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rkn\Documents\TU\Dit kwartaal\Research Project\Code\NetLogo\"/>
    </mc:Choice>
  </mc:AlternateContent>
  <xr:revisionPtr revIDLastSave="0" documentId="13_ncr:1_{DE8374FB-9994-41CE-A102-DF5293C45ED8}" xr6:coauthVersionLast="47" xr6:coauthVersionMax="47" xr10:uidLastSave="{00000000-0000-0000-0000-000000000000}"/>
  <bookViews>
    <workbookView xWindow="-120" yWindow="-120" windowWidth="29040" windowHeight="15840" tabRatio="965" xr2:uid="{2D3C3805-C913-4DDD-92DA-04477856A366}"/>
  </bookViews>
  <sheets>
    <sheet name="parameters&amp;final" sheetId="1" r:id="rId1"/>
    <sheet name="104 k0" sheetId="11" r:id="rId2"/>
    <sheet name="104 k1" sheetId="22" r:id="rId3"/>
    <sheet name="104 k2" sheetId="23" r:id="rId4"/>
    <sheet name="109 k0" sheetId="24" r:id="rId5"/>
    <sheet name="109 k1" sheetId="25" r:id="rId6"/>
    <sheet name="109 k2" sheetId="26" r:id="rId7"/>
    <sheet name="117 k0" sheetId="27" r:id="rId8"/>
    <sheet name="117 k1" sheetId="28" r:id="rId9"/>
    <sheet name="117 k2" sheetId="29" r:id="rId10"/>
    <sheet name="119 k0" sheetId="30" r:id="rId11"/>
    <sheet name="119 k1" sheetId="31" r:id="rId12"/>
    <sheet name="119 k2" sheetId="32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9" i="1" l="1"/>
  <c r="H23" i="1"/>
  <c r="H20" i="1"/>
  <c r="H17" i="1"/>
  <c r="H12" i="1"/>
  <c r="H9" i="1"/>
  <c r="H6" i="1"/>
  <c r="M32" i="24"/>
  <c r="M31" i="24"/>
  <c r="M30" i="24"/>
  <c r="M29" i="24"/>
  <c r="M28" i="24"/>
  <c r="M27" i="24"/>
  <c r="M26" i="24"/>
  <c r="M25" i="24"/>
  <c r="M24" i="24"/>
  <c r="M23" i="24"/>
  <c r="M22" i="24"/>
  <c r="M21" i="24"/>
  <c r="M34" i="24" s="1"/>
  <c r="M14" i="24"/>
  <c r="M13" i="24"/>
  <c r="M12" i="24"/>
  <c r="M11" i="24"/>
  <c r="M10" i="24"/>
  <c r="M9" i="24"/>
  <c r="M8" i="24"/>
  <c r="M7" i="24"/>
  <c r="M6" i="24"/>
  <c r="M5" i="24"/>
  <c r="M4" i="24"/>
  <c r="M3" i="24"/>
  <c r="M16" i="24" s="1"/>
  <c r="P32" i="26"/>
  <c r="P31" i="26"/>
  <c r="P30" i="26"/>
  <c r="P29" i="26"/>
  <c r="P28" i="26"/>
  <c r="P27" i="26"/>
  <c r="P26" i="26"/>
  <c r="P25" i="26"/>
  <c r="P24" i="26"/>
  <c r="P23" i="26"/>
  <c r="P22" i="26"/>
  <c r="P21" i="26"/>
  <c r="P35" i="26" s="1"/>
  <c r="P14" i="26"/>
  <c r="P13" i="26"/>
  <c r="P12" i="26"/>
  <c r="P11" i="26"/>
  <c r="P10" i="26"/>
  <c r="P9" i="26"/>
  <c r="P8" i="26"/>
  <c r="P7" i="26"/>
  <c r="P6" i="26"/>
  <c r="P5" i="26"/>
  <c r="P4" i="26"/>
  <c r="P3" i="26"/>
  <c r="P17" i="26" s="1"/>
  <c r="P32" i="25"/>
  <c r="P31" i="25"/>
  <c r="P30" i="25"/>
  <c r="P29" i="25"/>
  <c r="P28" i="25"/>
  <c r="P27" i="25"/>
  <c r="P26" i="25"/>
  <c r="P25" i="25"/>
  <c r="P24" i="25"/>
  <c r="P23" i="25"/>
  <c r="P22" i="25"/>
  <c r="P21" i="25"/>
  <c r="P35" i="25" s="1"/>
  <c r="P14" i="25"/>
  <c r="P13" i="25"/>
  <c r="P12" i="25"/>
  <c r="P11" i="25"/>
  <c r="P10" i="25"/>
  <c r="P9" i="25"/>
  <c r="P8" i="25"/>
  <c r="P7" i="25"/>
  <c r="P6" i="25"/>
  <c r="P5" i="25"/>
  <c r="P4" i="25"/>
  <c r="P3" i="25"/>
  <c r="P17" i="25" s="1"/>
  <c r="P32" i="23"/>
  <c r="P31" i="23"/>
  <c r="P30" i="23"/>
  <c r="P29" i="23"/>
  <c r="P28" i="23"/>
  <c r="P27" i="23"/>
  <c r="P26" i="23"/>
  <c r="P25" i="23"/>
  <c r="P24" i="23"/>
  <c r="P23" i="23"/>
  <c r="P22" i="23"/>
  <c r="P21" i="23"/>
  <c r="P35" i="23" s="1"/>
  <c r="P14" i="23"/>
  <c r="P13" i="23"/>
  <c r="P12" i="23"/>
  <c r="P11" i="23"/>
  <c r="P10" i="23"/>
  <c r="P9" i="23"/>
  <c r="P8" i="23"/>
  <c r="P7" i="23"/>
  <c r="P6" i="23"/>
  <c r="P5" i="23"/>
  <c r="P4" i="23"/>
  <c r="P3" i="23"/>
  <c r="P17" i="23" s="1"/>
  <c r="P16" i="22"/>
  <c r="P17" i="22"/>
  <c r="P34" i="22"/>
  <c r="P36" i="22" s="1"/>
  <c r="P35" i="22"/>
  <c r="P32" i="22"/>
  <c r="P31" i="22"/>
  <c r="P30" i="22"/>
  <c r="P29" i="22"/>
  <c r="P28" i="22"/>
  <c r="P27" i="22"/>
  <c r="P26" i="22"/>
  <c r="P25" i="22"/>
  <c r="P24" i="22"/>
  <c r="P23" i="22"/>
  <c r="P22" i="22"/>
  <c r="P21" i="22"/>
  <c r="P4" i="22"/>
  <c r="P5" i="22"/>
  <c r="P6" i="22"/>
  <c r="P7" i="22"/>
  <c r="P8" i="22"/>
  <c r="P9" i="22"/>
  <c r="P10" i="22"/>
  <c r="P11" i="22"/>
  <c r="P12" i="22"/>
  <c r="P13" i="22"/>
  <c r="P14" i="22"/>
  <c r="P3" i="22"/>
  <c r="M16" i="11"/>
  <c r="M36" i="11" s="1"/>
  <c r="M14" i="11"/>
  <c r="M13" i="11"/>
  <c r="M12" i="11"/>
  <c r="M11" i="11"/>
  <c r="M10" i="11"/>
  <c r="M9" i="11"/>
  <c r="M8" i="11"/>
  <c r="M7" i="11"/>
  <c r="M6" i="11"/>
  <c r="M5" i="11"/>
  <c r="M4" i="11"/>
  <c r="M3" i="11"/>
  <c r="M34" i="11"/>
  <c r="M22" i="11"/>
  <c r="M23" i="11"/>
  <c r="M24" i="11"/>
  <c r="M25" i="11"/>
  <c r="M26" i="11"/>
  <c r="M27" i="11"/>
  <c r="M28" i="11"/>
  <c r="M29" i="11"/>
  <c r="M30" i="11"/>
  <c r="M31" i="11"/>
  <c r="M32" i="11"/>
  <c r="M21" i="11"/>
  <c r="D29" i="1"/>
  <c r="C29" i="1"/>
  <c r="B29" i="1"/>
  <c r="O19" i="1"/>
  <c r="O20" i="1" s="1"/>
  <c r="L18" i="1"/>
  <c r="O14" i="32"/>
  <c r="N14" i="32"/>
  <c r="O13" i="32"/>
  <c r="N13" i="32"/>
  <c r="O12" i="32"/>
  <c r="N12" i="32"/>
  <c r="O11" i="32"/>
  <c r="N11" i="32"/>
  <c r="O10" i="32"/>
  <c r="N10" i="32"/>
  <c r="O9" i="32"/>
  <c r="N9" i="32"/>
  <c r="O8" i="32"/>
  <c r="N8" i="32"/>
  <c r="O7" i="32"/>
  <c r="N7" i="32"/>
  <c r="O6" i="32"/>
  <c r="N6" i="32"/>
  <c r="O5" i="32"/>
  <c r="N5" i="32"/>
  <c r="O4" i="32"/>
  <c r="N4" i="32"/>
  <c r="O3" i="32"/>
  <c r="N3" i="32"/>
  <c r="O14" i="31"/>
  <c r="N14" i="31"/>
  <c r="O13" i="31"/>
  <c r="N13" i="31"/>
  <c r="O12" i="31"/>
  <c r="N12" i="31"/>
  <c r="O11" i="31"/>
  <c r="N11" i="31"/>
  <c r="O10" i="31"/>
  <c r="N10" i="31"/>
  <c r="O9" i="31"/>
  <c r="N9" i="31"/>
  <c r="O8" i="31"/>
  <c r="N8" i="31"/>
  <c r="O7" i="31"/>
  <c r="N7" i="31"/>
  <c r="O6" i="31"/>
  <c r="N6" i="31"/>
  <c r="O5" i="31"/>
  <c r="N5" i="31"/>
  <c r="O4" i="31"/>
  <c r="N4" i="31"/>
  <c r="O3" i="31"/>
  <c r="N3" i="31"/>
  <c r="M35" i="32"/>
  <c r="L35" i="32"/>
  <c r="K35" i="32"/>
  <c r="J35" i="32"/>
  <c r="I35" i="32"/>
  <c r="H35" i="32"/>
  <c r="G35" i="32"/>
  <c r="F35" i="32"/>
  <c r="E35" i="32"/>
  <c r="D35" i="32"/>
  <c r="M34" i="32"/>
  <c r="L22" i="1" s="1"/>
  <c r="L34" i="32"/>
  <c r="K34" i="32"/>
  <c r="J34" i="32"/>
  <c r="I34" i="32"/>
  <c r="H34" i="32"/>
  <c r="G34" i="32"/>
  <c r="F34" i="32"/>
  <c r="E34" i="32"/>
  <c r="D34" i="32"/>
  <c r="O32" i="32"/>
  <c r="N32" i="32"/>
  <c r="O31" i="32"/>
  <c r="N31" i="32"/>
  <c r="O30" i="32"/>
  <c r="N30" i="32"/>
  <c r="O29" i="32"/>
  <c r="N29" i="32"/>
  <c r="O28" i="32"/>
  <c r="N28" i="32"/>
  <c r="O27" i="32"/>
  <c r="N27" i="32"/>
  <c r="O26" i="32"/>
  <c r="N26" i="32"/>
  <c r="O25" i="32"/>
  <c r="N25" i="32"/>
  <c r="O24" i="32"/>
  <c r="N24" i="32"/>
  <c r="O23" i="32"/>
  <c r="N23" i="32"/>
  <c r="O22" i="32"/>
  <c r="N22" i="32"/>
  <c r="O21" i="32"/>
  <c r="N21" i="32"/>
  <c r="M17" i="32"/>
  <c r="L17" i="32"/>
  <c r="K17" i="32"/>
  <c r="J17" i="32"/>
  <c r="I17" i="32"/>
  <c r="H17" i="32"/>
  <c r="G17" i="32"/>
  <c r="F17" i="32"/>
  <c r="E17" i="32"/>
  <c r="D17" i="32"/>
  <c r="M16" i="32"/>
  <c r="L21" i="1" s="1"/>
  <c r="L16" i="32"/>
  <c r="K16" i="32"/>
  <c r="J16" i="32"/>
  <c r="I16" i="32"/>
  <c r="H16" i="32"/>
  <c r="G16" i="32"/>
  <c r="F16" i="32"/>
  <c r="E16" i="32"/>
  <c r="D16" i="32"/>
  <c r="O21" i="1" s="1"/>
  <c r="M35" i="31"/>
  <c r="L35" i="31"/>
  <c r="K35" i="31"/>
  <c r="J35" i="31"/>
  <c r="I35" i="31"/>
  <c r="H35" i="31"/>
  <c r="G35" i="31"/>
  <c r="F35" i="31"/>
  <c r="E35" i="31"/>
  <c r="D35" i="31"/>
  <c r="M34" i="31"/>
  <c r="L19" i="1" s="1"/>
  <c r="L20" i="1" s="1"/>
  <c r="L34" i="31"/>
  <c r="K34" i="31"/>
  <c r="J34" i="31"/>
  <c r="I34" i="31"/>
  <c r="H34" i="31"/>
  <c r="G34" i="31"/>
  <c r="F34" i="31"/>
  <c r="E34" i="31"/>
  <c r="D34" i="31"/>
  <c r="O32" i="31"/>
  <c r="N32" i="31"/>
  <c r="O31" i="31"/>
  <c r="N31" i="31"/>
  <c r="O30" i="31"/>
  <c r="N30" i="31"/>
  <c r="O29" i="31"/>
  <c r="N29" i="31"/>
  <c r="O28" i="31"/>
  <c r="N28" i="31"/>
  <c r="O27" i="31"/>
  <c r="N27" i="31"/>
  <c r="O26" i="31"/>
  <c r="N26" i="31"/>
  <c r="O25" i="31"/>
  <c r="N25" i="31"/>
  <c r="O24" i="31"/>
  <c r="N24" i="31"/>
  <c r="O23" i="31"/>
  <c r="N23" i="31"/>
  <c r="O22" i="31"/>
  <c r="N22" i="31"/>
  <c r="O21" i="31"/>
  <c r="N21" i="31"/>
  <c r="M17" i="31"/>
  <c r="L17" i="31"/>
  <c r="K17" i="31"/>
  <c r="J17" i="31"/>
  <c r="I17" i="31"/>
  <c r="H17" i="31"/>
  <c r="G17" i="31"/>
  <c r="F17" i="31"/>
  <c r="E17" i="31"/>
  <c r="D17" i="31"/>
  <c r="M16" i="31"/>
  <c r="L16" i="31"/>
  <c r="K16" i="31"/>
  <c r="J16" i="31"/>
  <c r="I16" i="31"/>
  <c r="H16" i="31"/>
  <c r="G16" i="31"/>
  <c r="F16" i="31"/>
  <c r="E16" i="31"/>
  <c r="D16" i="31"/>
  <c r="O18" i="1" s="1"/>
  <c r="L35" i="30"/>
  <c r="K35" i="30"/>
  <c r="J35" i="30"/>
  <c r="I35" i="30"/>
  <c r="H35" i="30"/>
  <c r="G35" i="30"/>
  <c r="F35" i="30"/>
  <c r="E35" i="30"/>
  <c r="D35" i="30"/>
  <c r="L34" i="30"/>
  <c r="L16" i="1" s="1"/>
  <c r="N16" i="1" s="1"/>
  <c r="K34" i="30"/>
  <c r="J34" i="30"/>
  <c r="I34" i="30"/>
  <c r="H34" i="30"/>
  <c r="G34" i="30"/>
  <c r="F34" i="30"/>
  <c r="E34" i="30"/>
  <c r="D34" i="30"/>
  <c r="L17" i="30"/>
  <c r="K17" i="30"/>
  <c r="J17" i="30"/>
  <c r="I17" i="30"/>
  <c r="H17" i="30"/>
  <c r="G17" i="30"/>
  <c r="F17" i="30"/>
  <c r="E17" i="30"/>
  <c r="D17" i="30"/>
  <c r="L16" i="30"/>
  <c r="L15" i="1" s="1"/>
  <c r="K16" i="30"/>
  <c r="J16" i="30"/>
  <c r="I16" i="30"/>
  <c r="H16" i="30"/>
  <c r="G16" i="30"/>
  <c r="F16" i="30"/>
  <c r="E16" i="30"/>
  <c r="D16" i="30"/>
  <c r="O15" i="1" s="1"/>
  <c r="C22" i="1"/>
  <c r="L11" i="1"/>
  <c r="L12" i="1" s="1"/>
  <c r="L4" i="1"/>
  <c r="N4" i="1" s="1"/>
  <c r="M17" i="1"/>
  <c r="L35" i="11"/>
  <c r="L34" i="11"/>
  <c r="C5" i="1" s="1"/>
  <c r="G10" i="1"/>
  <c r="C10" i="1"/>
  <c r="L16" i="11"/>
  <c r="C4" i="1" s="1"/>
  <c r="E4" i="1" s="1"/>
  <c r="L17" i="11"/>
  <c r="L35" i="27"/>
  <c r="L34" i="27"/>
  <c r="L5" i="1" s="1"/>
  <c r="N5" i="1" s="1"/>
  <c r="L16" i="27"/>
  <c r="L17" i="27"/>
  <c r="M35" i="29"/>
  <c r="L35" i="29"/>
  <c r="K35" i="29"/>
  <c r="J35" i="29"/>
  <c r="I35" i="29"/>
  <c r="H35" i="29"/>
  <c r="G35" i="29"/>
  <c r="F35" i="29"/>
  <c r="E35" i="29"/>
  <c r="D35" i="29"/>
  <c r="M34" i="29"/>
  <c r="L34" i="29"/>
  <c r="K34" i="29"/>
  <c r="J34" i="29"/>
  <c r="I34" i="29"/>
  <c r="H34" i="29"/>
  <c r="G34" i="29"/>
  <c r="F34" i="29"/>
  <c r="E34" i="29"/>
  <c r="D34" i="29"/>
  <c r="O11" i="1" s="1"/>
  <c r="O32" i="29"/>
  <c r="N32" i="29"/>
  <c r="O31" i="29"/>
  <c r="N31" i="29"/>
  <c r="O30" i="29"/>
  <c r="N30" i="29"/>
  <c r="O29" i="29"/>
  <c r="N29" i="29"/>
  <c r="O28" i="29"/>
  <c r="N28" i="29"/>
  <c r="O27" i="29"/>
  <c r="N27" i="29"/>
  <c r="O26" i="29"/>
  <c r="N26" i="29"/>
  <c r="O25" i="29"/>
  <c r="N25" i="29"/>
  <c r="O24" i="29"/>
  <c r="N24" i="29"/>
  <c r="O23" i="29"/>
  <c r="N23" i="29"/>
  <c r="O22" i="29"/>
  <c r="N22" i="29"/>
  <c r="O21" i="29"/>
  <c r="N21" i="29"/>
  <c r="M17" i="29"/>
  <c r="L17" i="29"/>
  <c r="K17" i="29"/>
  <c r="J17" i="29"/>
  <c r="I17" i="29"/>
  <c r="H17" i="29"/>
  <c r="G17" i="29"/>
  <c r="F17" i="29"/>
  <c r="E17" i="29"/>
  <c r="D17" i="29"/>
  <c r="M16" i="29"/>
  <c r="L10" i="1" s="1"/>
  <c r="L16" i="29"/>
  <c r="K16" i="29"/>
  <c r="J16" i="29"/>
  <c r="I16" i="29"/>
  <c r="H16" i="29"/>
  <c r="G16" i="29"/>
  <c r="F16" i="29"/>
  <c r="E16" i="29"/>
  <c r="D16" i="29"/>
  <c r="O14" i="29"/>
  <c r="N14" i="29"/>
  <c r="O13" i="29"/>
  <c r="N13" i="29"/>
  <c r="O12" i="29"/>
  <c r="N12" i="29"/>
  <c r="O11" i="29"/>
  <c r="N11" i="29"/>
  <c r="O10" i="29"/>
  <c r="N10" i="29"/>
  <c r="O9" i="29"/>
  <c r="N9" i="29"/>
  <c r="O8" i="29"/>
  <c r="N8" i="29"/>
  <c r="O7" i="29"/>
  <c r="N7" i="29"/>
  <c r="O6" i="29"/>
  <c r="N6" i="29"/>
  <c r="O5" i="29"/>
  <c r="N5" i="29"/>
  <c r="O4" i="29"/>
  <c r="N4" i="29"/>
  <c r="O3" i="29"/>
  <c r="N3" i="29"/>
  <c r="M35" i="28"/>
  <c r="L35" i="28"/>
  <c r="K35" i="28"/>
  <c r="J35" i="28"/>
  <c r="I35" i="28"/>
  <c r="H35" i="28"/>
  <c r="G35" i="28"/>
  <c r="F35" i="28"/>
  <c r="E35" i="28"/>
  <c r="D35" i="28"/>
  <c r="M34" i="28"/>
  <c r="L8" i="1" s="1"/>
  <c r="L9" i="1" s="1"/>
  <c r="L34" i="28"/>
  <c r="K34" i="28"/>
  <c r="J34" i="28"/>
  <c r="I34" i="28"/>
  <c r="H34" i="28"/>
  <c r="G34" i="28"/>
  <c r="F34" i="28"/>
  <c r="E34" i="28"/>
  <c r="D34" i="28"/>
  <c r="O32" i="28"/>
  <c r="N32" i="28"/>
  <c r="O31" i="28"/>
  <c r="N31" i="28"/>
  <c r="O30" i="28"/>
  <c r="N30" i="28"/>
  <c r="O29" i="28"/>
  <c r="N29" i="28"/>
  <c r="O28" i="28"/>
  <c r="N28" i="28"/>
  <c r="O27" i="28"/>
  <c r="N27" i="28"/>
  <c r="O26" i="28"/>
  <c r="N26" i="28"/>
  <c r="O25" i="28"/>
  <c r="N25" i="28"/>
  <c r="O24" i="28"/>
  <c r="N24" i="28"/>
  <c r="O23" i="28"/>
  <c r="N23" i="28"/>
  <c r="O22" i="28"/>
  <c r="N22" i="28"/>
  <c r="O21" i="28"/>
  <c r="N21" i="28"/>
  <c r="M17" i="28"/>
  <c r="L17" i="28"/>
  <c r="K17" i="28"/>
  <c r="J17" i="28"/>
  <c r="I17" i="28"/>
  <c r="H17" i="28"/>
  <c r="G17" i="28"/>
  <c r="F17" i="28"/>
  <c r="E17" i="28"/>
  <c r="D17" i="28"/>
  <c r="M16" i="28"/>
  <c r="L7" i="1" s="1"/>
  <c r="L16" i="28"/>
  <c r="K16" i="28"/>
  <c r="J16" i="28"/>
  <c r="I16" i="28"/>
  <c r="H16" i="28"/>
  <c r="G16" i="28"/>
  <c r="F16" i="28"/>
  <c r="E16" i="28"/>
  <c r="D16" i="28"/>
  <c r="O7" i="1" s="1"/>
  <c r="O14" i="28"/>
  <c r="N14" i="28"/>
  <c r="O13" i="28"/>
  <c r="N13" i="28"/>
  <c r="O12" i="28"/>
  <c r="N12" i="28"/>
  <c r="O11" i="28"/>
  <c r="N11" i="28"/>
  <c r="O10" i="28"/>
  <c r="N10" i="28"/>
  <c r="O9" i="28"/>
  <c r="N9" i="28"/>
  <c r="O8" i="28"/>
  <c r="N8" i="28"/>
  <c r="O7" i="28"/>
  <c r="N7" i="28"/>
  <c r="O6" i="28"/>
  <c r="N6" i="28"/>
  <c r="O5" i="28"/>
  <c r="N5" i="28"/>
  <c r="O4" i="28"/>
  <c r="N4" i="28"/>
  <c r="O3" i="28"/>
  <c r="N3" i="28"/>
  <c r="K35" i="27"/>
  <c r="J35" i="27"/>
  <c r="I35" i="27"/>
  <c r="H35" i="27"/>
  <c r="G35" i="27"/>
  <c r="F35" i="27"/>
  <c r="E35" i="27"/>
  <c r="D35" i="27"/>
  <c r="K34" i="27"/>
  <c r="J34" i="27"/>
  <c r="I34" i="27"/>
  <c r="H34" i="27"/>
  <c r="G34" i="27"/>
  <c r="F34" i="27"/>
  <c r="E34" i="27"/>
  <c r="D34" i="27"/>
  <c r="K17" i="27"/>
  <c r="J17" i="27"/>
  <c r="I17" i="27"/>
  <c r="H17" i="27"/>
  <c r="G17" i="27"/>
  <c r="F17" i="27"/>
  <c r="E17" i="27"/>
  <c r="D17" i="27"/>
  <c r="K16" i="27"/>
  <c r="J16" i="27"/>
  <c r="I16" i="27"/>
  <c r="H16" i="27"/>
  <c r="G16" i="27"/>
  <c r="F16" i="27"/>
  <c r="E16" i="27"/>
  <c r="D16" i="27"/>
  <c r="O4" i="1" s="1"/>
  <c r="L35" i="24"/>
  <c r="L34" i="24"/>
  <c r="L36" i="24" s="1"/>
  <c r="L16" i="24"/>
  <c r="C15" i="1" s="1"/>
  <c r="E15" i="1" s="1"/>
  <c r="L17" i="24"/>
  <c r="M35" i="26"/>
  <c r="L35" i="26"/>
  <c r="K35" i="26"/>
  <c r="J35" i="26"/>
  <c r="I35" i="26"/>
  <c r="H35" i="26"/>
  <c r="G35" i="26"/>
  <c r="F35" i="26"/>
  <c r="E35" i="26"/>
  <c r="D35" i="26"/>
  <c r="M34" i="26"/>
  <c r="L34" i="26"/>
  <c r="K34" i="26"/>
  <c r="J34" i="26"/>
  <c r="I34" i="26"/>
  <c r="H34" i="26"/>
  <c r="G34" i="26"/>
  <c r="F34" i="26"/>
  <c r="E34" i="26"/>
  <c r="D34" i="26"/>
  <c r="F22" i="1" s="1"/>
  <c r="O32" i="26"/>
  <c r="N32" i="26"/>
  <c r="O31" i="26"/>
  <c r="N31" i="26"/>
  <c r="O30" i="26"/>
  <c r="N30" i="26"/>
  <c r="O29" i="26"/>
  <c r="N29" i="26"/>
  <c r="O28" i="26"/>
  <c r="N28" i="26"/>
  <c r="O27" i="26"/>
  <c r="N27" i="26"/>
  <c r="O26" i="26"/>
  <c r="N26" i="26"/>
  <c r="O25" i="26"/>
  <c r="N25" i="26"/>
  <c r="O24" i="26"/>
  <c r="N24" i="26"/>
  <c r="O23" i="26"/>
  <c r="N23" i="26"/>
  <c r="O22" i="26"/>
  <c r="N22" i="26"/>
  <c r="O21" i="26"/>
  <c r="N21" i="26"/>
  <c r="M17" i="26"/>
  <c r="L17" i="26"/>
  <c r="K17" i="26"/>
  <c r="J17" i="26"/>
  <c r="I17" i="26"/>
  <c r="H17" i="26"/>
  <c r="G17" i="26"/>
  <c r="F17" i="26"/>
  <c r="E17" i="26"/>
  <c r="D17" i="26"/>
  <c r="M16" i="26"/>
  <c r="C21" i="1" s="1"/>
  <c r="L16" i="26"/>
  <c r="K16" i="26"/>
  <c r="J16" i="26"/>
  <c r="I16" i="26"/>
  <c r="H16" i="26"/>
  <c r="G16" i="26"/>
  <c r="F16" i="26"/>
  <c r="E16" i="26"/>
  <c r="G21" i="1" s="1"/>
  <c r="D16" i="26"/>
  <c r="F21" i="1" s="1"/>
  <c r="O14" i="26"/>
  <c r="N14" i="26"/>
  <c r="O13" i="26"/>
  <c r="N13" i="26"/>
  <c r="O12" i="26"/>
  <c r="N12" i="26"/>
  <c r="O11" i="26"/>
  <c r="N11" i="26"/>
  <c r="O10" i="26"/>
  <c r="N10" i="26"/>
  <c r="O9" i="26"/>
  <c r="N9" i="26"/>
  <c r="O8" i="26"/>
  <c r="N8" i="26"/>
  <c r="O7" i="26"/>
  <c r="N7" i="26"/>
  <c r="O6" i="26"/>
  <c r="N6" i="26"/>
  <c r="O5" i="26"/>
  <c r="N5" i="26"/>
  <c r="O4" i="26"/>
  <c r="N4" i="26"/>
  <c r="O3" i="26"/>
  <c r="N3" i="26"/>
  <c r="M35" i="23"/>
  <c r="M34" i="23"/>
  <c r="C11" i="1" s="1"/>
  <c r="O32" i="23"/>
  <c r="N32" i="23"/>
  <c r="O31" i="23"/>
  <c r="N31" i="23"/>
  <c r="O30" i="23"/>
  <c r="N30" i="23"/>
  <c r="O29" i="23"/>
  <c r="N29" i="23"/>
  <c r="O28" i="23"/>
  <c r="N28" i="23"/>
  <c r="O27" i="23"/>
  <c r="N27" i="23"/>
  <c r="O26" i="23"/>
  <c r="N26" i="23"/>
  <c r="O25" i="23"/>
  <c r="N25" i="23"/>
  <c r="O24" i="23"/>
  <c r="N24" i="23"/>
  <c r="O23" i="23"/>
  <c r="N23" i="23"/>
  <c r="O22" i="23"/>
  <c r="N22" i="23"/>
  <c r="O21" i="23"/>
  <c r="N21" i="23"/>
  <c r="M17" i="23"/>
  <c r="M16" i="23"/>
  <c r="O14" i="23"/>
  <c r="N14" i="23"/>
  <c r="O13" i="23"/>
  <c r="N13" i="23"/>
  <c r="O12" i="23"/>
  <c r="N12" i="23"/>
  <c r="O11" i="23"/>
  <c r="N11" i="23"/>
  <c r="O10" i="23"/>
  <c r="N10" i="23"/>
  <c r="O9" i="23"/>
  <c r="N9" i="23"/>
  <c r="O8" i="23"/>
  <c r="N8" i="23"/>
  <c r="O7" i="23"/>
  <c r="N7" i="23"/>
  <c r="O6" i="23"/>
  <c r="N6" i="23"/>
  <c r="O5" i="23"/>
  <c r="N5" i="23"/>
  <c r="O4" i="23"/>
  <c r="N4" i="23"/>
  <c r="O3" i="23"/>
  <c r="N3" i="23"/>
  <c r="O14" i="22"/>
  <c r="N14" i="22"/>
  <c r="O13" i="22"/>
  <c r="N13" i="22"/>
  <c r="O12" i="22"/>
  <c r="N12" i="22"/>
  <c r="O11" i="22"/>
  <c r="N11" i="22"/>
  <c r="O10" i="22"/>
  <c r="N10" i="22"/>
  <c r="O9" i="22"/>
  <c r="N9" i="22"/>
  <c r="O8" i="22"/>
  <c r="N8" i="22"/>
  <c r="O7" i="22"/>
  <c r="N7" i="22"/>
  <c r="O6" i="22"/>
  <c r="N6" i="22"/>
  <c r="O5" i="22"/>
  <c r="N5" i="22"/>
  <c r="O4" i="22"/>
  <c r="N4" i="22"/>
  <c r="O3" i="22"/>
  <c r="N3" i="22"/>
  <c r="O32" i="22"/>
  <c r="N32" i="22"/>
  <c r="O31" i="22"/>
  <c r="N31" i="22"/>
  <c r="O30" i="22"/>
  <c r="N30" i="22"/>
  <c r="O29" i="22"/>
  <c r="N29" i="22"/>
  <c r="O28" i="22"/>
  <c r="N28" i="22"/>
  <c r="O27" i="22"/>
  <c r="N27" i="22"/>
  <c r="O26" i="22"/>
  <c r="N26" i="22"/>
  <c r="O25" i="22"/>
  <c r="N25" i="22"/>
  <c r="O24" i="22"/>
  <c r="N24" i="22"/>
  <c r="O23" i="22"/>
  <c r="N23" i="22"/>
  <c r="O22" i="22"/>
  <c r="N22" i="22"/>
  <c r="O21" i="22"/>
  <c r="N21" i="22"/>
  <c r="M35" i="22"/>
  <c r="M34" i="22"/>
  <c r="C8" i="1" s="1"/>
  <c r="O14" i="25"/>
  <c r="O13" i="25"/>
  <c r="O12" i="25"/>
  <c r="O11" i="25"/>
  <c r="O10" i="25"/>
  <c r="O9" i="25"/>
  <c r="O8" i="25"/>
  <c r="O7" i="25"/>
  <c r="O6" i="25"/>
  <c r="O5" i="25"/>
  <c r="O4" i="25"/>
  <c r="O3" i="25"/>
  <c r="O22" i="25"/>
  <c r="O23" i="25"/>
  <c r="O24" i="25"/>
  <c r="O25" i="25"/>
  <c r="O26" i="25"/>
  <c r="O27" i="25"/>
  <c r="O28" i="25"/>
  <c r="O29" i="25"/>
  <c r="O30" i="25"/>
  <c r="O31" i="25"/>
  <c r="O32" i="25"/>
  <c r="O21" i="25"/>
  <c r="N14" i="25"/>
  <c r="N13" i="25"/>
  <c r="N12" i="25"/>
  <c r="N11" i="25"/>
  <c r="N10" i="25"/>
  <c r="N9" i="25"/>
  <c r="N8" i="25"/>
  <c r="N7" i="25"/>
  <c r="N6" i="25"/>
  <c r="N5" i="25"/>
  <c r="N4" i="25"/>
  <c r="N3" i="25"/>
  <c r="N22" i="25"/>
  <c r="N23" i="25"/>
  <c r="N24" i="25"/>
  <c r="N25" i="25"/>
  <c r="N26" i="25"/>
  <c r="N27" i="25"/>
  <c r="N28" i="25"/>
  <c r="N29" i="25"/>
  <c r="N30" i="25"/>
  <c r="N31" i="25"/>
  <c r="N32" i="25"/>
  <c r="N21" i="25"/>
  <c r="L34" i="25"/>
  <c r="L36" i="25" s="1"/>
  <c r="M34" i="25"/>
  <c r="C19" i="1" s="1"/>
  <c r="L35" i="25"/>
  <c r="M35" i="25"/>
  <c r="M17" i="22"/>
  <c r="M16" i="22"/>
  <c r="M36" i="22" s="1"/>
  <c r="M16" i="25"/>
  <c r="C18" i="1" s="1"/>
  <c r="M17" i="25"/>
  <c r="L16" i="25"/>
  <c r="L17" i="25"/>
  <c r="K35" i="25"/>
  <c r="J35" i="25"/>
  <c r="I35" i="25"/>
  <c r="H35" i="25"/>
  <c r="G35" i="25"/>
  <c r="F35" i="25"/>
  <c r="E35" i="25"/>
  <c r="D35" i="25"/>
  <c r="K34" i="25"/>
  <c r="J34" i="25"/>
  <c r="I34" i="25"/>
  <c r="H34" i="25"/>
  <c r="G34" i="25"/>
  <c r="F34" i="25"/>
  <c r="E34" i="25"/>
  <c r="G19" i="1" s="1"/>
  <c r="D34" i="25"/>
  <c r="F19" i="1" s="1"/>
  <c r="K17" i="25"/>
  <c r="J17" i="25"/>
  <c r="I17" i="25"/>
  <c r="H17" i="25"/>
  <c r="G17" i="25"/>
  <c r="F17" i="25"/>
  <c r="E17" i="25"/>
  <c r="D17" i="25"/>
  <c r="K16" i="25"/>
  <c r="J16" i="25"/>
  <c r="I16" i="25"/>
  <c r="H16" i="25"/>
  <c r="G16" i="25"/>
  <c r="F16" i="25"/>
  <c r="E16" i="25"/>
  <c r="G18" i="1" s="1"/>
  <c r="D16" i="25"/>
  <c r="F18" i="1" s="1"/>
  <c r="K35" i="24"/>
  <c r="J35" i="24"/>
  <c r="I35" i="24"/>
  <c r="H35" i="24"/>
  <c r="G35" i="24"/>
  <c r="F35" i="24"/>
  <c r="E35" i="24"/>
  <c r="D35" i="24"/>
  <c r="K34" i="24"/>
  <c r="J34" i="24"/>
  <c r="I34" i="24"/>
  <c r="H34" i="24"/>
  <c r="G34" i="24"/>
  <c r="F34" i="24"/>
  <c r="E34" i="24"/>
  <c r="D34" i="24"/>
  <c r="K17" i="24"/>
  <c r="J17" i="24"/>
  <c r="I17" i="24"/>
  <c r="H17" i="24"/>
  <c r="G17" i="24"/>
  <c r="F17" i="24"/>
  <c r="E17" i="24"/>
  <c r="D17" i="24"/>
  <c r="K16" i="24"/>
  <c r="J16" i="24"/>
  <c r="I16" i="24"/>
  <c r="H16" i="24"/>
  <c r="G16" i="24"/>
  <c r="F16" i="24"/>
  <c r="E16" i="24"/>
  <c r="G15" i="1" s="1"/>
  <c r="D16" i="24"/>
  <c r="F15" i="1" s="1"/>
  <c r="L35" i="23"/>
  <c r="K35" i="23"/>
  <c r="J35" i="23"/>
  <c r="I35" i="23"/>
  <c r="H35" i="23"/>
  <c r="G35" i="23"/>
  <c r="F35" i="23"/>
  <c r="E35" i="23"/>
  <c r="D35" i="23"/>
  <c r="L34" i="23"/>
  <c r="K34" i="23"/>
  <c r="J34" i="23"/>
  <c r="I34" i="23"/>
  <c r="H34" i="23"/>
  <c r="G34" i="23"/>
  <c r="F34" i="23"/>
  <c r="E34" i="23"/>
  <c r="D34" i="23"/>
  <c r="F11" i="1" s="1"/>
  <c r="L17" i="23"/>
  <c r="K17" i="23"/>
  <c r="J17" i="23"/>
  <c r="I17" i="23"/>
  <c r="H17" i="23"/>
  <c r="G17" i="23"/>
  <c r="F17" i="23"/>
  <c r="E17" i="23"/>
  <c r="D17" i="23"/>
  <c r="L16" i="23"/>
  <c r="K16" i="23"/>
  <c r="J16" i="23"/>
  <c r="I16" i="23"/>
  <c r="H16" i="23"/>
  <c r="G16" i="23"/>
  <c r="F16" i="23"/>
  <c r="E16" i="23"/>
  <c r="D16" i="23"/>
  <c r="F10" i="1" s="1"/>
  <c r="E34" i="22"/>
  <c r="G8" i="1" s="1"/>
  <c r="F34" i="22"/>
  <c r="G34" i="22"/>
  <c r="H34" i="22"/>
  <c r="I34" i="22"/>
  <c r="J34" i="22"/>
  <c r="K34" i="22"/>
  <c r="L34" i="22"/>
  <c r="E35" i="22"/>
  <c r="F35" i="22"/>
  <c r="G35" i="22"/>
  <c r="H35" i="22"/>
  <c r="I35" i="22"/>
  <c r="J35" i="22"/>
  <c r="K35" i="22"/>
  <c r="L35" i="22"/>
  <c r="E16" i="22"/>
  <c r="G7" i="1" s="1"/>
  <c r="F16" i="22"/>
  <c r="G16" i="22"/>
  <c r="H16" i="22"/>
  <c r="I16" i="22"/>
  <c r="J16" i="22"/>
  <c r="K16" i="22"/>
  <c r="L16" i="22"/>
  <c r="E17" i="22"/>
  <c r="F17" i="22"/>
  <c r="G17" i="22"/>
  <c r="H17" i="22"/>
  <c r="I17" i="22"/>
  <c r="J17" i="22"/>
  <c r="K17" i="22"/>
  <c r="L17" i="22"/>
  <c r="D35" i="22"/>
  <c r="D34" i="22"/>
  <c r="D17" i="22"/>
  <c r="D16" i="22"/>
  <c r="F7" i="1" s="1"/>
  <c r="K35" i="11"/>
  <c r="J35" i="11"/>
  <c r="I35" i="11"/>
  <c r="H35" i="11"/>
  <c r="G35" i="11"/>
  <c r="F35" i="11"/>
  <c r="E35" i="11"/>
  <c r="D35" i="11"/>
  <c r="K34" i="11"/>
  <c r="J34" i="11"/>
  <c r="I34" i="11"/>
  <c r="H34" i="11"/>
  <c r="G34" i="11"/>
  <c r="F34" i="11"/>
  <c r="E34" i="11"/>
  <c r="G5" i="1" s="1"/>
  <c r="G6" i="1" s="1"/>
  <c r="D34" i="11"/>
  <c r="F5" i="1" s="1"/>
  <c r="E17" i="11"/>
  <c r="F17" i="11"/>
  <c r="G17" i="11"/>
  <c r="H17" i="11"/>
  <c r="I17" i="11"/>
  <c r="J17" i="11"/>
  <c r="K17" i="11"/>
  <c r="D17" i="11"/>
  <c r="E16" i="11"/>
  <c r="G4" i="1" s="1"/>
  <c r="F16" i="11"/>
  <c r="G16" i="11"/>
  <c r="H16" i="11"/>
  <c r="I16" i="11"/>
  <c r="J16" i="11"/>
  <c r="K16" i="11"/>
  <c r="K36" i="11" s="1"/>
  <c r="D16" i="11"/>
  <c r="F4" i="1" s="1"/>
  <c r="M36" i="24" l="1"/>
  <c r="P16" i="26"/>
  <c r="P34" i="26"/>
  <c r="P36" i="26" s="1"/>
  <c r="P16" i="25"/>
  <c r="P34" i="25"/>
  <c r="P36" i="25" s="1"/>
  <c r="P34" i="23"/>
  <c r="P36" i="23" s="1"/>
  <c r="P16" i="23"/>
  <c r="G20" i="1"/>
  <c r="F12" i="1"/>
  <c r="N35" i="25"/>
  <c r="N34" i="25"/>
  <c r="O17" i="31"/>
  <c r="N16" i="25"/>
  <c r="E18" i="1" s="1"/>
  <c r="E36" i="26"/>
  <c r="O34" i="31"/>
  <c r="M19" i="1" s="1"/>
  <c r="O35" i="25"/>
  <c r="O34" i="25"/>
  <c r="D19" i="1" s="1"/>
  <c r="C23" i="1"/>
  <c r="L17" i="1"/>
  <c r="N15" i="1"/>
  <c r="N17" i="1" s="1"/>
  <c r="N6" i="1"/>
  <c r="F23" i="1"/>
  <c r="F20" i="1"/>
  <c r="C20" i="1"/>
  <c r="N36" i="25"/>
  <c r="E19" i="1"/>
  <c r="E20" i="1" s="1"/>
  <c r="N17" i="25"/>
  <c r="N34" i="31"/>
  <c r="N19" i="1" s="1"/>
  <c r="L6" i="1"/>
  <c r="N17" i="31"/>
  <c r="N17" i="32"/>
  <c r="G22" i="1"/>
  <c r="G23" i="1" s="1"/>
  <c r="O17" i="32"/>
  <c r="M36" i="25"/>
  <c r="O17" i="25"/>
  <c r="N35" i="32"/>
  <c r="O16" i="32"/>
  <c r="M21" i="1" s="1"/>
  <c r="O16" i="1"/>
  <c r="O17" i="1" s="1"/>
  <c r="G9" i="1"/>
  <c r="C12" i="1"/>
  <c r="C7" i="1"/>
  <c r="C9" i="1" s="1"/>
  <c r="C16" i="1"/>
  <c r="C17" i="1" s="1"/>
  <c r="G11" i="1"/>
  <c r="G12" i="1" s="1"/>
  <c r="N35" i="22"/>
  <c r="N17" i="22"/>
  <c r="F8" i="1"/>
  <c r="F9" i="1" s="1"/>
  <c r="O35" i="22"/>
  <c r="O17" i="22"/>
  <c r="J36" i="24"/>
  <c r="F6" i="1"/>
  <c r="C6" i="1"/>
  <c r="O35" i="32"/>
  <c r="O22" i="1"/>
  <c r="O23" i="1" s="1"/>
  <c r="L23" i="1"/>
  <c r="N35" i="31"/>
  <c r="K36" i="30"/>
  <c r="L36" i="30"/>
  <c r="N16" i="32"/>
  <c r="N21" i="1" s="1"/>
  <c r="D36" i="32"/>
  <c r="M36" i="32"/>
  <c r="D36" i="30"/>
  <c r="O35" i="29"/>
  <c r="I36" i="29"/>
  <c r="N35" i="29"/>
  <c r="O8" i="1"/>
  <c r="O9" i="1" s="1"/>
  <c r="O5" i="1"/>
  <c r="O6" i="1" s="1"/>
  <c r="N34" i="32"/>
  <c r="E36" i="32"/>
  <c r="O34" i="32"/>
  <c r="F36" i="32"/>
  <c r="G36" i="32"/>
  <c r="H36" i="32"/>
  <c r="I36" i="32"/>
  <c r="J36" i="32"/>
  <c r="K36" i="32"/>
  <c r="L36" i="32"/>
  <c r="M36" i="31"/>
  <c r="D36" i="31"/>
  <c r="E36" i="31"/>
  <c r="F36" i="31"/>
  <c r="G36" i="31"/>
  <c r="H36" i="31"/>
  <c r="O16" i="31"/>
  <c r="I36" i="31"/>
  <c r="O35" i="31"/>
  <c r="N16" i="31"/>
  <c r="J36" i="31"/>
  <c r="K36" i="31"/>
  <c r="L36" i="31"/>
  <c r="M36" i="29"/>
  <c r="J36" i="29"/>
  <c r="O10" i="1"/>
  <c r="O12" i="1" s="1"/>
  <c r="O17" i="29"/>
  <c r="N17" i="29"/>
  <c r="I36" i="30"/>
  <c r="E36" i="30"/>
  <c r="F36" i="30"/>
  <c r="G36" i="30"/>
  <c r="H36" i="30"/>
  <c r="J36" i="30"/>
  <c r="L36" i="27"/>
  <c r="G16" i="1"/>
  <c r="G17" i="1" s="1"/>
  <c r="F16" i="1"/>
  <c r="F17" i="1" s="1"/>
  <c r="E5" i="1"/>
  <c r="E6" i="1" s="1"/>
  <c r="L36" i="11"/>
  <c r="G36" i="11"/>
  <c r="H36" i="11"/>
  <c r="I36" i="11"/>
  <c r="J36" i="11"/>
  <c r="D36" i="11"/>
  <c r="E36" i="11"/>
  <c r="F36" i="11"/>
  <c r="D36" i="29"/>
  <c r="N34" i="29"/>
  <c r="N11" i="1" s="1"/>
  <c r="E36" i="29"/>
  <c r="O34" i="29"/>
  <c r="M11" i="1" s="1"/>
  <c r="F36" i="29"/>
  <c r="G36" i="29"/>
  <c r="N16" i="29"/>
  <c r="N10" i="1" s="1"/>
  <c r="H36" i="29"/>
  <c r="O16" i="29"/>
  <c r="M10" i="1" s="1"/>
  <c r="K36" i="29"/>
  <c r="L36" i="29"/>
  <c r="O34" i="28"/>
  <c r="M8" i="1" s="1"/>
  <c r="M9" i="1" s="1"/>
  <c r="N34" i="28"/>
  <c r="N8" i="1" s="1"/>
  <c r="D36" i="28"/>
  <c r="N17" i="28"/>
  <c r="M36" i="28"/>
  <c r="E36" i="28"/>
  <c r="O16" i="28"/>
  <c r="M7" i="1" s="1"/>
  <c r="F36" i="28"/>
  <c r="G36" i="28"/>
  <c r="H36" i="28"/>
  <c r="I36" i="28"/>
  <c r="J36" i="28"/>
  <c r="N35" i="28"/>
  <c r="N16" i="28"/>
  <c r="O17" i="28"/>
  <c r="K36" i="28"/>
  <c r="O35" i="28"/>
  <c r="L36" i="28"/>
  <c r="D36" i="27"/>
  <c r="E36" i="27"/>
  <c r="F36" i="27"/>
  <c r="H36" i="27"/>
  <c r="I36" i="27"/>
  <c r="J36" i="27"/>
  <c r="K36" i="27"/>
  <c r="G36" i="27"/>
  <c r="L36" i="26"/>
  <c r="D36" i="26"/>
  <c r="O35" i="26"/>
  <c r="I36" i="24"/>
  <c r="N35" i="26"/>
  <c r="M36" i="26"/>
  <c r="F36" i="26"/>
  <c r="N17" i="26"/>
  <c r="O17" i="26"/>
  <c r="I36" i="26"/>
  <c r="J36" i="26"/>
  <c r="K36" i="26"/>
  <c r="G36" i="26"/>
  <c r="H36" i="26"/>
  <c r="N16" i="26"/>
  <c r="E21" i="1" s="1"/>
  <c r="N34" i="26"/>
  <c r="E22" i="1" s="1"/>
  <c r="O16" i="26"/>
  <c r="D21" i="1" s="1"/>
  <c r="O34" i="26"/>
  <c r="M36" i="23"/>
  <c r="N35" i="23"/>
  <c r="O35" i="23"/>
  <c r="N34" i="23"/>
  <c r="E11" i="1" s="1"/>
  <c r="O34" i="23"/>
  <c r="O16" i="23"/>
  <c r="D10" i="1" s="1"/>
  <c r="N17" i="23"/>
  <c r="O17" i="23"/>
  <c r="N16" i="23"/>
  <c r="E10" i="1" s="1"/>
  <c r="N16" i="22"/>
  <c r="E7" i="1" s="1"/>
  <c r="O16" i="22"/>
  <c r="D7" i="1" s="1"/>
  <c r="N34" i="22"/>
  <c r="E8" i="1" s="1"/>
  <c r="O34" i="22"/>
  <c r="D8" i="1" s="1"/>
  <c r="D9" i="1" s="1"/>
  <c r="O16" i="25"/>
  <c r="D18" i="1" s="1"/>
  <c r="D20" i="1" s="1"/>
  <c r="I36" i="22"/>
  <c r="H36" i="22"/>
  <c r="G36" i="22"/>
  <c r="F36" i="22"/>
  <c r="E36" i="22"/>
  <c r="K36" i="22"/>
  <c r="H36" i="25"/>
  <c r="I36" i="25"/>
  <c r="J36" i="25"/>
  <c r="K36" i="25"/>
  <c r="F36" i="25"/>
  <c r="G36" i="25"/>
  <c r="D36" i="25"/>
  <c r="E36" i="25"/>
  <c r="K36" i="24"/>
  <c r="E36" i="24"/>
  <c r="H36" i="24"/>
  <c r="D36" i="24"/>
  <c r="F36" i="24"/>
  <c r="G36" i="24"/>
  <c r="J36" i="22"/>
  <c r="L36" i="22"/>
  <c r="D36" i="23"/>
  <c r="J36" i="23"/>
  <c r="K36" i="23"/>
  <c r="L36" i="23"/>
  <c r="E36" i="23"/>
  <c r="F36" i="23"/>
  <c r="G36" i="23"/>
  <c r="H36" i="23"/>
  <c r="I36" i="23"/>
  <c r="D36" i="22"/>
  <c r="E9" i="1" l="1"/>
  <c r="E23" i="1"/>
  <c r="N36" i="31"/>
  <c r="N18" i="1"/>
  <c r="N20" i="1" s="1"/>
  <c r="O36" i="31"/>
  <c r="M18" i="1"/>
  <c r="M20" i="1" s="1"/>
  <c r="M12" i="1"/>
  <c r="N12" i="1"/>
  <c r="E16" i="1"/>
  <c r="E17" i="1" s="1"/>
  <c r="E12" i="1"/>
  <c r="D22" i="1"/>
  <c r="D23" i="1" s="1"/>
  <c r="D11" i="1"/>
  <c r="D12" i="1" s="1"/>
  <c r="O36" i="32"/>
  <c r="M22" i="1"/>
  <c r="M23" i="1" s="1"/>
  <c r="N36" i="32"/>
  <c r="N22" i="1"/>
  <c r="N23" i="1" s="1"/>
  <c r="O36" i="28"/>
  <c r="N36" i="28"/>
  <c r="N7" i="1"/>
  <c r="N9" i="1" s="1"/>
  <c r="O36" i="29"/>
  <c r="N36" i="29"/>
  <c r="N36" i="26"/>
  <c r="O36" i="26"/>
  <c r="O36" i="23"/>
  <c r="N36" i="23"/>
  <c r="N36" i="22"/>
  <c r="O36" i="22"/>
  <c r="O36" i="25"/>
</calcChain>
</file>

<file path=xl/sharedStrings.xml><?xml version="1.0" encoding="utf-8"?>
<sst xmlns="http://schemas.openxmlformats.org/spreadsheetml/2006/main" count="495" uniqueCount="41">
  <si>
    <t>EXP</t>
  </si>
  <si>
    <t>STDEV</t>
  </si>
  <si>
    <t>FOUND</t>
  </si>
  <si>
    <t>Difference</t>
  </si>
  <si>
    <t>Average</t>
  </si>
  <si>
    <t>Difference with no rep</t>
  </si>
  <si>
    <t>k0</t>
  </si>
  <si>
    <t>Stdev</t>
  </si>
  <si>
    <t>Coop-own</t>
  </si>
  <si>
    <t>Def-other</t>
  </si>
  <si>
    <t>Meet-own</t>
  </si>
  <si>
    <t>Coop-total</t>
  </si>
  <si>
    <t>Last100-coop-own</t>
  </si>
  <si>
    <t>Last100-def-other</t>
  </si>
  <si>
    <t>Last100-meet-own</t>
  </si>
  <si>
    <t>Last100-coop-total</t>
  </si>
  <si>
    <t>k1</t>
  </si>
  <si>
    <t>Rep</t>
  </si>
  <si>
    <t>Bad-out</t>
  </si>
  <si>
    <t>k2</t>
  </si>
  <si>
    <t>Total-pop</t>
  </si>
  <si>
    <t>Good</t>
  </si>
  <si>
    <t>Bad</t>
  </si>
  <si>
    <t>Total-bad</t>
  </si>
  <si>
    <t>Total-good</t>
  </si>
  <si>
    <t>k0 rep</t>
  </si>
  <si>
    <t>k1 rep</t>
  </si>
  <si>
    <t>k2 rep</t>
  </si>
  <si>
    <t>Coop-in</t>
  </si>
  <si>
    <t>Coop-out</t>
  </si>
  <si>
    <t>GROUP</t>
  </si>
  <si>
    <t>SOLO</t>
  </si>
  <si>
    <t>difference</t>
  </si>
  <si>
    <t>diff</t>
  </si>
  <si>
    <t>HIGH COST</t>
  </si>
  <si>
    <t>LOW COST</t>
  </si>
  <si>
    <t>Pop change</t>
  </si>
  <si>
    <t>good</t>
  </si>
  <si>
    <t>bad</t>
  </si>
  <si>
    <t>coop</t>
  </si>
  <si>
    <t>Total-coop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</si>
</sst>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indexed="5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6" fillId="5" borderId="0" applyNumberFormat="0" applyBorder="0" applyAlignment="0" applyProtection="0"/>
    <xf numFmtId="0" fontId="5" fillId="4" borderId="0" applyNumberFormat="0" applyBorder="0" applyAlignment="0" applyProtection="0"/>
  </cellStyleXfs>
  <cellXfs count="32">
    <xf numFmtId="0" fontId="0" fillId="0" borderId="0" xfId="0"/>
    <xf numFmtId="0" fontId="4" fillId="3" borderId="0" xfId="0" applyFont="1" applyFill="1"/>
    <xf numFmtId="0" fontId="0" fillId="0" borderId="1" xfId="0" applyBorder="1"/>
    <xf numFmtId="164" fontId="0" fillId="0" borderId="2" xfId="1" applyNumberFormat="1" applyFont="1" applyBorder="1"/>
    <xf numFmtId="10" fontId="0" fillId="0" borderId="0" xfId="0" applyNumberFormat="1"/>
    <xf numFmtId="0" fontId="3" fillId="0" borderId="0" xfId="0" applyFont="1"/>
    <xf numFmtId="0" fontId="0" fillId="0" borderId="0" xfId="0" applyFont="1"/>
    <xf numFmtId="10" fontId="0" fillId="0" borderId="0" xfId="1" applyNumberFormat="1" applyFont="1"/>
    <xf numFmtId="10" fontId="3" fillId="0" borderId="0" xfId="0" applyNumberFormat="1" applyFont="1"/>
    <xf numFmtId="9" fontId="0" fillId="0" borderId="0" xfId="1" applyFont="1"/>
    <xf numFmtId="11" fontId="0" fillId="0" borderId="0" xfId="0" applyNumberFormat="1"/>
    <xf numFmtId="0" fontId="4" fillId="3" borderId="0" xfId="0" applyFont="1" applyFill="1" applyAlignment="1">
      <alignment horizontal="left"/>
    </xf>
    <xf numFmtId="0" fontId="0" fillId="0" borderId="0" xfId="1" applyNumberFormat="1" applyFont="1"/>
    <xf numFmtId="0" fontId="0" fillId="0" borderId="0" xfId="0" applyNumberFormat="1"/>
    <xf numFmtId="1" fontId="0" fillId="0" borderId="0" xfId="0" applyNumberFormat="1"/>
    <xf numFmtId="0" fontId="0" fillId="0" borderId="3" xfId="0" applyBorder="1"/>
    <xf numFmtId="1" fontId="0" fillId="0" borderId="2" xfId="0" applyNumberFormat="1" applyBorder="1"/>
    <xf numFmtId="0" fontId="0" fillId="0" borderId="6" xfId="0" applyBorder="1"/>
    <xf numFmtId="164" fontId="0" fillId="0" borderId="4" xfId="1" applyNumberFormat="1" applyFont="1" applyBorder="1"/>
    <xf numFmtId="164" fontId="0" fillId="0" borderId="0" xfId="1" applyNumberFormat="1" applyFont="1" applyBorder="1"/>
    <xf numFmtId="164" fontId="0" fillId="0" borderId="5" xfId="1" applyNumberFormat="1" applyFont="1" applyBorder="1"/>
    <xf numFmtId="164" fontId="5" fillId="4" borderId="8" xfId="1" applyNumberFormat="1" applyFont="1" applyFill="1" applyBorder="1"/>
    <xf numFmtId="1" fontId="0" fillId="0" borderId="0" xfId="0" applyNumberFormat="1" applyBorder="1"/>
    <xf numFmtId="164" fontId="2" fillId="2" borderId="7" xfId="2" applyNumberFormat="1" applyBorder="1"/>
    <xf numFmtId="164" fontId="2" fillId="2" borderId="8" xfId="2" applyNumberFormat="1" applyBorder="1"/>
    <xf numFmtId="164" fontId="5" fillId="4" borderId="7" xfId="1" applyNumberFormat="1" applyFont="1" applyFill="1" applyBorder="1"/>
    <xf numFmtId="164" fontId="6" fillId="5" borderId="8" xfId="3" applyNumberFormat="1" applyBorder="1"/>
    <xf numFmtId="164" fontId="6" fillId="5" borderId="7" xfId="3" applyNumberFormat="1" applyBorder="1"/>
    <xf numFmtId="164" fontId="6" fillId="5" borderId="0" xfId="3" applyNumberFormat="1"/>
    <xf numFmtId="164" fontId="0" fillId="0" borderId="0" xfId="1" applyNumberFormat="1" applyFont="1"/>
    <xf numFmtId="164" fontId="2" fillId="2" borderId="0" xfId="2" applyNumberFormat="1"/>
    <xf numFmtId="164" fontId="5" fillId="4" borderId="0" xfId="4" applyNumberFormat="1"/>
  </cellXfs>
  <cellStyles count="5">
    <cellStyle name="Bad" xfId="2" builtinId="27"/>
    <cellStyle name="Good" xfId="4" builtinId="26"/>
    <cellStyle name="Neutral" xfId="3" builtinId="28"/>
    <cellStyle name="Normal" xfId="0" builtinId="0"/>
    <cellStyle name="Percent" xfId="1" builtinId="5"/>
  </cellStyles>
  <dxfs count="8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2187D4-2BB2-47F3-97D4-04AAB8773341}">
  <dimension ref="A1:P42"/>
  <sheetViews>
    <sheetView tabSelected="1" workbookViewId="0">
      <selection activeCell="B29" sqref="B29"/>
    </sheetView>
  </sheetViews>
  <sheetFormatPr defaultRowHeight="15" x14ac:dyDescent="0.25"/>
  <cols>
    <col min="1" max="1" width="22" bestFit="1" customWidth="1"/>
    <col min="2" max="2" width="14.140625" bestFit="1" customWidth="1"/>
    <col min="3" max="3" width="14.7109375" bestFit="1" customWidth="1"/>
    <col min="4" max="4" width="13" bestFit="1" customWidth="1"/>
    <col min="5" max="5" width="13.7109375" bestFit="1" customWidth="1"/>
    <col min="6" max="7" width="10.5703125" bestFit="1" customWidth="1"/>
    <col min="12" max="12" width="9.5703125" bestFit="1" customWidth="1"/>
    <col min="13" max="13" width="9.42578125" bestFit="1" customWidth="1"/>
    <col min="14" max="14" width="10.5703125" bestFit="1" customWidth="1"/>
    <col min="15" max="15" width="9.85546875" bestFit="1" customWidth="1"/>
  </cols>
  <sheetData>
    <row r="1" spans="1:16" x14ac:dyDescent="0.25">
      <c r="C1" t="s">
        <v>30</v>
      </c>
      <c r="M1" t="s">
        <v>31</v>
      </c>
    </row>
    <row r="3" spans="1:16" x14ac:dyDescent="0.25">
      <c r="C3" t="s">
        <v>20</v>
      </c>
      <c r="D3" t="s">
        <v>23</v>
      </c>
      <c r="E3" t="s">
        <v>24</v>
      </c>
      <c r="F3" t="s">
        <v>28</v>
      </c>
      <c r="G3" t="s">
        <v>29</v>
      </c>
      <c r="H3" s="9" t="s">
        <v>40</v>
      </c>
      <c r="L3" t="s">
        <v>20</v>
      </c>
      <c r="M3" t="s">
        <v>23</v>
      </c>
      <c r="N3" t="s">
        <v>24</v>
      </c>
      <c r="O3" t="s">
        <v>29</v>
      </c>
      <c r="P3" s="9"/>
    </row>
    <row r="4" spans="1:16" x14ac:dyDescent="0.25">
      <c r="A4">
        <v>104</v>
      </c>
      <c r="B4" s="15" t="s">
        <v>6</v>
      </c>
      <c r="C4" s="16">
        <f>'104 k0'!L16</f>
        <v>1779.5</v>
      </c>
      <c r="D4" s="16">
        <v>0</v>
      </c>
      <c r="E4" s="16">
        <f>C4</f>
        <v>1779.5</v>
      </c>
      <c r="F4" s="3">
        <f>'104 k0'!D16</f>
        <v>1</v>
      </c>
      <c r="G4" s="18">
        <f>1-'104 k0'!E16</f>
        <v>1</v>
      </c>
      <c r="H4" s="9"/>
      <c r="J4">
        <v>117</v>
      </c>
      <c r="K4" s="15" t="s">
        <v>6</v>
      </c>
      <c r="L4" s="16">
        <f>'117 k0'!L16</f>
        <v>1764.5833333333333</v>
      </c>
      <c r="M4" s="16">
        <v>0</v>
      </c>
      <c r="N4" s="16">
        <f>L4</f>
        <v>1764.5833333333333</v>
      </c>
      <c r="O4" s="18">
        <f>'117 k0'!D16</f>
        <v>1</v>
      </c>
      <c r="P4" s="9"/>
    </row>
    <row r="5" spans="1:16" x14ac:dyDescent="0.25">
      <c r="B5" s="2" t="s">
        <v>25</v>
      </c>
      <c r="C5" s="22">
        <f>'104 k0'!L34</f>
        <v>1781</v>
      </c>
      <c r="D5" s="22">
        <v>0</v>
      </c>
      <c r="E5" s="22">
        <f>C5</f>
        <v>1781</v>
      </c>
      <c r="F5" s="19">
        <f>'104 k0'!D34</f>
        <v>0.99621004335729124</v>
      </c>
      <c r="G5" s="20">
        <f>1 - '104 k0'!E34</f>
        <v>0.97874339198089144</v>
      </c>
      <c r="H5" s="9"/>
      <c r="K5" s="2" t="s">
        <v>25</v>
      </c>
      <c r="L5" s="22">
        <f>'117 k0'!L34</f>
        <v>1759.8333333333333</v>
      </c>
      <c r="M5" s="22">
        <v>0</v>
      </c>
      <c r="N5" s="22">
        <f>L5</f>
        <v>1759.8333333333333</v>
      </c>
      <c r="O5" s="20">
        <f>'117 k0'!D34</f>
        <v>0.99993415245382844</v>
      </c>
      <c r="P5" s="9"/>
    </row>
    <row r="6" spans="1:16" x14ac:dyDescent="0.25">
      <c r="B6" s="17" t="s">
        <v>33</v>
      </c>
      <c r="C6" s="25">
        <f>(C5/C4) - 1</f>
        <v>8.4293340826069318E-4</v>
      </c>
      <c r="D6" s="26">
        <v>0</v>
      </c>
      <c r="E6" s="25">
        <f>(E5/E4) - 1</f>
        <v>8.4293340826069318E-4</v>
      </c>
      <c r="F6" s="23">
        <f>(F5/F4) - 1</f>
        <v>-3.7899566427087583E-3</v>
      </c>
      <c r="G6" s="24">
        <f>(G5/G4) - 1</f>
        <v>-2.1256608019108558E-2</v>
      </c>
      <c r="H6" s="29">
        <f>'104 k0'!M36</f>
        <v>-8.50656390952087E-3</v>
      </c>
      <c r="K6" s="17" t="s">
        <v>33</v>
      </c>
      <c r="L6" s="23">
        <f>(L5/L4) - 1</f>
        <v>-2.6918536009444827E-3</v>
      </c>
      <c r="M6" s="25">
        <v>0</v>
      </c>
      <c r="N6" s="23">
        <f>(N5/N4) - 1</f>
        <v>-2.6918536009444827E-3</v>
      </c>
      <c r="O6" s="26">
        <f>(O5/O4) - 1</f>
        <v>-6.584754617156019E-5</v>
      </c>
      <c r="P6" s="9"/>
    </row>
    <row r="7" spans="1:16" x14ac:dyDescent="0.25">
      <c r="B7" s="15" t="s">
        <v>16</v>
      </c>
      <c r="C7" s="16">
        <f>'104 k1'!M16</f>
        <v>1706.6666666666667</v>
      </c>
      <c r="D7" s="16">
        <f>'104 k1'!O16</f>
        <v>1345.6666666666663</v>
      </c>
      <c r="E7" s="16">
        <f>'104 k1'!N16</f>
        <v>361.00000000000063</v>
      </c>
      <c r="F7" s="3">
        <f>'104 k1'!D16</f>
        <v>1</v>
      </c>
      <c r="G7" s="18">
        <f>1-'104 k1'!E16</f>
        <v>0.27992579216071711</v>
      </c>
      <c r="H7" s="29"/>
      <c r="K7" s="15" t="s">
        <v>16</v>
      </c>
      <c r="L7" s="22">
        <f>'117 k1'!M16</f>
        <v>1753.4166666666667</v>
      </c>
      <c r="M7" s="22">
        <f>'117 k1'!O16</f>
        <v>21.499999999999957</v>
      </c>
      <c r="N7" s="22">
        <f>'117 k1'!N16</f>
        <v>1731.9166666666667</v>
      </c>
      <c r="O7" s="18">
        <f>'117 k1'!D16</f>
        <v>0.9890579750547811</v>
      </c>
      <c r="P7" s="9"/>
    </row>
    <row r="8" spans="1:16" x14ac:dyDescent="0.25">
      <c r="A8" t="s">
        <v>35</v>
      </c>
      <c r="B8" s="2" t="s">
        <v>26</v>
      </c>
      <c r="C8" s="22">
        <f>'104 k1'!M34</f>
        <v>1688</v>
      </c>
      <c r="D8" s="22">
        <f>'104 k1'!O34</f>
        <v>845.91666666666606</v>
      </c>
      <c r="E8" s="22">
        <f>'104 k1'!N34</f>
        <v>842.08333333333383</v>
      </c>
      <c r="F8" s="19">
        <f>'104 k1'!D34</f>
        <v>0.97342186100956596</v>
      </c>
      <c r="G8" s="20">
        <f>1-'104 k1'!E34</f>
        <v>0.43421125081945622</v>
      </c>
      <c r="H8" s="29"/>
      <c r="K8" s="2" t="s">
        <v>26</v>
      </c>
      <c r="L8" s="22">
        <f>'117 k1'!M34</f>
        <v>1757.0833333333333</v>
      </c>
      <c r="M8" s="22">
        <f>'117 k1'!O34</f>
        <v>7.833333333333325</v>
      </c>
      <c r="N8" s="22">
        <f>'117 k1'!N34</f>
        <v>1749.25</v>
      </c>
      <c r="O8" s="20">
        <f>'117 k1'!D34</f>
        <v>0.99518274605398938</v>
      </c>
      <c r="P8" s="9"/>
    </row>
    <row r="9" spans="1:16" x14ac:dyDescent="0.25">
      <c r="B9" s="17" t="s">
        <v>33</v>
      </c>
      <c r="C9" s="23">
        <f>(C8/C7) - 1</f>
        <v>-1.0937500000000044E-2</v>
      </c>
      <c r="D9" s="23">
        <f>(D8/D7) - 1</f>
        <v>-0.37137726034183827</v>
      </c>
      <c r="E9" s="25">
        <f>(E8/E7) - 1</f>
        <v>1.3326408125577074</v>
      </c>
      <c r="F9" s="23">
        <f>(F8/F7) - 1</f>
        <v>-2.6578138990434041E-2</v>
      </c>
      <c r="G9" s="21">
        <f>(G8/G7) - 1</f>
        <v>0.55116556951692885</v>
      </c>
      <c r="H9" s="29">
        <f>'104 k1'!P36</f>
        <v>6.9802399453958719E-3</v>
      </c>
      <c r="K9" s="17" t="s">
        <v>33</v>
      </c>
      <c r="L9" s="25">
        <f>(L8/L7) - 1</f>
        <v>2.0911553633382596E-3</v>
      </c>
      <c r="M9" s="23">
        <f>(M8/M7) - 1</f>
        <v>-0.63565891472868186</v>
      </c>
      <c r="N9" s="25">
        <f>(N8/N7) - 1</f>
        <v>1.0008179762305724E-2</v>
      </c>
      <c r="O9" s="21">
        <f>(O8/O7) - 1</f>
        <v>6.1925298149170249E-3</v>
      </c>
      <c r="P9" s="9"/>
    </row>
    <row r="10" spans="1:16" x14ac:dyDescent="0.25">
      <c r="B10" s="15" t="s">
        <v>19</v>
      </c>
      <c r="C10" s="16">
        <f>'104 k2'!M16</f>
        <v>1673.75</v>
      </c>
      <c r="D10" s="16">
        <f>'104 k2'!O16</f>
        <v>1445.1666666666658</v>
      </c>
      <c r="E10" s="16">
        <f>'104 k2'!N16</f>
        <v>228.58333333333428</v>
      </c>
      <c r="F10" s="3">
        <f>'104 k2'!D16</f>
        <v>1</v>
      </c>
      <c r="G10" s="18">
        <f>1-'104 k2'!E16</f>
        <v>0.19271570167289698</v>
      </c>
      <c r="H10" s="29"/>
      <c r="K10" s="15" t="s">
        <v>19</v>
      </c>
      <c r="L10" s="22">
        <f>'117 k2'!M16</f>
        <v>1775.1666666666667</v>
      </c>
      <c r="M10" s="22">
        <f>'117 k2'!O16</f>
        <v>26.416666666666586</v>
      </c>
      <c r="N10" s="22">
        <f>'117 k2'!N16</f>
        <v>1748.75</v>
      </c>
      <c r="O10" s="18">
        <f>'117 k2'!D16</f>
        <v>0.98463259275317883</v>
      </c>
      <c r="P10" s="9"/>
    </row>
    <row r="11" spans="1:16" x14ac:dyDescent="0.25">
      <c r="B11" s="2" t="s">
        <v>27</v>
      </c>
      <c r="C11" s="22">
        <f>'104 k2'!M34</f>
        <v>1685.5</v>
      </c>
      <c r="D11" s="22">
        <f>'104 k2'!O34</f>
        <v>1240.583333333333</v>
      </c>
      <c r="E11" s="22">
        <f>'104 k2'!N34</f>
        <v>444.91666666666737</v>
      </c>
      <c r="F11" s="19">
        <f>'104 k2'!D34</f>
        <v>0.97858953813391059</v>
      </c>
      <c r="G11" s="20">
        <f>1-'104 k2'!E34</f>
        <v>0.25100108283804101</v>
      </c>
      <c r="H11" s="29"/>
      <c r="K11" s="2" t="s">
        <v>27</v>
      </c>
      <c r="L11" s="22">
        <f>'117 k2'!M34</f>
        <v>1758.5</v>
      </c>
      <c r="M11" s="22">
        <f>'117 k2'!O34</f>
        <v>11.58333333333332</v>
      </c>
      <c r="N11" s="22">
        <f>'117 k2'!N34</f>
        <v>1746.9166666666667</v>
      </c>
      <c r="O11" s="20">
        <f>'117 k2'!D34</f>
        <v>0.99226291317155246</v>
      </c>
      <c r="P11" s="9"/>
    </row>
    <row r="12" spans="1:16" x14ac:dyDescent="0.25">
      <c r="B12" s="17" t="s">
        <v>33</v>
      </c>
      <c r="C12" s="25">
        <f>(C11/C10) - 1</f>
        <v>7.0201643017175908E-3</v>
      </c>
      <c r="D12" s="23">
        <f>(D11/D10) - 1</f>
        <v>-0.14156383346788115</v>
      </c>
      <c r="E12" s="25">
        <f>(E11/E10) - 1</f>
        <v>0.94640904119576597</v>
      </c>
      <c r="F12" s="23">
        <f>(F11/F10) - 1</f>
        <v>-2.1410461866089414E-2</v>
      </c>
      <c r="G12" s="21">
        <f>(G11/G10) - 1</f>
        <v>0.30244230573424602</v>
      </c>
      <c r="H12" s="29">
        <f>'104 k2'!P36</f>
        <v>2.5015697674780624E-3</v>
      </c>
      <c r="K12" s="17" t="s">
        <v>33</v>
      </c>
      <c r="L12" s="23">
        <f>(L11/L10) - 1</f>
        <v>-9.3887897849967983E-3</v>
      </c>
      <c r="M12" s="23">
        <f>(M11/M10) - 1</f>
        <v>-0.56151419558359539</v>
      </c>
      <c r="N12" s="23">
        <f>(N11/N10) - 1</f>
        <v>-1.048367881820278E-3</v>
      </c>
      <c r="O12" s="21">
        <f t="shared" ref="O12" si="0">O11-O10</f>
        <v>7.6303204183736373E-3</v>
      </c>
      <c r="P12" s="9"/>
    </row>
    <row r="13" spans="1:16" x14ac:dyDescent="0.25">
      <c r="H13" s="29"/>
      <c r="P13" s="9"/>
    </row>
    <row r="14" spans="1:16" x14ac:dyDescent="0.25">
      <c r="C14" t="s">
        <v>20</v>
      </c>
      <c r="D14" t="s">
        <v>23</v>
      </c>
      <c r="E14" t="s">
        <v>24</v>
      </c>
      <c r="F14" t="s">
        <v>28</v>
      </c>
      <c r="G14" t="s">
        <v>29</v>
      </c>
      <c r="H14" s="29"/>
      <c r="L14" t="s">
        <v>20</v>
      </c>
      <c r="M14" t="s">
        <v>23</v>
      </c>
      <c r="N14" t="s">
        <v>24</v>
      </c>
      <c r="O14" t="s">
        <v>29</v>
      </c>
      <c r="P14" s="9"/>
    </row>
    <row r="15" spans="1:16" x14ac:dyDescent="0.25">
      <c r="A15">
        <v>109</v>
      </c>
      <c r="B15" s="15" t="s">
        <v>6</v>
      </c>
      <c r="C15" s="16">
        <f>'109 k0'!L16</f>
        <v>1439.75</v>
      </c>
      <c r="D15" s="16">
        <v>0</v>
      </c>
      <c r="E15" s="16">
        <f>C15</f>
        <v>1439.75</v>
      </c>
      <c r="F15" s="3">
        <f>'109 k0'!D16</f>
        <v>0.98847770131942969</v>
      </c>
      <c r="G15" s="18">
        <f>1 - '109 k0'!E16</f>
        <v>0.96536727914484266</v>
      </c>
      <c r="H15" s="29"/>
      <c r="J15">
        <v>119</v>
      </c>
      <c r="K15" s="15" t="s">
        <v>6</v>
      </c>
      <c r="L15" s="16">
        <f>'119 k0'!L16</f>
        <v>1444.25</v>
      </c>
      <c r="M15" s="16">
        <v>0</v>
      </c>
      <c r="N15" s="16">
        <f>L15</f>
        <v>1444.25</v>
      </c>
      <c r="O15" s="18">
        <f>'119 k0'!D16</f>
        <v>1</v>
      </c>
      <c r="P15" s="9"/>
    </row>
    <row r="16" spans="1:16" x14ac:dyDescent="0.25">
      <c r="B16" s="2" t="s">
        <v>25</v>
      </c>
      <c r="C16" s="22">
        <f>'109 k0'!L34</f>
        <v>1398.9166666666667</v>
      </c>
      <c r="D16" s="22">
        <v>0</v>
      </c>
      <c r="E16" s="22">
        <f>C16</f>
        <v>1398.9166666666667</v>
      </c>
      <c r="F16" s="19">
        <f>'109 k0'!D34</f>
        <v>0.98005820223196061</v>
      </c>
      <c r="G16" s="20">
        <f>1-'109 k0'!E34</f>
        <v>0.9067791431934592</v>
      </c>
      <c r="H16" s="29"/>
      <c r="K16" s="2" t="s">
        <v>25</v>
      </c>
      <c r="L16" s="22">
        <f>'119 k0'!L34</f>
        <v>1406.75</v>
      </c>
      <c r="M16" s="22">
        <v>0</v>
      </c>
      <c r="N16" s="22">
        <f>L16</f>
        <v>1406.75</v>
      </c>
      <c r="O16" s="20">
        <f>'119 k0'!D34</f>
        <v>0.99993239054424465</v>
      </c>
      <c r="P16" s="9"/>
    </row>
    <row r="17" spans="1:16" x14ac:dyDescent="0.25">
      <c r="B17" s="17" t="s">
        <v>33</v>
      </c>
      <c r="C17" s="23">
        <f>(C16/C15) - 1</f>
        <v>-2.8361405336574608E-2</v>
      </c>
      <c r="D17" s="28">
        <v>0</v>
      </c>
      <c r="E17" s="23">
        <f>(E16/E15) - 1</f>
        <v>-2.8361405336574608E-2</v>
      </c>
      <c r="F17" s="23">
        <f>(F16/F15) - 1</f>
        <v>-8.517641901512496E-3</v>
      </c>
      <c r="G17" s="24">
        <f>(G16/G15) - 1</f>
        <v>-6.0689995628692706E-2</v>
      </c>
      <c r="H17" s="29">
        <f>'109 k0'!M36</f>
        <v>-1.9765709569037559E-2</v>
      </c>
      <c r="K17" s="17" t="s">
        <v>33</v>
      </c>
      <c r="L17" s="23">
        <f>(L16/L15) - 1</f>
        <v>-2.5965033754543843E-2</v>
      </c>
      <c r="M17" s="27">
        <f t="shared" ref="M17" si="1">M16-M15</f>
        <v>0</v>
      </c>
      <c r="N17" s="23">
        <f>(N16/N15) - 1</f>
        <v>-2.5965033754543843E-2</v>
      </c>
      <c r="O17" s="26">
        <f>(O16/O15) - 1</f>
        <v>-6.7609455755346382E-5</v>
      </c>
      <c r="P17" s="9"/>
    </row>
    <row r="18" spans="1:16" x14ac:dyDescent="0.25">
      <c r="B18" s="15" t="s">
        <v>16</v>
      </c>
      <c r="C18" s="16">
        <f>'109 k1'!M16</f>
        <v>1339.6666666666667</v>
      </c>
      <c r="D18" s="16">
        <f>'109 k1'!O16</f>
        <v>1184.5833333333333</v>
      </c>
      <c r="E18" s="16">
        <f>'109 k1'!N16</f>
        <v>155.08333333333377</v>
      </c>
      <c r="F18" s="3">
        <f>'109 k1'!D16</f>
        <v>1</v>
      </c>
      <c r="G18" s="18">
        <f>1 - '109 k1'!E16</f>
        <v>0.15238221744634295</v>
      </c>
      <c r="H18" s="29"/>
      <c r="K18" s="15" t="s">
        <v>16</v>
      </c>
      <c r="L18" s="22">
        <f>'119 k1'!M14</f>
        <v>1496</v>
      </c>
      <c r="M18" s="22">
        <f>'119 k1'!O16</f>
        <v>150.58333333333303</v>
      </c>
      <c r="N18" s="22">
        <f>'119 k1'!N16</f>
        <v>1236.916666666667</v>
      </c>
      <c r="O18" s="18">
        <f>'119 k1'!D16</f>
        <v>0.89609891318613377</v>
      </c>
      <c r="P18" s="9"/>
    </row>
    <row r="19" spans="1:16" x14ac:dyDescent="0.25">
      <c r="A19" t="s">
        <v>34</v>
      </c>
      <c r="B19" s="2" t="s">
        <v>26</v>
      </c>
      <c r="C19" s="22">
        <f>'109 k1'!M34</f>
        <v>1283.25</v>
      </c>
      <c r="D19" s="22">
        <f>'109 k1'!O34</f>
        <v>865.24999999999966</v>
      </c>
      <c r="E19" s="22">
        <f>'109 k1'!N34</f>
        <v>418.0000000000004</v>
      </c>
      <c r="F19" s="19">
        <f>'109 k1'!D34</f>
        <v>0.93442202314401202</v>
      </c>
      <c r="G19" s="20">
        <f>1 - '109 k1'!E34</f>
        <v>0.28242312963997485</v>
      </c>
      <c r="H19" s="29"/>
      <c r="K19" s="2" t="s">
        <v>26</v>
      </c>
      <c r="L19" s="22">
        <f>'119 k1'!M34</f>
        <v>1378.8333333333333</v>
      </c>
      <c r="M19" s="22">
        <f>'119 k1'!O34</f>
        <v>66.4166666666666</v>
      </c>
      <c r="N19" s="22">
        <f>'119 k1'!N34</f>
        <v>1312.4166666666667</v>
      </c>
      <c r="O19" s="20">
        <f>'119 k1'!D34</f>
        <v>0.94877653305776211</v>
      </c>
      <c r="P19" s="9"/>
    </row>
    <row r="20" spans="1:16" x14ac:dyDescent="0.25">
      <c r="B20" s="17" t="s">
        <v>32</v>
      </c>
      <c r="C20" s="23">
        <f>(C19/C18) - 1</f>
        <v>-4.2112465787509379E-2</v>
      </c>
      <c r="D20" s="23">
        <f>(D19/D18) - 1</f>
        <v>-0.26957439324657073</v>
      </c>
      <c r="E20" s="25">
        <f>(E19/E18) - 1</f>
        <v>1.6953250940354598</v>
      </c>
      <c r="F20" s="23">
        <f>(F19/F18) - 1</f>
        <v>-6.5577976855987985E-2</v>
      </c>
      <c r="G20" s="21">
        <f>(G19/G18) - 1</f>
        <v>0.85338640146395095</v>
      </c>
      <c r="H20" s="29">
        <f>'109 k1'!P36</f>
        <v>-3.0565791259988706E-2</v>
      </c>
      <c r="K20" s="17" t="s">
        <v>33</v>
      </c>
      <c r="L20" s="23">
        <f>(L19/L18) - 1</f>
        <v>-7.8319964349376159E-2</v>
      </c>
      <c r="M20" s="23">
        <f>(M19/M18) - 1</f>
        <v>-0.55893746541228517</v>
      </c>
      <c r="N20" s="25">
        <f>(N19/N18) - 1</f>
        <v>6.1038873543084016E-2</v>
      </c>
      <c r="O20" s="21">
        <f>(O19/O18) - 1</f>
        <v>5.8785496887090227E-2</v>
      </c>
      <c r="P20" s="9"/>
    </row>
    <row r="21" spans="1:16" x14ac:dyDescent="0.25">
      <c r="B21" s="15" t="s">
        <v>19</v>
      </c>
      <c r="C21" s="16">
        <f>'109 k2'!M16</f>
        <v>1386.6666666666667</v>
      </c>
      <c r="D21" s="16">
        <f>'109 k2'!O16</f>
        <v>1242.6666666666661</v>
      </c>
      <c r="E21" s="16">
        <f>'109 k2'!N16</f>
        <v>144.00000000000082</v>
      </c>
      <c r="F21" s="3">
        <f>'109 k2'!D16</f>
        <v>1</v>
      </c>
      <c r="G21" s="18">
        <f>1-'109 k2'!E16</f>
        <v>0.1584281007298417</v>
      </c>
      <c r="H21" s="29"/>
      <c r="K21" s="15" t="s">
        <v>19</v>
      </c>
      <c r="L21" s="22">
        <f>'119 k2'!M16</f>
        <v>1303.9166666666667</v>
      </c>
      <c r="M21" s="22">
        <f>'119 k2'!O16</f>
        <v>263.41666666666595</v>
      </c>
      <c r="N21" s="22">
        <f>'119 k2'!N16</f>
        <v>1040.5000000000007</v>
      </c>
      <c r="O21" s="18">
        <f>'119 k2'!D16</f>
        <v>0.80348071904663732</v>
      </c>
      <c r="P21" s="9"/>
    </row>
    <row r="22" spans="1:16" x14ac:dyDescent="0.25">
      <c r="B22" s="2" t="s">
        <v>27</v>
      </c>
      <c r="C22" s="22">
        <f>'109 k2'!M34</f>
        <v>1285.6666666666667</v>
      </c>
      <c r="D22" s="22">
        <f>'104 k2'!O34</f>
        <v>1240.583333333333</v>
      </c>
      <c r="E22" s="22">
        <f>'109 k2'!N34</f>
        <v>306.33333333333388</v>
      </c>
      <c r="F22" s="19">
        <f>'109 k2'!D34</f>
        <v>0.92525434799314377</v>
      </c>
      <c r="G22" s="20">
        <f>1-'109 k2'!E34</f>
        <v>0.20814490665505092</v>
      </c>
      <c r="H22" s="29"/>
      <c r="K22" s="2" t="s">
        <v>27</v>
      </c>
      <c r="L22" s="22">
        <f>'119 k2'!M34</f>
        <v>1420.9166666666667</v>
      </c>
      <c r="M22" s="22">
        <f>'119 k2'!O34</f>
        <v>62.666666666666622</v>
      </c>
      <c r="N22" s="22">
        <f>'119 k2'!N34</f>
        <v>1358.25</v>
      </c>
      <c r="O22" s="20">
        <f>'119 k2'!D34</f>
        <v>0.95476894497533704</v>
      </c>
      <c r="P22" s="9"/>
    </row>
    <row r="23" spans="1:16" x14ac:dyDescent="0.25">
      <c r="B23" s="17" t="s">
        <v>32</v>
      </c>
      <c r="C23" s="23">
        <f>(C22/C21) - 1</f>
        <v>-7.283653846153848E-2</v>
      </c>
      <c r="D23" s="23">
        <f>(D22/D21) - 1</f>
        <v>-1.6765021459225204E-3</v>
      </c>
      <c r="E23" s="25">
        <f>(E22/E21) - 1</f>
        <v>1.1273148148148064</v>
      </c>
      <c r="F23" s="23">
        <f>(F22/F21) - 1</f>
        <v>-7.4745652006856234E-2</v>
      </c>
      <c r="G23" s="21">
        <f>(G22/G21) - 1</f>
        <v>0.31381305271082183</v>
      </c>
      <c r="H23" s="29">
        <f>'109 k2'!P36</f>
        <v>-5.7094005821183957E-2</v>
      </c>
      <c r="K23" s="17" t="s">
        <v>33</v>
      </c>
      <c r="L23" s="25">
        <f>(L22/L21) - 1</f>
        <v>8.9729660637821951E-2</v>
      </c>
      <c r="M23" s="23">
        <f>(M22/M21) - 1</f>
        <v>-0.76210060107560851</v>
      </c>
      <c r="N23" s="25">
        <f>(N22/N21) - 1</f>
        <v>0.30538202787121493</v>
      </c>
      <c r="O23" s="21">
        <f>(O22/O21) - 1</f>
        <v>0.18829104711835454</v>
      </c>
      <c r="P23" s="9"/>
    </row>
    <row r="28" spans="1:16" x14ac:dyDescent="0.25">
      <c r="B28" t="s">
        <v>36</v>
      </c>
      <c r="C28" t="s">
        <v>38</v>
      </c>
      <c r="D28" t="s">
        <v>37</v>
      </c>
      <c r="E28" t="s">
        <v>39</v>
      </c>
    </row>
    <row r="29" spans="1:16" x14ac:dyDescent="0.25">
      <c r="B29" s="30">
        <f>(C6+C9+C12+C17+C20+C23+L17+L20+L23+L12+L9+L6)/12</f>
        <v>-1.4244136447028774E-2</v>
      </c>
      <c r="C29" s="30">
        <f>(D6+D9+D12+D17+D20+D23+M17+M20+M23+M12+M9+M6)/12</f>
        <v>-0.27520026383353197</v>
      </c>
      <c r="D29" s="31">
        <f>(E6+E9+E12+E17+E20+E23+N17+N20+N23+N12+N9+N6)/12</f>
        <v>0.45174125971789364</v>
      </c>
      <c r="E29" s="31">
        <f>SUM(H6:H24,O6,O9,O12,O17,O20,O23)/12</f>
        <v>1.2859639699162614E-2</v>
      </c>
    </row>
    <row r="40" spans="3:7" x14ac:dyDescent="0.25">
      <c r="C40" s="14"/>
      <c r="D40" s="14"/>
      <c r="E40" s="14"/>
      <c r="F40" s="9"/>
      <c r="G40" s="9"/>
    </row>
    <row r="41" spans="3:7" x14ac:dyDescent="0.25">
      <c r="C41" s="14"/>
      <c r="D41" s="14"/>
      <c r="E41" s="14"/>
      <c r="F41" s="9"/>
      <c r="G41" s="9"/>
    </row>
    <row r="42" spans="3:7" x14ac:dyDescent="0.25">
      <c r="C42" s="14"/>
      <c r="D42" s="14"/>
      <c r="E42" s="14"/>
      <c r="F42" s="9"/>
      <c r="G42" s="9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2770C-7987-4C4B-8348-26A960F8ED2C}">
  <dimension ref="A1:P109"/>
  <sheetViews>
    <sheetView topLeftCell="B1" workbookViewId="0">
      <selection activeCell="I10" sqref="I10"/>
    </sheetView>
  </sheetViews>
  <sheetFormatPr defaultRowHeight="15" x14ac:dyDescent="0.25"/>
  <cols>
    <col min="1" max="1" width="10.7109375" bestFit="1" customWidth="1"/>
    <col min="3" max="3" width="15.85546875" customWidth="1"/>
    <col min="4" max="4" width="22.42578125" bestFit="1" customWidth="1"/>
    <col min="5" max="5" width="13.7109375" customWidth="1"/>
    <col min="6" max="6" width="10.42578125" bestFit="1" customWidth="1"/>
    <col min="7" max="7" width="12" bestFit="1" customWidth="1"/>
    <col min="8" max="8" width="17.28515625" bestFit="1" customWidth="1"/>
    <col min="9" max="9" width="16.85546875" bestFit="1" customWidth="1"/>
    <col min="10" max="10" width="17.7109375" bestFit="1" customWidth="1"/>
    <col min="11" max="11" width="17.5703125" bestFit="1" customWidth="1"/>
    <col min="12" max="12" width="12" bestFit="1" customWidth="1"/>
    <col min="13" max="13" width="20" bestFit="1" customWidth="1"/>
    <col min="14" max="16" width="12" bestFit="1" customWidth="1"/>
  </cols>
  <sheetData>
    <row r="1" spans="1:15" x14ac:dyDescent="0.25">
      <c r="A1" s="1" t="s">
        <v>0</v>
      </c>
      <c r="B1" s="11">
        <v>117</v>
      </c>
      <c r="C1" s="1" t="s">
        <v>19</v>
      </c>
    </row>
    <row r="2" spans="1:15" x14ac:dyDescent="0.25">
      <c r="A2" t="s">
        <v>2</v>
      </c>
      <c r="D2" t="s">
        <v>8</v>
      </c>
      <c r="E2" t="s">
        <v>9</v>
      </c>
      <c r="F2" t="s">
        <v>10</v>
      </c>
      <c r="G2" t="s">
        <v>11</v>
      </c>
      <c r="H2" t="s">
        <v>12</v>
      </c>
      <c r="I2" t="s">
        <v>13</v>
      </c>
      <c r="J2" t="s">
        <v>14</v>
      </c>
      <c r="K2" t="s">
        <v>15</v>
      </c>
      <c r="L2" t="s">
        <v>18</v>
      </c>
      <c r="M2" t="s">
        <v>20</v>
      </c>
      <c r="N2" t="s">
        <v>21</v>
      </c>
      <c r="O2" t="s">
        <v>22</v>
      </c>
    </row>
    <row r="3" spans="1:15" x14ac:dyDescent="0.25">
      <c r="D3">
        <v>0.98591549295774605</v>
      </c>
      <c r="E3">
        <v>0</v>
      </c>
      <c r="F3">
        <v>1</v>
      </c>
      <c r="G3">
        <v>0.98591549295774605</v>
      </c>
      <c r="H3">
        <v>0.98753963059775995</v>
      </c>
      <c r="I3">
        <v>0</v>
      </c>
      <c r="J3">
        <v>1</v>
      </c>
      <c r="K3">
        <v>0.98753963059775995</v>
      </c>
      <c r="L3">
        <v>1.3950892857142801E-2</v>
      </c>
      <c r="M3">
        <v>1792</v>
      </c>
      <c r="N3">
        <f>(1-L3)*M3</f>
        <v>1767</v>
      </c>
      <c r="O3">
        <f>L3*M3</f>
        <v>24.999999999999901</v>
      </c>
    </row>
    <row r="4" spans="1:15" x14ac:dyDescent="0.25">
      <c r="D4">
        <v>0.96802773497688699</v>
      </c>
      <c r="E4">
        <v>0</v>
      </c>
      <c r="F4">
        <v>1</v>
      </c>
      <c r="G4">
        <v>0.96802773497688699</v>
      </c>
      <c r="H4">
        <v>0.97759573077413597</v>
      </c>
      <c r="I4">
        <v>0</v>
      </c>
      <c r="J4">
        <v>1</v>
      </c>
      <c r="K4">
        <v>0.97759573077413597</v>
      </c>
      <c r="L4">
        <v>3.0491247882552201E-2</v>
      </c>
      <c r="M4">
        <v>1771</v>
      </c>
      <c r="N4">
        <f t="shared" ref="N4:N14" si="0">(1-L4)*M4</f>
        <v>1717</v>
      </c>
      <c r="O4">
        <f t="shared" ref="O4:O14" si="1">L4*M4</f>
        <v>53.99999999999995</v>
      </c>
    </row>
    <row r="5" spans="1:15" x14ac:dyDescent="0.25">
      <c r="D5">
        <v>0.98277197057684795</v>
      </c>
      <c r="E5">
        <v>0</v>
      </c>
      <c r="F5">
        <v>1</v>
      </c>
      <c r="G5">
        <v>0.98277197057684795</v>
      </c>
      <c r="H5">
        <v>0.98427305967355105</v>
      </c>
      <c r="I5">
        <v>0</v>
      </c>
      <c r="J5">
        <v>1</v>
      </c>
      <c r="K5">
        <v>0.98427305967355105</v>
      </c>
      <c r="L5">
        <v>1.64027149321266E-2</v>
      </c>
      <c r="M5">
        <v>1768</v>
      </c>
      <c r="N5">
        <f t="shared" si="0"/>
        <v>1739</v>
      </c>
      <c r="O5">
        <f t="shared" si="1"/>
        <v>28.999999999999829</v>
      </c>
    </row>
    <row r="6" spans="1:15" x14ac:dyDescent="0.25">
      <c r="D6">
        <v>0.99713412304164994</v>
      </c>
      <c r="E6">
        <v>0</v>
      </c>
      <c r="F6">
        <v>1</v>
      </c>
      <c r="G6">
        <v>0.99713412304164994</v>
      </c>
      <c r="H6">
        <v>0.99579185966295403</v>
      </c>
      <c r="I6">
        <v>0</v>
      </c>
      <c r="J6">
        <v>1</v>
      </c>
      <c r="K6">
        <v>0.99579185966295403</v>
      </c>
      <c r="L6">
        <v>6.5502183406113499E-3</v>
      </c>
      <c r="M6">
        <v>1832</v>
      </c>
      <c r="N6">
        <f t="shared" si="0"/>
        <v>1820</v>
      </c>
      <c r="O6">
        <f t="shared" si="1"/>
        <v>11.999999999999993</v>
      </c>
    </row>
    <row r="7" spans="1:15" x14ac:dyDescent="0.25">
      <c r="D7">
        <v>0.97299848942598099</v>
      </c>
      <c r="E7">
        <v>0</v>
      </c>
      <c r="F7">
        <v>1</v>
      </c>
      <c r="G7">
        <v>0.97299848942598099</v>
      </c>
      <c r="H7">
        <v>0.97781800892399895</v>
      </c>
      <c r="I7">
        <v>0</v>
      </c>
      <c r="J7">
        <v>1</v>
      </c>
      <c r="K7">
        <v>0.97781800892399895</v>
      </c>
      <c r="L7">
        <v>2.49031543995572E-2</v>
      </c>
      <c r="M7">
        <v>1807</v>
      </c>
      <c r="N7">
        <f t="shared" si="0"/>
        <v>1762.0000000000002</v>
      </c>
      <c r="O7">
        <f t="shared" si="1"/>
        <v>44.999999999999858</v>
      </c>
    </row>
    <row r="8" spans="1:15" x14ac:dyDescent="0.25">
      <c r="D8">
        <v>0.98966861598440503</v>
      </c>
      <c r="E8">
        <v>0</v>
      </c>
      <c r="F8">
        <v>1</v>
      </c>
      <c r="G8">
        <v>0.98966861598440503</v>
      </c>
      <c r="H8">
        <v>0.98511937473285704</v>
      </c>
      <c r="I8">
        <v>0</v>
      </c>
      <c r="J8">
        <v>1</v>
      </c>
      <c r="K8">
        <v>0.98511937473285704</v>
      </c>
      <c r="L8">
        <v>1.05849582172701E-2</v>
      </c>
      <c r="M8">
        <v>1795</v>
      </c>
      <c r="N8">
        <f t="shared" si="0"/>
        <v>1776.0000000000002</v>
      </c>
      <c r="O8">
        <f t="shared" si="1"/>
        <v>18.999999999999829</v>
      </c>
    </row>
    <row r="9" spans="1:15" x14ac:dyDescent="0.25">
      <c r="D9">
        <v>0.98015202702702697</v>
      </c>
      <c r="E9">
        <v>0</v>
      </c>
      <c r="F9">
        <v>1</v>
      </c>
      <c r="G9">
        <v>0.98015202702702697</v>
      </c>
      <c r="H9">
        <v>0.98710316644603202</v>
      </c>
      <c r="I9">
        <v>0</v>
      </c>
      <c r="J9">
        <v>1</v>
      </c>
      <c r="K9">
        <v>0.98710316644603202</v>
      </c>
      <c r="L9">
        <v>2.01033888569787E-2</v>
      </c>
      <c r="M9">
        <v>1741</v>
      </c>
      <c r="N9">
        <f t="shared" si="0"/>
        <v>1706</v>
      </c>
      <c r="O9">
        <f t="shared" si="1"/>
        <v>34.999999999999915</v>
      </c>
    </row>
    <row r="10" spans="1:15" x14ac:dyDescent="0.25">
      <c r="D10">
        <v>0.97853130016051304</v>
      </c>
      <c r="E10">
        <v>0</v>
      </c>
      <c r="F10">
        <v>1</v>
      </c>
      <c r="G10">
        <v>0.97853130016051304</v>
      </c>
      <c r="H10">
        <v>0.98162938668931699</v>
      </c>
      <c r="I10">
        <v>0</v>
      </c>
      <c r="J10">
        <v>1</v>
      </c>
      <c r="K10">
        <v>0.98162938668931699</v>
      </c>
      <c r="L10">
        <v>1.7074558907228199E-2</v>
      </c>
      <c r="M10">
        <v>1757</v>
      </c>
      <c r="N10">
        <f t="shared" si="0"/>
        <v>1727</v>
      </c>
      <c r="O10">
        <f t="shared" si="1"/>
        <v>29.999999999999947</v>
      </c>
    </row>
    <row r="11" spans="1:15" x14ac:dyDescent="0.25">
      <c r="D11">
        <v>0.99780701754385903</v>
      </c>
      <c r="E11">
        <v>0</v>
      </c>
      <c r="F11">
        <v>1</v>
      </c>
      <c r="G11">
        <v>0.99780701754385903</v>
      </c>
      <c r="H11">
        <v>0.99625328060612495</v>
      </c>
      <c r="I11">
        <v>0</v>
      </c>
      <c r="J11">
        <v>1</v>
      </c>
      <c r="K11">
        <v>0.99625328060612495</v>
      </c>
      <c r="L11">
        <v>2.2560631697687498E-3</v>
      </c>
      <c r="M11">
        <v>1773</v>
      </c>
      <c r="N11">
        <f t="shared" si="0"/>
        <v>1769</v>
      </c>
      <c r="O11">
        <f t="shared" si="1"/>
        <v>3.9999999999999933</v>
      </c>
    </row>
    <row r="12" spans="1:15" x14ac:dyDescent="0.25">
      <c r="D12">
        <v>0.97994934571549097</v>
      </c>
      <c r="E12">
        <v>0</v>
      </c>
      <c r="F12">
        <v>1</v>
      </c>
      <c r="G12">
        <v>0.97994934571549097</v>
      </c>
      <c r="H12">
        <v>0.98292184814477801</v>
      </c>
      <c r="I12">
        <v>0</v>
      </c>
      <c r="J12">
        <v>1</v>
      </c>
      <c r="K12">
        <v>0.98292184814477801</v>
      </c>
      <c r="L12">
        <v>1.8507807981492101E-2</v>
      </c>
      <c r="M12">
        <v>1729</v>
      </c>
      <c r="N12">
        <f t="shared" si="0"/>
        <v>1697.0000000000002</v>
      </c>
      <c r="O12">
        <f t="shared" si="1"/>
        <v>31.99999999999984</v>
      </c>
    </row>
    <row r="13" spans="1:15" x14ac:dyDescent="0.25">
      <c r="D13">
        <v>0.98879010436799297</v>
      </c>
      <c r="E13">
        <v>0</v>
      </c>
      <c r="F13">
        <v>1</v>
      </c>
      <c r="G13">
        <v>0.98879010436799297</v>
      </c>
      <c r="H13">
        <v>0.98899436212387004</v>
      </c>
      <c r="I13">
        <v>0</v>
      </c>
      <c r="J13">
        <v>1</v>
      </c>
      <c r="K13">
        <v>0.98899436212387004</v>
      </c>
      <c r="L13">
        <v>1.1824324324324301E-2</v>
      </c>
      <c r="M13">
        <v>1776</v>
      </c>
      <c r="N13">
        <f t="shared" si="0"/>
        <v>1755</v>
      </c>
      <c r="O13">
        <f t="shared" si="1"/>
        <v>20.999999999999957</v>
      </c>
    </row>
    <row r="14" spans="1:15" x14ac:dyDescent="0.25">
      <c r="D14">
        <v>0.99384489125974496</v>
      </c>
      <c r="E14">
        <v>0</v>
      </c>
      <c r="F14">
        <v>1</v>
      </c>
      <c r="G14">
        <v>0.99384489125974496</v>
      </c>
      <c r="H14">
        <v>0.99553904639623703</v>
      </c>
      <c r="I14">
        <v>0</v>
      </c>
      <c r="J14">
        <v>1</v>
      </c>
      <c r="K14">
        <v>0.99553904639623703</v>
      </c>
      <c r="L14">
        <v>6.2464508801817102E-3</v>
      </c>
      <c r="M14">
        <v>1761</v>
      </c>
      <c r="N14">
        <f t="shared" si="0"/>
        <v>1750</v>
      </c>
      <c r="O14">
        <f t="shared" si="1"/>
        <v>10.999999999999991</v>
      </c>
    </row>
    <row r="16" spans="1:15" x14ac:dyDescent="0.25">
      <c r="B16" t="s">
        <v>4</v>
      </c>
      <c r="D16" s="7">
        <f>AVERAGE(D3:D14)</f>
        <v>0.98463259275317883</v>
      </c>
      <c r="E16" s="7">
        <f t="shared" ref="E16:L16" si="2">AVERAGE(E3:E14)</f>
        <v>0</v>
      </c>
      <c r="F16" s="7">
        <f t="shared" si="2"/>
        <v>1</v>
      </c>
      <c r="G16" s="7">
        <f t="shared" si="2"/>
        <v>0.98463259275317883</v>
      </c>
      <c r="H16" s="7">
        <f t="shared" si="2"/>
        <v>0.9867148962309682</v>
      </c>
      <c r="I16" s="7">
        <f t="shared" si="2"/>
        <v>0</v>
      </c>
      <c r="J16" s="7">
        <f t="shared" si="2"/>
        <v>1</v>
      </c>
      <c r="K16" s="7">
        <f t="shared" si="2"/>
        <v>0.9867148962309682</v>
      </c>
      <c r="L16" s="7">
        <f t="shared" si="2"/>
        <v>1.4907981729102834E-2</v>
      </c>
      <c r="M16" s="12">
        <f>AVERAGE(M3:M14)</f>
        <v>1775.1666666666667</v>
      </c>
      <c r="N16" s="12">
        <f t="shared" ref="N16:O16" si="3">AVERAGE(N3:N14)</f>
        <v>1748.75</v>
      </c>
      <c r="O16" s="12">
        <f t="shared" si="3"/>
        <v>26.416666666666586</v>
      </c>
    </row>
    <row r="17" spans="2:15" x14ac:dyDescent="0.25">
      <c r="B17" t="s">
        <v>7</v>
      </c>
      <c r="D17" s="7">
        <f>STDEV(D3:D14)</f>
        <v>9.3068013149041617E-3</v>
      </c>
      <c r="E17" s="7">
        <f t="shared" ref="E17:L17" si="4">STDEV(E3:E14)</f>
        <v>0</v>
      </c>
      <c r="F17" s="7">
        <f t="shared" si="4"/>
        <v>0</v>
      </c>
      <c r="G17" s="7">
        <f t="shared" si="4"/>
        <v>9.3068013149041617E-3</v>
      </c>
      <c r="H17" s="7">
        <f t="shared" si="4"/>
        <v>6.5250303458303412E-3</v>
      </c>
      <c r="I17" s="7">
        <f t="shared" si="4"/>
        <v>0</v>
      </c>
      <c r="J17" s="7">
        <f t="shared" si="4"/>
        <v>0</v>
      </c>
      <c r="K17" s="7">
        <f t="shared" si="4"/>
        <v>6.5250303458303412E-3</v>
      </c>
      <c r="L17" s="7">
        <f t="shared" si="4"/>
        <v>8.1110464078305265E-3</v>
      </c>
      <c r="M17" s="12">
        <f>STDEV(M3:M14)</f>
        <v>28.322279483677072</v>
      </c>
      <c r="N17" s="12">
        <f t="shared" ref="N17:O17" si="5">STDEV(N3:N14)</f>
        <v>34.192303759232658</v>
      </c>
      <c r="O17" s="12">
        <f t="shared" si="5"/>
        <v>14.349268801981308</v>
      </c>
    </row>
    <row r="18" spans="2:15" x14ac:dyDescent="0.25">
      <c r="N18" s="13"/>
      <c r="O18" s="13"/>
    </row>
    <row r="19" spans="2:15" x14ac:dyDescent="0.25">
      <c r="B19" s="11">
        <v>117</v>
      </c>
      <c r="C19" s="1" t="s">
        <v>19</v>
      </c>
      <c r="D19" s="1" t="s">
        <v>17</v>
      </c>
    </row>
    <row r="20" spans="2:15" x14ac:dyDescent="0.25">
      <c r="D20" t="s">
        <v>8</v>
      </c>
      <c r="E20" t="s">
        <v>9</v>
      </c>
      <c r="F20" t="s">
        <v>10</v>
      </c>
      <c r="G20" t="s">
        <v>11</v>
      </c>
      <c r="H20" t="s">
        <v>12</v>
      </c>
      <c r="I20" t="s">
        <v>13</v>
      </c>
      <c r="J20" t="s">
        <v>14</v>
      </c>
      <c r="K20" t="s">
        <v>15</v>
      </c>
      <c r="L20" t="s">
        <v>18</v>
      </c>
      <c r="M20" t="s">
        <v>20</v>
      </c>
      <c r="N20" t="s">
        <v>21</v>
      </c>
      <c r="O20" t="s">
        <v>22</v>
      </c>
    </row>
    <row r="21" spans="2:15" x14ac:dyDescent="0.25">
      <c r="D21">
        <v>0.98503485034850302</v>
      </c>
      <c r="E21">
        <v>0</v>
      </c>
      <c r="F21">
        <v>1</v>
      </c>
      <c r="G21">
        <v>0.98503485034850302</v>
      </c>
      <c r="H21">
        <v>0.99311974170566897</v>
      </c>
      <c r="I21">
        <v>0</v>
      </c>
      <c r="J21">
        <v>1</v>
      </c>
      <c r="K21">
        <v>0.99311974170566897</v>
      </c>
      <c r="L21">
        <v>1.1020881670533601E-2</v>
      </c>
      <c r="M21">
        <v>1724</v>
      </c>
      <c r="N21">
        <f>(1-L21)*M21</f>
        <v>1705</v>
      </c>
      <c r="O21">
        <f>L21*M21</f>
        <v>18.999999999999929</v>
      </c>
    </row>
    <row r="22" spans="2:15" x14ac:dyDescent="0.25">
      <c r="D22">
        <v>0.99400973418195404</v>
      </c>
      <c r="E22">
        <v>0</v>
      </c>
      <c r="F22">
        <v>1</v>
      </c>
      <c r="G22">
        <v>0.99400973418195404</v>
      </c>
      <c r="H22">
        <v>0.99292651489329997</v>
      </c>
      <c r="I22">
        <v>0</v>
      </c>
      <c r="J22">
        <v>1</v>
      </c>
      <c r="K22">
        <v>0.99292651489329997</v>
      </c>
      <c r="L22">
        <v>6.0606060606060597E-3</v>
      </c>
      <c r="M22">
        <v>1815</v>
      </c>
      <c r="N22">
        <f t="shared" ref="N22:N32" si="6">(1-L22)*M22</f>
        <v>1804</v>
      </c>
      <c r="O22">
        <f t="shared" ref="O22:O32" si="7">L22*M22</f>
        <v>10.999999999999998</v>
      </c>
    </row>
    <row r="23" spans="2:15" x14ac:dyDescent="0.25">
      <c r="D23">
        <v>0.99940711462450504</v>
      </c>
      <c r="E23">
        <v>0</v>
      </c>
      <c r="F23">
        <v>1</v>
      </c>
      <c r="G23">
        <v>0.99940711462450504</v>
      </c>
      <c r="H23">
        <v>0.99729949659744499</v>
      </c>
      <c r="I23">
        <v>0</v>
      </c>
      <c r="J23">
        <v>1</v>
      </c>
      <c r="K23">
        <v>0.99729949659744499</v>
      </c>
      <c r="L23" s="10">
        <v>5.6593095642331595E-4</v>
      </c>
      <c r="M23">
        <v>1767</v>
      </c>
      <c r="N23">
        <f t="shared" si="6"/>
        <v>1766</v>
      </c>
      <c r="O23">
        <f t="shared" si="7"/>
        <v>0.99999999999999933</v>
      </c>
    </row>
    <row r="24" spans="2:15" x14ac:dyDescent="0.25">
      <c r="D24">
        <v>0.99390011437285497</v>
      </c>
      <c r="E24">
        <v>0</v>
      </c>
      <c r="F24">
        <v>1</v>
      </c>
      <c r="G24">
        <v>0.99390011437285497</v>
      </c>
      <c r="H24">
        <v>0.99004415864880901</v>
      </c>
      <c r="I24">
        <v>0</v>
      </c>
      <c r="J24">
        <v>1</v>
      </c>
      <c r="K24">
        <v>0.99004415864880901</v>
      </c>
      <c r="L24">
        <v>5.0307434320849597E-3</v>
      </c>
      <c r="M24">
        <v>1789</v>
      </c>
      <c r="N24">
        <f t="shared" si="6"/>
        <v>1780</v>
      </c>
      <c r="O24">
        <f t="shared" si="7"/>
        <v>8.9999999999999929</v>
      </c>
    </row>
    <row r="25" spans="2:15" x14ac:dyDescent="0.25">
      <c r="D25">
        <v>0.98926200702850398</v>
      </c>
      <c r="E25">
        <v>0</v>
      </c>
      <c r="F25">
        <v>1</v>
      </c>
      <c r="G25">
        <v>0.98926200702850398</v>
      </c>
      <c r="H25">
        <v>0.99163110535737098</v>
      </c>
      <c r="I25">
        <v>0</v>
      </c>
      <c r="J25">
        <v>1</v>
      </c>
      <c r="K25">
        <v>0.99163110535737098</v>
      </c>
      <c r="L25">
        <v>7.2869955156950597E-3</v>
      </c>
      <c r="M25">
        <v>1784</v>
      </c>
      <c r="N25">
        <f t="shared" si="6"/>
        <v>1771</v>
      </c>
      <c r="O25">
        <f t="shared" si="7"/>
        <v>12.999999999999986</v>
      </c>
    </row>
    <row r="26" spans="2:15" x14ac:dyDescent="0.25">
      <c r="D26">
        <v>0.98937875751503002</v>
      </c>
      <c r="E26">
        <v>0</v>
      </c>
      <c r="F26">
        <v>1</v>
      </c>
      <c r="G26">
        <v>0.98937875751503002</v>
      </c>
      <c r="H26">
        <v>0.98868712351952603</v>
      </c>
      <c r="I26">
        <v>0</v>
      </c>
      <c r="J26">
        <v>1</v>
      </c>
      <c r="K26">
        <v>0.98868712351952603</v>
      </c>
      <c r="L26">
        <v>9.6590909090909002E-3</v>
      </c>
      <c r="M26">
        <v>1760</v>
      </c>
      <c r="N26">
        <f t="shared" si="6"/>
        <v>1743</v>
      </c>
      <c r="O26">
        <f t="shared" si="7"/>
        <v>16.999999999999986</v>
      </c>
    </row>
    <row r="27" spans="2:15" x14ac:dyDescent="0.25">
      <c r="D27">
        <v>0.98341232227488096</v>
      </c>
      <c r="E27">
        <v>0</v>
      </c>
      <c r="F27">
        <v>1</v>
      </c>
      <c r="G27">
        <v>0.98341232227488096</v>
      </c>
      <c r="H27">
        <v>0.98217389718842296</v>
      </c>
      <c r="I27">
        <v>0</v>
      </c>
      <c r="J27">
        <v>1</v>
      </c>
      <c r="K27">
        <v>0.98217389718842296</v>
      </c>
      <c r="L27">
        <v>1.37535816618911E-2</v>
      </c>
      <c r="M27">
        <v>1745</v>
      </c>
      <c r="N27">
        <f t="shared" si="6"/>
        <v>1721</v>
      </c>
      <c r="O27">
        <f t="shared" si="7"/>
        <v>23.999999999999968</v>
      </c>
    </row>
    <row r="28" spans="2:15" x14ac:dyDescent="0.25">
      <c r="D28">
        <v>0.99779823859087202</v>
      </c>
      <c r="E28">
        <v>0</v>
      </c>
      <c r="F28">
        <v>1</v>
      </c>
      <c r="G28">
        <v>0.99779823859087202</v>
      </c>
      <c r="H28">
        <v>0.99450952125924597</v>
      </c>
      <c r="I28">
        <v>0</v>
      </c>
      <c r="J28">
        <v>1</v>
      </c>
      <c r="K28">
        <v>0.99450952125924597</v>
      </c>
      <c r="L28">
        <v>2.8137310073157E-3</v>
      </c>
      <c r="M28">
        <v>1777</v>
      </c>
      <c r="N28">
        <f t="shared" si="6"/>
        <v>1772</v>
      </c>
      <c r="O28">
        <f t="shared" si="7"/>
        <v>4.9999999999999991</v>
      </c>
    </row>
    <row r="29" spans="2:15" x14ac:dyDescent="0.25">
      <c r="D29">
        <v>0.99798792756539201</v>
      </c>
      <c r="E29">
        <v>0</v>
      </c>
      <c r="F29">
        <v>1</v>
      </c>
      <c r="G29">
        <v>0.99798792756539201</v>
      </c>
      <c r="H29">
        <v>0.99564190957062204</v>
      </c>
      <c r="I29">
        <v>0</v>
      </c>
      <c r="J29">
        <v>1</v>
      </c>
      <c r="K29">
        <v>0.99564190957062204</v>
      </c>
      <c r="L29" s="10">
        <v>5.79710144927536E-4</v>
      </c>
      <c r="M29">
        <v>1725</v>
      </c>
      <c r="N29">
        <f t="shared" si="6"/>
        <v>1724</v>
      </c>
      <c r="O29">
        <f t="shared" si="7"/>
        <v>0.99999999999999956</v>
      </c>
    </row>
    <row r="30" spans="2:15" x14ac:dyDescent="0.25">
      <c r="D30">
        <v>0.99108228617754301</v>
      </c>
      <c r="E30">
        <v>0</v>
      </c>
      <c r="F30">
        <v>1</v>
      </c>
      <c r="G30">
        <v>0.99108228617754301</v>
      </c>
      <c r="H30">
        <v>0.99599484913088798</v>
      </c>
      <c r="I30">
        <v>0</v>
      </c>
      <c r="J30">
        <v>1</v>
      </c>
      <c r="K30">
        <v>0.99599484913088798</v>
      </c>
      <c r="L30">
        <v>8.0091533180778E-3</v>
      </c>
      <c r="M30">
        <v>1748</v>
      </c>
      <c r="N30">
        <f t="shared" si="6"/>
        <v>1734</v>
      </c>
      <c r="O30">
        <f t="shared" si="7"/>
        <v>13.999999999999995</v>
      </c>
    </row>
    <row r="31" spans="2:15" x14ac:dyDescent="0.25">
      <c r="D31">
        <v>0.99460500963391096</v>
      </c>
      <c r="E31">
        <v>0</v>
      </c>
      <c r="F31">
        <v>1</v>
      </c>
      <c r="G31">
        <v>0.99460500963391096</v>
      </c>
      <c r="H31">
        <v>0.99661127980322695</v>
      </c>
      <c r="I31">
        <v>0</v>
      </c>
      <c r="J31">
        <v>1</v>
      </c>
      <c r="K31">
        <v>0.99661127980322695</v>
      </c>
      <c r="L31">
        <v>6.74915635545556E-3</v>
      </c>
      <c r="M31">
        <v>1778</v>
      </c>
      <c r="N31">
        <f t="shared" si="6"/>
        <v>1766</v>
      </c>
      <c r="O31">
        <f t="shared" si="7"/>
        <v>11.999999999999986</v>
      </c>
    </row>
    <row r="32" spans="2:15" x14ac:dyDescent="0.25">
      <c r="D32">
        <v>0.99127659574467997</v>
      </c>
      <c r="E32">
        <v>0</v>
      </c>
      <c r="F32">
        <v>1</v>
      </c>
      <c r="G32">
        <v>0.99127659574467997</v>
      </c>
      <c r="H32">
        <v>0.99156745434628202</v>
      </c>
      <c r="I32">
        <v>0</v>
      </c>
      <c r="J32">
        <v>1</v>
      </c>
      <c r="K32">
        <v>0.99156745434628202</v>
      </c>
      <c r="L32">
        <v>7.6923076923076901E-3</v>
      </c>
      <c r="M32">
        <v>1690</v>
      </c>
      <c r="N32">
        <f t="shared" si="6"/>
        <v>1677</v>
      </c>
      <c r="O32">
        <f t="shared" si="7"/>
        <v>12.999999999999996</v>
      </c>
    </row>
    <row r="34" spans="2:15" x14ac:dyDescent="0.25">
      <c r="B34" t="s">
        <v>4</v>
      </c>
      <c r="D34" s="7">
        <f>AVERAGE(D21:D32)</f>
        <v>0.99226291317155246</v>
      </c>
      <c r="E34" s="7">
        <f t="shared" ref="E34:L34" si="8">AVERAGE(E21:E32)</f>
        <v>0</v>
      </c>
      <c r="F34" s="7">
        <f t="shared" si="8"/>
        <v>1</v>
      </c>
      <c r="G34" s="7">
        <f t="shared" si="8"/>
        <v>0.99226291317155246</v>
      </c>
      <c r="H34" s="7">
        <f t="shared" si="8"/>
        <v>0.99251725433506721</v>
      </c>
      <c r="I34" s="7">
        <f t="shared" si="8"/>
        <v>0</v>
      </c>
      <c r="J34" s="7">
        <f t="shared" si="8"/>
        <v>1</v>
      </c>
      <c r="K34" s="7">
        <f t="shared" si="8"/>
        <v>0.99251725433506721</v>
      </c>
      <c r="L34" s="7">
        <f t="shared" si="8"/>
        <v>6.6018240603674403E-3</v>
      </c>
      <c r="M34" s="12">
        <f>AVERAGE(M21:M32)</f>
        <v>1758.5</v>
      </c>
      <c r="N34" s="12">
        <f t="shared" ref="N34:O34" si="9">AVERAGE(N21:N32)</f>
        <v>1746.9166666666667</v>
      </c>
      <c r="O34" s="12">
        <f t="shared" si="9"/>
        <v>11.58333333333332</v>
      </c>
    </row>
    <row r="35" spans="2:15" x14ac:dyDescent="0.25">
      <c r="B35" t="s">
        <v>7</v>
      </c>
      <c r="D35" s="7">
        <f>STDEV(D21:D32)</f>
        <v>5.0085454616257486E-3</v>
      </c>
      <c r="E35" s="7">
        <f t="shared" ref="E35:L35" si="10">STDEV(E21:E32)</f>
        <v>0</v>
      </c>
      <c r="F35" s="7">
        <f t="shared" si="10"/>
        <v>0</v>
      </c>
      <c r="G35" s="7">
        <f t="shared" si="10"/>
        <v>5.0085454616257486E-3</v>
      </c>
      <c r="H35" s="7">
        <f t="shared" si="10"/>
        <v>4.2151906638468808E-3</v>
      </c>
      <c r="I35" s="7">
        <f t="shared" si="10"/>
        <v>0</v>
      </c>
      <c r="J35" s="7">
        <f t="shared" si="10"/>
        <v>0</v>
      </c>
      <c r="K35" s="7">
        <f t="shared" si="10"/>
        <v>4.2151906638468808E-3</v>
      </c>
      <c r="L35" s="7">
        <f t="shared" si="10"/>
        <v>3.9714000997119773E-3</v>
      </c>
      <c r="M35" s="12">
        <f>STDEV(M21:M32)</f>
        <v>34.201275893265631</v>
      </c>
      <c r="N35" s="12">
        <f t="shared" ref="N35:O35" si="11">STDEV(N21:N32)</f>
        <v>36.074313030272116</v>
      </c>
      <c r="O35" s="12">
        <f t="shared" si="11"/>
        <v>6.8947718445122321</v>
      </c>
    </row>
    <row r="36" spans="2:15" x14ac:dyDescent="0.25">
      <c r="B36" t="s">
        <v>5</v>
      </c>
      <c r="D36" s="4">
        <f t="shared" ref="D36:O36" si="12">D34-D16</f>
        <v>7.6303204183736373E-3</v>
      </c>
      <c r="E36" s="4">
        <f t="shared" si="12"/>
        <v>0</v>
      </c>
      <c r="F36" s="4">
        <f t="shared" si="12"/>
        <v>0</v>
      </c>
      <c r="G36" s="4">
        <f t="shared" si="12"/>
        <v>7.6303204183736373E-3</v>
      </c>
      <c r="H36" s="4">
        <f t="shared" si="12"/>
        <v>5.8023581040990146E-3</v>
      </c>
      <c r="I36" s="4">
        <f t="shared" si="12"/>
        <v>0</v>
      </c>
      <c r="J36" s="4">
        <f t="shared" si="12"/>
        <v>0</v>
      </c>
      <c r="K36" s="4">
        <f t="shared" si="12"/>
        <v>5.8023581040990146E-3</v>
      </c>
      <c r="L36" s="4">
        <f t="shared" si="12"/>
        <v>-8.306157668735395E-3</v>
      </c>
      <c r="M36" s="13">
        <f t="shared" si="12"/>
        <v>-16.666666666666742</v>
      </c>
      <c r="N36" s="13">
        <f t="shared" si="12"/>
        <v>-1.8333333333332575</v>
      </c>
      <c r="O36" s="13">
        <f t="shared" si="12"/>
        <v>-14.833333333333266</v>
      </c>
    </row>
    <row r="102" spans="1:16" x14ac:dyDescent="0.25">
      <c r="A102" t="s">
        <v>4</v>
      </c>
      <c r="M102" s="7"/>
      <c r="N102" s="7"/>
      <c r="O102" s="7"/>
      <c r="P102" s="7"/>
    </row>
    <row r="103" spans="1:16" x14ac:dyDescent="0.25">
      <c r="A103" t="s">
        <v>1</v>
      </c>
      <c r="M103" s="7"/>
      <c r="N103" s="7"/>
      <c r="O103" s="7"/>
      <c r="P103" s="7"/>
    </row>
    <row r="104" spans="1:16" x14ac:dyDescent="0.25">
      <c r="A104" t="s">
        <v>3</v>
      </c>
      <c r="M104" s="4"/>
      <c r="N104" s="4"/>
      <c r="O104" s="4"/>
      <c r="P104" s="4"/>
    </row>
    <row r="106" spans="1:16" x14ac:dyDescent="0.25"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</row>
    <row r="107" spans="1:16" x14ac:dyDescent="0.25">
      <c r="A107" s="6"/>
      <c r="B107" s="5"/>
      <c r="C107" s="5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</row>
    <row r="108" spans="1:16" x14ac:dyDescent="0.25">
      <c r="D108" s="4"/>
      <c r="E108" s="4"/>
      <c r="H108" s="4"/>
      <c r="I108" s="4"/>
    </row>
    <row r="109" spans="1:16" x14ac:dyDescent="0.25">
      <c r="D109" s="9"/>
      <c r="E109" s="9"/>
      <c r="F109" s="9"/>
      <c r="G109" s="9"/>
      <c r="H109" s="9"/>
      <c r="I109" s="9"/>
    </row>
  </sheetData>
  <conditionalFormatting sqref="M104:P104 D107:P107">
    <cfRule type="cellIs" dxfId="37" priority="17" operator="lessThan">
      <formula>0</formula>
    </cfRule>
    <cfRule type="cellIs" dxfId="36" priority="18" operator="greaterThan">
      <formula>0</formula>
    </cfRule>
  </conditionalFormatting>
  <conditionalFormatting sqref="D36:M36">
    <cfRule type="cellIs" dxfId="35" priority="13" operator="lessThan">
      <formula>0</formula>
    </cfRule>
    <cfRule type="cellIs" dxfId="34" priority="14" operator="greaterThan">
      <formula>0</formula>
    </cfRule>
  </conditionalFormatting>
  <conditionalFormatting sqref="N36:O36">
    <cfRule type="cellIs" dxfId="33" priority="5" operator="lessThan">
      <formula>0</formula>
    </cfRule>
    <cfRule type="cellIs" dxfId="32" priority="6" operator="greaterThan">
      <formula>0</formula>
    </cfRule>
  </conditionalFormatting>
  <conditionalFormatting sqref="N18:O18">
    <cfRule type="cellIs" dxfId="31" priority="1" operator="lessThan">
      <formula>0</formula>
    </cfRule>
    <cfRule type="cellIs" dxfId="30" priority="2" operator="greaterThan">
      <formula>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06D00-CB9C-4620-BCD4-895A7CE3BC6D}">
  <dimension ref="A1:P109"/>
  <sheetViews>
    <sheetView topLeftCell="B1" workbookViewId="0">
      <selection activeCell="I34" sqref="I34"/>
    </sheetView>
  </sheetViews>
  <sheetFormatPr defaultRowHeight="15" x14ac:dyDescent="0.25"/>
  <cols>
    <col min="1" max="1" width="10.7109375" bestFit="1" customWidth="1"/>
    <col min="3" max="3" width="15.85546875" customWidth="1"/>
    <col min="4" max="4" width="22.42578125" bestFit="1" customWidth="1"/>
    <col min="5" max="5" width="13.7109375" customWidth="1"/>
    <col min="6" max="6" width="10.42578125" bestFit="1" customWidth="1"/>
    <col min="7" max="7" width="12" bestFit="1" customWidth="1"/>
    <col min="8" max="8" width="17.28515625" bestFit="1" customWidth="1"/>
    <col min="9" max="9" width="16.85546875" bestFit="1" customWidth="1"/>
    <col min="10" max="10" width="17.7109375" bestFit="1" customWidth="1"/>
    <col min="11" max="11" width="17.5703125" bestFit="1" customWidth="1"/>
    <col min="12" max="12" width="12" bestFit="1" customWidth="1"/>
    <col min="13" max="13" width="20" bestFit="1" customWidth="1"/>
    <col min="14" max="16" width="12" bestFit="1" customWidth="1"/>
  </cols>
  <sheetData>
    <row r="1" spans="1:12" x14ac:dyDescent="0.25">
      <c r="A1" s="1" t="s">
        <v>0</v>
      </c>
      <c r="B1" s="11">
        <v>119</v>
      </c>
      <c r="C1" s="1" t="s">
        <v>6</v>
      </c>
    </row>
    <row r="2" spans="1:12" x14ac:dyDescent="0.25">
      <c r="A2" t="s">
        <v>2</v>
      </c>
      <c r="D2" t="s">
        <v>8</v>
      </c>
      <c r="E2" t="s">
        <v>9</v>
      </c>
      <c r="F2" t="s">
        <v>10</v>
      </c>
      <c r="G2" t="s">
        <v>11</v>
      </c>
      <c r="H2" t="s">
        <v>12</v>
      </c>
      <c r="I2" t="s">
        <v>13</v>
      </c>
      <c r="J2" t="s">
        <v>14</v>
      </c>
      <c r="K2" t="s">
        <v>15</v>
      </c>
      <c r="L2" t="s">
        <v>20</v>
      </c>
    </row>
    <row r="3" spans="1:12" x14ac:dyDescent="0.25">
      <c r="D3">
        <v>1</v>
      </c>
      <c r="E3">
        <v>0</v>
      </c>
      <c r="F3">
        <v>1</v>
      </c>
      <c r="G3">
        <v>1</v>
      </c>
      <c r="H3">
        <v>1</v>
      </c>
      <c r="I3">
        <v>0</v>
      </c>
      <c r="J3">
        <v>1</v>
      </c>
      <c r="K3">
        <v>1</v>
      </c>
      <c r="L3">
        <v>1375</v>
      </c>
    </row>
    <row r="4" spans="1:12" x14ac:dyDescent="0.25">
      <c r="D4">
        <v>1</v>
      </c>
      <c r="E4">
        <v>0</v>
      </c>
      <c r="F4">
        <v>1</v>
      </c>
      <c r="G4">
        <v>1</v>
      </c>
      <c r="H4">
        <v>1</v>
      </c>
      <c r="I4">
        <v>0</v>
      </c>
      <c r="J4">
        <v>1</v>
      </c>
      <c r="K4">
        <v>1</v>
      </c>
      <c r="L4">
        <v>1403</v>
      </c>
    </row>
    <row r="5" spans="1:12" x14ac:dyDescent="0.25">
      <c r="D5">
        <v>1</v>
      </c>
      <c r="E5">
        <v>0</v>
      </c>
      <c r="F5">
        <v>1</v>
      </c>
      <c r="G5">
        <v>1</v>
      </c>
      <c r="H5">
        <v>1</v>
      </c>
      <c r="I5">
        <v>0</v>
      </c>
      <c r="J5">
        <v>1</v>
      </c>
      <c r="K5">
        <v>1</v>
      </c>
      <c r="L5">
        <v>1492</v>
      </c>
    </row>
    <row r="6" spans="1:12" x14ac:dyDescent="0.25">
      <c r="D6">
        <v>1</v>
      </c>
      <c r="E6">
        <v>0</v>
      </c>
      <c r="F6">
        <v>1</v>
      </c>
      <c r="G6">
        <v>1</v>
      </c>
      <c r="H6">
        <v>1</v>
      </c>
      <c r="I6">
        <v>0</v>
      </c>
      <c r="J6">
        <v>1</v>
      </c>
      <c r="K6">
        <v>1</v>
      </c>
      <c r="L6">
        <v>1455</v>
      </c>
    </row>
    <row r="7" spans="1:12" x14ac:dyDescent="0.25">
      <c r="D7">
        <v>1</v>
      </c>
      <c r="E7">
        <v>0</v>
      </c>
      <c r="F7">
        <v>1</v>
      </c>
      <c r="G7">
        <v>1</v>
      </c>
      <c r="H7">
        <v>1</v>
      </c>
      <c r="I7">
        <v>0</v>
      </c>
      <c r="J7">
        <v>1</v>
      </c>
      <c r="K7">
        <v>1</v>
      </c>
      <c r="L7">
        <v>1421</v>
      </c>
    </row>
    <row r="8" spans="1:12" x14ac:dyDescent="0.25">
      <c r="D8">
        <v>1</v>
      </c>
      <c r="E8">
        <v>0</v>
      </c>
      <c r="F8">
        <v>1</v>
      </c>
      <c r="G8">
        <v>1</v>
      </c>
      <c r="H8">
        <v>1</v>
      </c>
      <c r="I8">
        <v>0</v>
      </c>
      <c r="J8">
        <v>1</v>
      </c>
      <c r="K8">
        <v>1</v>
      </c>
      <c r="L8">
        <v>1491</v>
      </c>
    </row>
    <row r="9" spans="1:12" x14ac:dyDescent="0.25">
      <c r="D9">
        <v>1</v>
      </c>
      <c r="E9">
        <v>0</v>
      </c>
      <c r="F9">
        <v>1</v>
      </c>
      <c r="G9">
        <v>1</v>
      </c>
      <c r="H9">
        <v>1</v>
      </c>
      <c r="I9">
        <v>0</v>
      </c>
      <c r="J9">
        <v>1</v>
      </c>
      <c r="K9">
        <v>1</v>
      </c>
      <c r="L9">
        <v>1422</v>
      </c>
    </row>
    <row r="10" spans="1:12" x14ac:dyDescent="0.25">
      <c r="D10">
        <v>1</v>
      </c>
      <c r="E10">
        <v>0</v>
      </c>
      <c r="F10">
        <v>1</v>
      </c>
      <c r="G10">
        <v>1</v>
      </c>
      <c r="H10">
        <v>1</v>
      </c>
      <c r="I10">
        <v>0</v>
      </c>
      <c r="J10">
        <v>1</v>
      </c>
      <c r="K10">
        <v>1</v>
      </c>
      <c r="L10">
        <v>1464</v>
      </c>
    </row>
    <row r="11" spans="1:12" x14ac:dyDescent="0.25">
      <c r="D11">
        <v>1</v>
      </c>
      <c r="E11">
        <v>0</v>
      </c>
      <c r="F11">
        <v>1</v>
      </c>
      <c r="G11">
        <v>1</v>
      </c>
      <c r="H11">
        <v>1</v>
      </c>
      <c r="I11">
        <v>0</v>
      </c>
      <c r="J11">
        <v>1</v>
      </c>
      <c r="K11">
        <v>1</v>
      </c>
      <c r="L11">
        <v>1370</v>
      </c>
    </row>
    <row r="12" spans="1:12" x14ac:dyDescent="0.25">
      <c r="D12">
        <v>1</v>
      </c>
      <c r="E12">
        <v>0</v>
      </c>
      <c r="F12">
        <v>1</v>
      </c>
      <c r="G12">
        <v>1</v>
      </c>
      <c r="H12">
        <v>1</v>
      </c>
      <c r="I12">
        <v>0</v>
      </c>
      <c r="J12">
        <v>1</v>
      </c>
      <c r="K12">
        <v>1</v>
      </c>
      <c r="L12">
        <v>1397</v>
      </c>
    </row>
    <row r="13" spans="1:12" x14ac:dyDescent="0.25">
      <c r="D13">
        <v>1</v>
      </c>
      <c r="E13">
        <v>0</v>
      </c>
      <c r="F13">
        <v>1</v>
      </c>
      <c r="G13">
        <v>1</v>
      </c>
      <c r="H13">
        <v>1</v>
      </c>
      <c r="I13">
        <v>0</v>
      </c>
      <c r="J13">
        <v>1</v>
      </c>
      <c r="K13">
        <v>1</v>
      </c>
      <c r="L13">
        <v>1524</v>
      </c>
    </row>
    <row r="14" spans="1:12" x14ac:dyDescent="0.25">
      <c r="D14">
        <v>1</v>
      </c>
      <c r="E14">
        <v>0</v>
      </c>
      <c r="F14">
        <v>1</v>
      </c>
      <c r="G14">
        <v>1</v>
      </c>
      <c r="H14">
        <v>1</v>
      </c>
      <c r="I14">
        <v>0</v>
      </c>
      <c r="J14">
        <v>1</v>
      </c>
      <c r="K14">
        <v>1</v>
      </c>
      <c r="L14">
        <v>1517</v>
      </c>
    </row>
    <row r="16" spans="1:12" x14ac:dyDescent="0.25">
      <c r="B16" t="s">
        <v>4</v>
      </c>
      <c r="D16" s="7">
        <f>AVERAGE(D3:D14)</f>
        <v>1</v>
      </c>
      <c r="E16" s="7">
        <f t="shared" ref="E16:I16" si="0">AVERAGE(E3:E14)</f>
        <v>0</v>
      </c>
      <c r="F16" s="7">
        <f t="shared" si="0"/>
        <v>1</v>
      </c>
      <c r="G16" s="7">
        <f t="shared" si="0"/>
        <v>1</v>
      </c>
      <c r="H16" s="7">
        <f t="shared" si="0"/>
        <v>1</v>
      </c>
      <c r="I16" s="7">
        <f t="shared" si="0"/>
        <v>0</v>
      </c>
      <c r="J16" s="7">
        <f>AVERAGE(J3:J14)</f>
        <v>1</v>
      </c>
      <c r="K16" s="7">
        <f>AVERAGE(K3:K14)</f>
        <v>1</v>
      </c>
      <c r="L16" s="12">
        <f>AVERAGE(L3:L14)</f>
        <v>1444.25</v>
      </c>
    </row>
    <row r="17" spans="2:12" x14ac:dyDescent="0.25">
      <c r="B17" t="s">
        <v>7</v>
      </c>
      <c r="D17" s="7">
        <f>STDEV(D3:D14)</f>
        <v>0</v>
      </c>
      <c r="E17" s="7">
        <f t="shared" ref="E17:I17" si="1">STDEV(E3:E14)</f>
        <v>0</v>
      </c>
      <c r="F17" s="7">
        <f t="shared" si="1"/>
        <v>0</v>
      </c>
      <c r="G17" s="7">
        <f t="shared" si="1"/>
        <v>0</v>
      </c>
      <c r="H17" s="7">
        <f t="shared" si="1"/>
        <v>0</v>
      </c>
      <c r="I17" s="7">
        <f t="shared" si="1"/>
        <v>0</v>
      </c>
      <c r="J17" s="7">
        <f>STDEV(J3:J14)</f>
        <v>0</v>
      </c>
      <c r="K17" s="7">
        <f>STDEV(K3:K14)</f>
        <v>0</v>
      </c>
      <c r="L17" s="12">
        <f>STDEV(L3:L14)</f>
        <v>53.853547194725671</v>
      </c>
    </row>
    <row r="19" spans="2:12" x14ac:dyDescent="0.25">
      <c r="B19" s="11">
        <v>119</v>
      </c>
      <c r="C19" s="1" t="s">
        <v>6</v>
      </c>
      <c r="D19" s="1" t="s">
        <v>17</v>
      </c>
    </row>
    <row r="20" spans="2:12" x14ac:dyDescent="0.25">
      <c r="D20" t="s">
        <v>8</v>
      </c>
      <c r="E20" t="s">
        <v>9</v>
      </c>
      <c r="F20" t="s">
        <v>10</v>
      </c>
      <c r="G20" t="s">
        <v>11</v>
      </c>
      <c r="H20" t="s">
        <v>12</v>
      </c>
      <c r="I20" t="s">
        <v>13</v>
      </c>
      <c r="J20" t="s">
        <v>14</v>
      </c>
      <c r="K20" t="s">
        <v>15</v>
      </c>
      <c r="L20" t="s">
        <v>20</v>
      </c>
    </row>
    <row r="21" spans="2:12" x14ac:dyDescent="0.25">
      <c r="D21">
        <v>1</v>
      </c>
      <c r="E21">
        <v>0</v>
      </c>
      <c r="F21">
        <v>1</v>
      </c>
      <c r="G21">
        <v>1</v>
      </c>
      <c r="H21">
        <v>0.99996835716134902</v>
      </c>
      <c r="I21">
        <v>0</v>
      </c>
      <c r="J21">
        <v>1</v>
      </c>
      <c r="K21">
        <v>0.99996835716134902</v>
      </c>
      <c r="L21">
        <v>1408</v>
      </c>
    </row>
    <row r="22" spans="2:12" x14ac:dyDescent="0.25">
      <c r="D22">
        <v>1</v>
      </c>
      <c r="E22">
        <v>0</v>
      </c>
      <c r="F22">
        <v>1</v>
      </c>
      <c r="G22">
        <v>1</v>
      </c>
      <c r="H22">
        <v>0.99998521777178595</v>
      </c>
      <c r="I22">
        <v>0</v>
      </c>
      <c r="J22">
        <v>1</v>
      </c>
      <c r="K22">
        <v>0.99998521777178595</v>
      </c>
      <c r="L22">
        <v>1320</v>
      </c>
    </row>
    <row r="23" spans="2:12" x14ac:dyDescent="0.25">
      <c r="D23">
        <v>1</v>
      </c>
      <c r="E23">
        <v>0</v>
      </c>
      <c r="F23">
        <v>1</v>
      </c>
      <c r="G23">
        <v>1</v>
      </c>
      <c r="H23">
        <v>0.99996165749185195</v>
      </c>
      <c r="I23">
        <v>0</v>
      </c>
      <c r="J23">
        <v>1</v>
      </c>
      <c r="K23">
        <v>0.99996165749185195</v>
      </c>
      <c r="L23">
        <v>1409</v>
      </c>
    </row>
    <row r="24" spans="2:12" x14ac:dyDescent="0.25">
      <c r="D24">
        <v>1</v>
      </c>
      <c r="E24">
        <v>0</v>
      </c>
      <c r="F24">
        <v>1</v>
      </c>
      <c r="G24">
        <v>1</v>
      </c>
      <c r="H24">
        <v>0.99996486934323203</v>
      </c>
      <c r="I24">
        <v>0</v>
      </c>
      <c r="J24">
        <v>1</v>
      </c>
      <c r="K24">
        <v>0.99996486934323203</v>
      </c>
      <c r="L24">
        <v>1390</v>
      </c>
    </row>
    <row r="25" spans="2:12" x14ac:dyDescent="0.25">
      <c r="D25">
        <v>0.99971444888634997</v>
      </c>
      <c r="E25">
        <v>0</v>
      </c>
      <c r="F25">
        <v>1</v>
      </c>
      <c r="G25">
        <v>0.99971444888634997</v>
      </c>
      <c r="H25">
        <v>0.99990723562152095</v>
      </c>
      <c r="I25">
        <v>0</v>
      </c>
      <c r="J25">
        <v>1</v>
      </c>
      <c r="K25">
        <v>0.99990723562152095</v>
      </c>
      <c r="L25">
        <v>1400</v>
      </c>
    </row>
    <row r="26" spans="2:12" x14ac:dyDescent="0.25">
      <c r="D26">
        <v>0.99947423764458398</v>
      </c>
      <c r="E26">
        <v>0</v>
      </c>
      <c r="F26">
        <v>1</v>
      </c>
      <c r="G26">
        <v>0.99947423764458398</v>
      </c>
      <c r="H26">
        <v>0.99996078563185498</v>
      </c>
      <c r="I26">
        <v>0</v>
      </c>
      <c r="J26">
        <v>1</v>
      </c>
      <c r="K26">
        <v>0.99996078563185498</v>
      </c>
      <c r="L26">
        <v>1463</v>
      </c>
    </row>
    <row r="27" spans="2:12" x14ac:dyDescent="0.25">
      <c r="D27">
        <v>1</v>
      </c>
      <c r="E27">
        <v>0</v>
      </c>
      <c r="F27">
        <v>1</v>
      </c>
      <c r="G27">
        <v>1</v>
      </c>
      <c r="H27">
        <v>0.99996660980214702</v>
      </c>
      <c r="I27">
        <v>0</v>
      </c>
      <c r="J27">
        <v>1</v>
      </c>
      <c r="K27">
        <v>0.99996660980214702</v>
      </c>
      <c r="L27">
        <v>1340</v>
      </c>
    </row>
    <row r="28" spans="2:12" x14ac:dyDescent="0.25">
      <c r="D28">
        <v>1</v>
      </c>
      <c r="E28">
        <v>0</v>
      </c>
      <c r="F28">
        <v>1</v>
      </c>
      <c r="G28">
        <v>1</v>
      </c>
      <c r="H28">
        <v>0.99995243908239095</v>
      </c>
      <c r="I28">
        <v>0</v>
      </c>
      <c r="J28">
        <v>1</v>
      </c>
      <c r="K28">
        <v>0.99995243908239095</v>
      </c>
      <c r="L28">
        <v>1459</v>
      </c>
    </row>
    <row r="29" spans="2:12" x14ac:dyDescent="0.25">
      <c r="D29">
        <v>1</v>
      </c>
      <c r="E29">
        <v>0</v>
      </c>
      <c r="F29">
        <v>1</v>
      </c>
      <c r="G29">
        <v>1</v>
      </c>
      <c r="H29">
        <v>0.99994315874949202</v>
      </c>
      <c r="I29">
        <v>0</v>
      </c>
      <c r="J29">
        <v>1</v>
      </c>
      <c r="K29">
        <v>0.99994315874949202</v>
      </c>
      <c r="L29">
        <v>1453</v>
      </c>
    </row>
    <row r="30" spans="2:12" x14ac:dyDescent="0.25">
      <c r="D30">
        <v>1</v>
      </c>
      <c r="E30">
        <v>0</v>
      </c>
      <c r="F30">
        <v>1</v>
      </c>
      <c r="G30">
        <v>1</v>
      </c>
      <c r="H30">
        <v>0.99996207195491904</v>
      </c>
      <c r="I30">
        <v>0</v>
      </c>
      <c r="J30">
        <v>1</v>
      </c>
      <c r="K30">
        <v>0.99996207195491904</v>
      </c>
      <c r="L30">
        <v>1438</v>
      </c>
    </row>
    <row r="31" spans="2:12" x14ac:dyDescent="0.25">
      <c r="D31">
        <v>1</v>
      </c>
      <c r="E31">
        <v>0</v>
      </c>
      <c r="F31">
        <v>1</v>
      </c>
      <c r="G31">
        <v>1</v>
      </c>
      <c r="H31">
        <v>0.99994691877455</v>
      </c>
      <c r="I31">
        <v>0</v>
      </c>
      <c r="J31">
        <v>1</v>
      </c>
      <c r="K31">
        <v>0.99994691877455</v>
      </c>
      <c r="L31">
        <v>1369</v>
      </c>
    </row>
    <row r="32" spans="2:12" x14ac:dyDescent="0.25">
      <c r="D32">
        <v>1</v>
      </c>
      <c r="E32">
        <v>0</v>
      </c>
      <c r="F32">
        <v>1</v>
      </c>
      <c r="G32">
        <v>1</v>
      </c>
      <c r="H32">
        <v>0.99994926130428297</v>
      </c>
      <c r="I32">
        <v>0</v>
      </c>
      <c r="J32">
        <v>1</v>
      </c>
      <c r="K32">
        <v>0.99994926130428297</v>
      </c>
      <c r="L32">
        <v>1432</v>
      </c>
    </row>
    <row r="34" spans="2:12" x14ac:dyDescent="0.25">
      <c r="B34" t="s">
        <v>4</v>
      </c>
      <c r="D34" s="7">
        <f>AVERAGE(D21:D32)</f>
        <v>0.99993239054424465</v>
      </c>
      <c r="E34" s="7">
        <f t="shared" ref="E34:I34" si="2">AVERAGE(E21:E32)</f>
        <v>0</v>
      </c>
      <c r="F34" s="7">
        <f t="shared" si="2"/>
        <v>1</v>
      </c>
      <c r="G34" s="7">
        <f t="shared" si="2"/>
        <v>0.99993239054424465</v>
      </c>
      <c r="H34" s="7">
        <f t="shared" si="2"/>
        <v>0.99995571522411464</v>
      </c>
      <c r="I34" s="7">
        <f t="shared" si="2"/>
        <v>0</v>
      </c>
      <c r="J34" s="7">
        <f>AVERAGE(J21:J32)</f>
        <v>1</v>
      </c>
      <c r="K34" s="7">
        <f>AVERAGE(K21:K32)</f>
        <v>0.99995571522411464</v>
      </c>
      <c r="L34" s="12">
        <f>AVERAGE(L21:L32)</f>
        <v>1406.75</v>
      </c>
    </row>
    <row r="35" spans="2:12" x14ac:dyDescent="0.25">
      <c r="B35" t="s">
        <v>7</v>
      </c>
      <c r="D35" s="7">
        <f>STDEV(D21:D32)</f>
        <v>1.6599918696096159E-4</v>
      </c>
      <c r="E35" s="7">
        <f t="shared" ref="E35:I35" si="3">STDEV(E21:E32)</f>
        <v>0</v>
      </c>
      <c r="F35" s="7">
        <f t="shared" si="3"/>
        <v>0</v>
      </c>
      <c r="G35" s="7">
        <f t="shared" si="3"/>
        <v>1.6599918696096159E-4</v>
      </c>
      <c r="H35" s="7">
        <f t="shared" si="3"/>
        <v>1.9002001961063448E-5</v>
      </c>
      <c r="I35" s="7">
        <f t="shared" si="3"/>
        <v>0</v>
      </c>
      <c r="J35" s="7">
        <f>STDEV(J21:J32)</f>
        <v>0</v>
      </c>
      <c r="K35" s="7">
        <f>STDEV(K21:K32)</f>
        <v>1.9002001961063448E-5</v>
      </c>
      <c r="L35" s="12">
        <f>STDEV(L21:L32)</f>
        <v>46.108813986836914</v>
      </c>
    </row>
    <row r="36" spans="2:12" x14ac:dyDescent="0.25">
      <c r="B36" t="s">
        <v>5</v>
      </c>
      <c r="D36" s="4">
        <f t="shared" ref="D36:L36" si="4">D34-D16</f>
        <v>-6.7609455755346382E-5</v>
      </c>
      <c r="E36" s="4">
        <f t="shared" si="4"/>
        <v>0</v>
      </c>
      <c r="F36" s="4">
        <f t="shared" si="4"/>
        <v>0</v>
      </c>
      <c r="G36" s="4">
        <f t="shared" si="4"/>
        <v>-6.7609455755346382E-5</v>
      </c>
      <c r="H36" s="4">
        <f t="shared" si="4"/>
        <v>-4.4284775885361505E-5</v>
      </c>
      <c r="I36" s="4">
        <f t="shared" si="4"/>
        <v>0</v>
      </c>
      <c r="J36" s="4">
        <f t="shared" si="4"/>
        <v>0</v>
      </c>
      <c r="K36" s="4">
        <f t="shared" si="4"/>
        <v>-4.4284775885361505E-5</v>
      </c>
      <c r="L36" s="13">
        <f t="shared" si="4"/>
        <v>-37.5</v>
      </c>
    </row>
    <row r="102" spans="1:16" x14ac:dyDescent="0.25">
      <c r="A102" t="s">
        <v>4</v>
      </c>
      <c r="M102" s="7"/>
      <c r="N102" s="7"/>
      <c r="O102" s="7"/>
      <c r="P102" s="7"/>
    </row>
    <row r="103" spans="1:16" x14ac:dyDescent="0.25">
      <c r="A103" t="s">
        <v>1</v>
      </c>
      <c r="M103" s="7"/>
      <c r="N103" s="7"/>
      <c r="O103" s="7"/>
      <c r="P103" s="7"/>
    </row>
    <row r="104" spans="1:16" x14ac:dyDescent="0.25">
      <c r="A104" t="s">
        <v>3</v>
      </c>
      <c r="M104" s="4"/>
      <c r="N104" s="4"/>
      <c r="O104" s="4"/>
      <c r="P104" s="4"/>
    </row>
    <row r="106" spans="1:16" x14ac:dyDescent="0.25"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</row>
    <row r="107" spans="1:16" x14ac:dyDescent="0.25">
      <c r="A107" s="6"/>
      <c r="B107" s="5"/>
      <c r="C107" s="5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</row>
    <row r="108" spans="1:16" x14ac:dyDescent="0.25">
      <c r="D108" s="4"/>
      <c r="E108" s="4"/>
      <c r="H108" s="4"/>
      <c r="I108" s="4"/>
    </row>
    <row r="109" spans="1:16" x14ac:dyDescent="0.25">
      <c r="D109" s="9"/>
      <c r="E109" s="9"/>
      <c r="F109" s="9"/>
      <c r="G109" s="9"/>
      <c r="H109" s="9"/>
      <c r="I109" s="9"/>
    </row>
  </sheetData>
  <conditionalFormatting sqref="M104:P104 D107:P107">
    <cfRule type="cellIs" dxfId="29" priority="5" operator="lessThan">
      <formula>0</formula>
    </cfRule>
    <cfRule type="cellIs" dxfId="28" priority="6" operator="greaterThan">
      <formula>0</formula>
    </cfRule>
  </conditionalFormatting>
  <conditionalFormatting sqref="D36:L36">
    <cfRule type="cellIs" dxfId="27" priority="1" operator="lessThan">
      <formula>0</formula>
    </cfRule>
    <cfRule type="cellIs" dxfId="26" priority="2" operator="greaterThan">
      <formula>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B9B59-1520-45BA-8076-72F9EB3E7BE1}">
  <dimension ref="A1:P109"/>
  <sheetViews>
    <sheetView topLeftCell="B1" workbookViewId="0">
      <selection activeCell="I34" sqref="I34"/>
    </sheetView>
  </sheetViews>
  <sheetFormatPr defaultRowHeight="15" x14ac:dyDescent="0.25"/>
  <cols>
    <col min="1" max="1" width="10.7109375" bestFit="1" customWidth="1"/>
    <col min="3" max="3" width="15.85546875" customWidth="1"/>
    <col min="4" max="4" width="22.42578125" bestFit="1" customWidth="1"/>
    <col min="5" max="5" width="13.7109375" customWidth="1"/>
    <col min="6" max="6" width="10.42578125" bestFit="1" customWidth="1"/>
    <col min="7" max="7" width="12" bestFit="1" customWidth="1"/>
    <col min="8" max="8" width="17.28515625" bestFit="1" customWidth="1"/>
    <col min="9" max="9" width="16.85546875" bestFit="1" customWidth="1"/>
    <col min="10" max="10" width="17.7109375" bestFit="1" customWidth="1"/>
    <col min="11" max="11" width="17.5703125" bestFit="1" customWidth="1"/>
    <col min="12" max="12" width="12" bestFit="1" customWidth="1"/>
    <col min="13" max="13" width="20" bestFit="1" customWidth="1"/>
    <col min="14" max="16" width="12" bestFit="1" customWidth="1"/>
  </cols>
  <sheetData>
    <row r="1" spans="1:15" x14ac:dyDescent="0.25">
      <c r="A1" s="1" t="s">
        <v>0</v>
      </c>
      <c r="B1" s="11">
        <v>119</v>
      </c>
      <c r="C1" s="1" t="s">
        <v>16</v>
      </c>
    </row>
    <row r="2" spans="1:15" x14ac:dyDescent="0.25">
      <c r="A2" t="s">
        <v>2</v>
      </c>
      <c r="D2" t="s">
        <v>8</v>
      </c>
      <c r="E2" t="s">
        <v>9</v>
      </c>
      <c r="F2" t="s">
        <v>10</v>
      </c>
      <c r="G2" t="s">
        <v>11</v>
      </c>
      <c r="H2" t="s">
        <v>12</v>
      </c>
      <c r="I2" t="s">
        <v>13</v>
      </c>
      <c r="J2" t="s">
        <v>14</v>
      </c>
      <c r="K2" t="s">
        <v>15</v>
      </c>
      <c r="L2" t="s">
        <v>18</v>
      </c>
      <c r="M2" t="s">
        <v>20</v>
      </c>
      <c r="N2" t="s">
        <v>21</v>
      </c>
      <c r="O2" t="s">
        <v>22</v>
      </c>
    </row>
    <row r="3" spans="1:15" x14ac:dyDescent="0.25">
      <c r="D3">
        <v>0.87125220458553698</v>
      </c>
      <c r="E3">
        <v>0</v>
      </c>
      <c r="F3">
        <v>1</v>
      </c>
      <c r="G3">
        <v>0.87125220458553698</v>
      </c>
      <c r="H3">
        <v>0.865562902373751</v>
      </c>
      <c r="I3">
        <v>0</v>
      </c>
      <c r="J3">
        <v>1</v>
      </c>
      <c r="K3">
        <v>0.865562902373751</v>
      </c>
      <c r="L3">
        <v>0.144613159797541</v>
      </c>
      <c r="M3">
        <v>1383</v>
      </c>
      <c r="N3">
        <f>(1-L3)*M3</f>
        <v>1183.0000000000009</v>
      </c>
      <c r="O3">
        <f>L3*M3</f>
        <v>199.9999999999992</v>
      </c>
    </row>
    <row r="4" spans="1:15" x14ac:dyDescent="0.25">
      <c r="D4">
        <v>0.81669928245270695</v>
      </c>
      <c r="E4">
        <v>0</v>
      </c>
      <c r="F4">
        <v>1</v>
      </c>
      <c r="G4">
        <v>0.81669928245270695</v>
      </c>
      <c r="H4">
        <v>0.84964280497682798</v>
      </c>
      <c r="I4">
        <v>0</v>
      </c>
      <c r="J4">
        <v>1</v>
      </c>
      <c r="K4">
        <v>0.84964280497682798</v>
      </c>
      <c r="L4">
        <v>0.19025157232704401</v>
      </c>
      <c r="M4">
        <v>1272</v>
      </c>
      <c r="N4">
        <f t="shared" ref="N4:N14" si="0">(1-L4)*M4</f>
        <v>1030</v>
      </c>
      <c r="O4">
        <f t="shared" ref="O4:O14" si="1">L4*M4</f>
        <v>241.99999999999997</v>
      </c>
    </row>
    <row r="5" spans="1:15" x14ac:dyDescent="0.25">
      <c r="D5">
        <v>0.88706992230854598</v>
      </c>
      <c r="E5">
        <v>0</v>
      </c>
      <c r="F5">
        <v>1</v>
      </c>
      <c r="G5">
        <v>0.88706992230854598</v>
      </c>
      <c r="H5">
        <v>0.89271225446340596</v>
      </c>
      <c r="I5">
        <v>0</v>
      </c>
      <c r="J5">
        <v>1</v>
      </c>
      <c r="K5">
        <v>0.89271225446340596</v>
      </c>
      <c r="L5">
        <v>0.11292517006802701</v>
      </c>
      <c r="M5">
        <v>1470</v>
      </c>
      <c r="N5">
        <f t="shared" si="0"/>
        <v>1304.0000000000002</v>
      </c>
      <c r="O5">
        <f t="shared" si="1"/>
        <v>165.99999999999969</v>
      </c>
    </row>
    <row r="6" spans="1:15" x14ac:dyDescent="0.25">
      <c r="D6">
        <v>0.95164896590273895</v>
      </c>
      <c r="E6">
        <v>0</v>
      </c>
      <c r="F6">
        <v>1</v>
      </c>
      <c r="G6">
        <v>0.95164896590273895</v>
      </c>
      <c r="H6">
        <v>0.95654851705569499</v>
      </c>
      <c r="I6">
        <v>0</v>
      </c>
      <c r="J6">
        <v>1</v>
      </c>
      <c r="K6">
        <v>0.95654851705569499</v>
      </c>
      <c r="L6">
        <v>4.8866855524079301E-2</v>
      </c>
      <c r="M6">
        <v>1412</v>
      </c>
      <c r="N6">
        <f t="shared" si="0"/>
        <v>1343</v>
      </c>
      <c r="O6">
        <f t="shared" si="1"/>
        <v>68.999999999999972</v>
      </c>
    </row>
    <row r="7" spans="1:15" x14ac:dyDescent="0.25">
      <c r="D7">
        <v>0.90290112492599095</v>
      </c>
      <c r="E7">
        <v>0</v>
      </c>
      <c r="F7">
        <v>1</v>
      </c>
      <c r="G7">
        <v>0.90290112492599095</v>
      </c>
      <c r="H7">
        <v>0.91276929310010702</v>
      </c>
      <c r="I7">
        <v>0</v>
      </c>
      <c r="J7">
        <v>1</v>
      </c>
      <c r="K7">
        <v>0.91276929310010702</v>
      </c>
      <c r="L7">
        <v>0.109826589595375</v>
      </c>
      <c r="M7">
        <v>1384</v>
      </c>
      <c r="N7">
        <f t="shared" si="0"/>
        <v>1232.0000000000011</v>
      </c>
      <c r="O7">
        <f t="shared" si="1"/>
        <v>151.99999999999901</v>
      </c>
    </row>
    <row r="8" spans="1:15" x14ac:dyDescent="0.25">
      <c r="D8">
        <v>0.84703059388122304</v>
      </c>
      <c r="E8">
        <v>0</v>
      </c>
      <c r="F8">
        <v>1</v>
      </c>
      <c r="G8">
        <v>0.84703059388122304</v>
      </c>
      <c r="H8">
        <v>0.84156326419708305</v>
      </c>
      <c r="I8">
        <v>0</v>
      </c>
      <c r="J8">
        <v>1</v>
      </c>
      <c r="K8">
        <v>0.84156326419708305</v>
      </c>
      <c r="L8">
        <v>0.16604892512972499</v>
      </c>
      <c r="M8">
        <v>1349</v>
      </c>
      <c r="N8">
        <f t="shared" si="0"/>
        <v>1125.0000000000009</v>
      </c>
      <c r="O8">
        <f t="shared" si="1"/>
        <v>223.99999999999901</v>
      </c>
    </row>
    <row r="9" spans="1:15" x14ac:dyDescent="0.25">
      <c r="D9">
        <v>0.93198634035287398</v>
      </c>
      <c r="E9">
        <v>0</v>
      </c>
      <c r="F9">
        <v>1</v>
      </c>
      <c r="G9">
        <v>0.93198634035287398</v>
      </c>
      <c r="H9">
        <v>0.94585505392797797</v>
      </c>
      <c r="I9">
        <v>0</v>
      </c>
      <c r="J9">
        <v>1</v>
      </c>
      <c r="K9">
        <v>0.94585505392797797</v>
      </c>
      <c r="L9">
        <v>7.1379071379071304E-2</v>
      </c>
      <c r="M9">
        <v>1443</v>
      </c>
      <c r="N9">
        <f t="shared" si="0"/>
        <v>1340.0000000000002</v>
      </c>
      <c r="O9">
        <f t="shared" si="1"/>
        <v>102.99999999999989</v>
      </c>
    </row>
    <row r="10" spans="1:15" x14ac:dyDescent="0.25">
      <c r="D10">
        <v>0.91479952830188604</v>
      </c>
      <c r="E10">
        <v>0</v>
      </c>
      <c r="F10">
        <v>1</v>
      </c>
      <c r="G10">
        <v>0.91479952830188604</v>
      </c>
      <c r="H10">
        <v>0.89464939908084096</v>
      </c>
      <c r="I10">
        <v>0</v>
      </c>
      <c r="J10">
        <v>1</v>
      </c>
      <c r="K10">
        <v>0.89464939908084096</v>
      </c>
      <c r="L10">
        <v>9.4004441154700205E-2</v>
      </c>
      <c r="M10">
        <v>1351</v>
      </c>
      <c r="N10">
        <f t="shared" si="0"/>
        <v>1224</v>
      </c>
      <c r="O10">
        <f t="shared" si="1"/>
        <v>126.99999999999997</v>
      </c>
    </row>
    <row r="11" spans="1:15" x14ac:dyDescent="0.25">
      <c r="D11">
        <v>0.91965811965811906</v>
      </c>
      <c r="E11">
        <v>0</v>
      </c>
      <c r="F11">
        <v>1</v>
      </c>
      <c r="G11">
        <v>0.91965811965811906</v>
      </c>
      <c r="H11">
        <v>0.94940501006539502</v>
      </c>
      <c r="I11">
        <v>0</v>
      </c>
      <c r="J11">
        <v>1</v>
      </c>
      <c r="K11">
        <v>0.94940501006539502</v>
      </c>
      <c r="L11">
        <v>8.1676136363636298E-2</v>
      </c>
      <c r="M11">
        <v>1408</v>
      </c>
      <c r="N11">
        <f t="shared" si="0"/>
        <v>1293.0000000000002</v>
      </c>
      <c r="O11">
        <f t="shared" si="1"/>
        <v>114.99999999999991</v>
      </c>
    </row>
    <row r="12" spans="1:15" x14ac:dyDescent="0.25">
      <c r="D12">
        <v>0.88764385221078101</v>
      </c>
      <c r="E12">
        <v>0</v>
      </c>
      <c r="F12">
        <v>1</v>
      </c>
      <c r="G12">
        <v>0.88764385221078101</v>
      </c>
      <c r="H12">
        <v>0.87848918140080101</v>
      </c>
      <c r="I12">
        <v>0</v>
      </c>
      <c r="J12">
        <v>1</v>
      </c>
      <c r="K12">
        <v>0.87848918140080101</v>
      </c>
      <c r="L12">
        <v>0.12900820283370601</v>
      </c>
      <c r="M12">
        <v>1341</v>
      </c>
      <c r="N12">
        <f t="shared" si="0"/>
        <v>1168.0000000000002</v>
      </c>
      <c r="O12">
        <f t="shared" si="1"/>
        <v>172.99999999999977</v>
      </c>
    </row>
    <row r="13" spans="1:15" x14ac:dyDescent="0.25">
      <c r="D13">
        <v>0.85232067510548504</v>
      </c>
      <c r="E13">
        <v>0</v>
      </c>
      <c r="F13">
        <v>1</v>
      </c>
      <c r="G13">
        <v>0.85232067510548504</v>
      </c>
      <c r="H13">
        <v>0.88743862212096403</v>
      </c>
      <c r="I13">
        <v>0</v>
      </c>
      <c r="J13">
        <v>1</v>
      </c>
      <c r="K13">
        <v>0.88743862212096403</v>
      </c>
      <c r="L13">
        <v>0.134973900074571</v>
      </c>
      <c r="M13">
        <v>1341</v>
      </c>
      <c r="N13">
        <f t="shared" si="0"/>
        <v>1160.0000000000002</v>
      </c>
      <c r="O13">
        <f t="shared" si="1"/>
        <v>180.99999999999972</v>
      </c>
    </row>
    <row r="14" spans="1:15" x14ac:dyDescent="0.25">
      <c r="D14">
        <v>0.97017634854771695</v>
      </c>
      <c r="E14">
        <v>0</v>
      </c>
      <c r="F14">
        <v>1</v>
      </c>
      <c r="G14">
        <v>0.97017634854771695</v>
      </c>
      <c r="H14">
        <v>0.95463606177774796</v>
      </c>
      <c r="I14">
        <v>0</v>
      </c>
      <c r="J14">
        <v>1</v>
      </c>
      <c r="K14">
        <v>0.95463606177774796</v>
      </c>
      <c r="L14">
        <v>3.6764705882352901E-2</v>
      </c>
      <c r="M14">
        <v>1496</v>
      </c>
      <c r="N14">
        <f t="shared" si="0"/>
        <v>1441</v>
      </c>
      <c r="O14">
        <f t="shared" si="1"/>
        <v>54.999999999999936</v>
      </c>
    </row>
    <row r="16" spans="1:15" x14ac:dyDescent="0.25">
      <c r="B16" t="s">
        <v>4</v>
      </c>
      <c r="D16" s="7">
        <f>AVERAGE(D3:D14)</f>
        <v>0.89609891318613377</v>
      </c>
      <c r="E16" s="7">
        <f t="shared" ref="E16:L16" si="2">AVERAGE(E3:E14)</f>
        <v>0</v>
      </c>
      <c r="F16" s="7">
        <f t="shared" si="2"/>
        <v>1</v>
      </c>
      <c r="G16" s="7">
        <f t="shared" si="2"/>
        <v>0.89609891318613377</v>
      </c>
      <c r="H16" s="7">
        <f t="shared" si="2"/>
        <v>0.90243936371171618</v>
      </c>
      <c r="I16" s="7">
        <f t="shared" si="2"/>
        <v>0</v>
      </c>
      <c r="J16" s="7">
        <f t="shared" si="2"/>
        <v>1</v>
      </c>
      <c r="K16" s="7">
        <f t="shared" si="2"/>
        <v>0.90243936371171618</v>
      </c>
      <c r="L16" s="7">
        <f t="shared" si="2"/>
        <v>0.11002822751081909</v>
      </c>
      <c r="M16" s="12">
        <f>AVERAGE(M3:M14)</f>
        <v>1387.5</v>
      </c>
      <c r="N16" s="12">
        <f t="shared" ref="N16:O16" si="3">AVERAGE(N3:N14)</f>
        <v>1236.916666666667</v>
      </c>
      <c r="O16" s="12">
        <f t="shared" si="3"/>
        <v>150.58333333333303</v>
      </c>
    </row>
    <row r="17" spans="2:15" x14ac:dyDescent="0.25">
      <c r="B17" t="s">
        <v>7</v>
      </c>
      <c r="D17" s="7">
        <f>STDEV(D3:D14)</f>
        <v>4.4935414890477539E-2</v>
      </c>
      <c r="E17" s="7">
        <f t="shared" ref="E17:L17" si="4">STDEV(E3:E14)</f>
        <v>0</v>
      </c>
      <c r="F17" s="7">
        <f t="shared" si="4"/>
        <v>0</v>
      </c>
      <c r="G17" s="7">
        <f t="shared" si="4"/>
        <v>4.4935414890477539E-2</v>
      </c>
      <c r="H17" s="7">
        <f t="shared" si="4"/>
        <v>4.118349238092963E-2</v>
      </c>
      <c r="I17" s="7">
        <f t="shared" si="4"/>
        <v>0</v>
      </c>
      <c r="J17" s="7">
        <f t="shared" si="4"/>
        <v>0</v>
      </c>
      <c r="K17" s="7">
        <f t="shared" si="4"/>
        <v>4.118349238092963E-2</v>
      </c>
      <c r="L17" s="7">
        <f t="shared" si="4"/>
        <v>4.6145813588744741E-2</v>
      </c>
      <c r="M17" s="12">
        <f>STDEV(M3:M14)</f>
        <v>62.661427891922038</v>
      </c>
      <c r="N17" s="12">
        <f t="shared" ref="N17:O17" si="5">STDEV(N3:N14)</f>
        <v>112.92753777479948</v>
      </c>
      <c r="O17" s="12">
        <f t="shared" si="5"/>
        <v>58.570017668572881</v>
      </c>
    </row>
    <row r="18" spans="2:15" x14ac:dyDescent="0.25">
      <c r="N18" s="13"/>
      <c r="O18" s="13"/>
    </row>
    <row r="19" spans="2:15" x14ac:dyDescent="0.25">
      <c r="B19" s="11">
        <v>119</v>
      </c>
      <c r="C19" s="1" t="s">
        <v>16</v>
      </c>
      <c r="D19" s="1" t="s">
        <v>17</v>
      </c>
    </row>
    <row r="20" spans="2:15" x14ac:dyDescent="0.25">
      <c r="D20" t="s">
        <v>8</v>
      </c>
      <c r="E20" t="s">
        <v>9</v>
      </c>
      <c r="F20" t="s">
        <v>10</v>
      </c>
      <c r="G20" t="s">
        <v>11</v>
      </c>
      <c r="H20" t="s">
        <v>12</v>
      </c>
      <c r="I20" t="s">
        <v>13</v>
      </c>
      <c r="J20" t="s">
        <v>14</v>
      </c>
      <c r="K20" t="s">
        <v>15</v>
      </c>
      <c r="L20" t="s">
        <v>18</v>
      </c>
      <c r="M20" t="s">
        <v>20</v>
      </c>
      <c r="N20" t="s">
        <v>21</v>
      </c>
      <c r="O20" t="s">
        <v>22</v>
      </c>
    </row>
    <row r="21" spans="2:15" x14ac:dyDescent="0.25">
      <c r="D21">
        <v>0.95984383714444999</v>
      </c>
      <c r="E21">
        <v>0</v>
      </c>
      <c r="F21">
        <v>1</v>
      </c>
      <c r="G21">
        <v>0.95984383714444999</v>
      </c>
      <c r="H21">
        <v>0.97934383883181297</v>
      </c>
      <c r="I21">
        <v>0</v>
      </c>
      <c r="J21">
        <v>1</v>
      </c>
      <c r="K21">
        <v>0.97934383883181297</v>
      </c>
      <c r="L21">
        <v>3.5584604212055101E-2</v>
      </c>
      <c r="M21">
        <v>1377</v>
      </c>
      <c r="N21">
        <f>(1-L21)*M21</f>
        <v>1328</v>
      </c>
      <c r="O21">
        <f>L21*M21</f>
        <v>48.999999999999872</v>
      </c>
    </row>
    <row r="22" spans="2:15" x14ac:dyDescent="0.25">
      <c r="D22">
        <v>0.96519480519480505</v>
      </c>
      <c r="E22">
        <v>0</v>
      </c>
      <c r="F22">
        <v>1</v>
      </c>
      <c r="G22">
        <v>0.96519480519480505</v>
      </c>
      <c r="H22">
        <v>0.96926636182232395</v>
      </c>
      <c r="I22">
        <v>0</v>
      </c>
      <c r="J22">
        <v>1</v>
      </c>
      <c r="K22">
        <v>0.96926636182232395</v>
      </c>
      <c r="L22">
        <v>3.3333333333333298E-2</v>
      </c>
      <c r="M22">
        <v>1500</v>
      </c>
      <c r="N22">
        <f t="shared" ref="N22:N32" si="6">(1-L22)*M22</f>
        <v>1450</v>
      </c>
      <c r="O22">
        <f t="shared" ref="O22:O32" si="7">L22*M22</f>
        <v>49.99999999999995</v>
      </c>
    </row>
    <row r="23" spans="2:15" x14ac:dyDescent="0.25">
      <c r="D23">
        <v>0.934933487565066</v>
      </c>
      <c r="E23">
        <v>0</v>
      </c>
      <c r="F23">
        <v>1</v>
      </c>
      <c r="G23">
        <v>0.934933487565066</v>
      </c>
      <c r="H23">
        <v>0.93570056395970103</v>
      </c>
      <c r="I23">
        <v>0</v>
      </c>
      <c r="J23">
        <v>1</v>
      </c>
      <c r="K23">
        <v>0.93570056395970103</v>
      </c>
      <c r="L23">
        <v>6.9484240687679E-2</v>
      </c>
      <c r="M23">
        <v>1396</v>
      </c>
      <c r="N23">
        <f t="shared" si="6"/>
        <v>1299.0000000000002</v>
      </c>
      <c r="O23">
        <f t="shared" si="7"/>
        <v>96.999999999999886</v>
      </c>
    </row>
    <row r="24" spans="2:15" x14ac:dyDescent="0.25">
      <c r="D24">
        <v>0.91304347826086896</v>
      </c>
      <c r="E24">
        <v>0</v>
      </c>
      <c r="F24">
        <v>1</v>
      </c>
      <c r="G24">
        <v>0.91304347826086896</v>
      </c>
      <c r="H24">
        <v>0.92232143887881901</v>
      </c>
      <c r="I24">
        <v>0</v>
      </c>
      <c r="J24">
        <v>1</v>
      </c>
      <c r="K24">
        <v>0.92232143887881901</v>
      </c>
      <c r="L24">
        <v>8.35734870317002E-2</v>
      </c>
      <c r="M24">
        <v>1388</v>
      </c>
      <c r="N24">
        <f t="shared" si="6"/>
        <v>1272.0000000000002</v>
      </c>
      <c r="O24">
        <f t="shared" si="7"/>
        <v>115.99999999999987</v>
      </c>
    </row>
    <row r="25" spans="2:15" x14ac:dyDescent="0.25">
      <c r="D25">
        <v>0.98842476094614995</v>
      </c>
      <c r="E25">
        <v>0</v>
      </c>
      <c r="F25">
        <v>1</v>
      </c>
      <c r="G25">
        <v>0.98842476094614995</v>
      </c>
      <c r="H25">
        <v>0.98892507416742803</v>
      </c>
      <c r="I25">
        <v>0</v>
      </c>
      <c r="J25">
        <v>1</v>
      </c>
      <c r="K25">
        <v>0.98892507416742803</v>
      </c>
      <c r="L25">
        <v>1.1920529801324501E-2</v>
      </c>
      <c r="M25">
        <v>1510</v>
      </c>
      <c r="N25">
        <f t="shared" si="6"/>
        <v>1492</v>
      </c>
      <c r="O25">
        <f t="shared" si="7"/>
        <v>17.999999999999996</v>
      </c>
    </row>
    <row r="26" spans="2:15" x14ac:dyDescent="0.25">
      <c r="D26">
        <v>0.92560553633217901</v>
      </c>
      <c r="E26">
        <v>0</v>
      </c>
      <c r="F26">
        <v>1</v>
      </c>
      <c r="G26">
        <v>0.92560553633217901</v>
      </c>
      <c r="H26">
        <v>0.94401834336486101</v>
      </c>
      <c r="I26">
        <v>0</v>
      </c>
      <c r="J26">
        <v>1</v>
      </c>
      <c r="K26">
        <v>0.94401834336486101</v>
      </c>
      <c r="L26">
        <v>6.1195104391648603E-2</v>
      </c>
      <c r="M26">
        <v>1389</v>
      </c>
      <c r="N26">
        <f t="shared" si="6"/>
        <v>1304.0000000000002</v>
      </c>
      <c r="O26">
        <f t="shared" si="7"/>
        <v>84.999999999999915</v>
      </c>
    </row>
    <row r="27" spans="2:15" x14ac:dyDescent="0.25">
      <c r="D27">
        <v>0.97561728395061698</v>
      </c>
      <c r="E27">
        <v>0</v>
      </c>
      <c r="F27">
        <v>1</v>
      </c>
      <c r="G27">
        <v>0.97561728395061698</v>
      </c>
      <c r="H27">
        <v>0.96637432123463796</v>
      </c>
      <c r="I27">
        <v>0</v>
      </c>
      <c r="J27">
        <v>1</v>
      </c>
      <c r="K27">
        <v>0.96637432123463796</v>
      </c>
      <c r="L27">
        <v>2.31124807395993E-2</v>
      </c>
      <c r="M27">
        <v>1298</v>
      </c>
      <c r="N27">
        <f t="shared" si="6"/>
        <v>1268.0000000000002</v>
      </c>
      <c r="O27">
        <f t="shared" si="7"/>
        <v>29.99999999999989</v>
      </c>
    </row>
    <row r="28" spans="2:15" x14ac:dyDescent="0.25">
      <c r="D28">
        <v>0.91259711431742496</v>
      </c>
      <c r="E28">
        <v>0</v>
      </c>
      <c r="F28">
        <v>1</v>
      </c>
      <c r="G28">
        <v>0.91259711431742496</v>
      </c>
      <c r="H28">
        <v>0.92545601344559902</v>
      </c>
      <c r="I28">
        <v>0</v>
      </c>
      <c r="J28">
        <v>1</v>
      </c>
      <c r="K28">
        <v>0.92545601344559902</v>
      </c>
      <c r="L28">
        <v>7.20783764870538E-2</v>
      </c>
      <c r="M28">
        <v>1429</v>
      </c>
      <c r="N28">
        <f t="shared" si="6"/>
        <v>1326</v>
      </c>
      <c r="O28">
        <f t="shared" si="7"/>
        <v>102.99999999999989</v>
      </c>
    </row>
    <row r="29" spans="2:15" x14ac:dyDescent="0.25">
      <c r="D29">
        <v>0.92579710144927496</v>
      </c>
      <c r="E29">
        <v>0</v>
      </c>
      <c r="F29">
        <v>1</v>
      </c>
      <c r="G29">
        <v>0.92579710144927496</v>
      </c>
      <c r="H29">
        <v>0.93505720559343497</v>
      </c>
      <c r="I29">
        <v>0</v>
      </c>
      <c r="J29">
        <v>1</v>
      </c>
      <c r="K29">
        <v>0.93505720559343497</v>
      </c>
      <c r="L29">
        <v>6.2767475035663295E-2</v>
      </c>
      <c r="M29">
        <v>1402</v>
      </c>
      <c r="N29">
        <f t="shared" si="6"/>
        <v>1314</v>
      </c>
      <c r="O29">
        <f t="shared" si="7"/>
        <v>87.999999999999943</v>
      </c>
    </row>
    <row r="30" spans="2:15" x14ac:dyDescent="0.25">
      <c r="D30">
        <v>0.99210164835164805</v>
      </c>
      <c r="E30">
        <v>0</v>
      </c>
      <c r="F30">
        <v>1</v>
      </c>
      <c r="G30">
        <v>0.99210164835164805</v>
      </c>
      <c r="H30">
        <v>0.99293875437941703</v>
      </c>
      <c r="I30">
        <v>0</v>
      </c>
      <c r="J30">
        <v>1</v>
      </c>
      <c r="K30">
        <v>0.99293875437941703</v>
      </c>
      <c r="L30">
        <v>7.1713147410358497E-3</v>
      </c>
      <c r="M30">
        <v>1255</v>
      </c>
      <c r="N30">
        <f t="shared" si="6"/>
        <v>1246</v>
      </c>
      <c r="O30">
        <f t="shared" si="7"/>
        <v>8.9999999999999911</v>
      </c>
    </row>
    <row r="31" spans="2:15" x14ac:dyDescent="0.25">
      <c r="D31">
        <v>0.93875432525951497</v>
      </c>
      <c r="E31">
        <v>0</v>
      </c>
      <c r="F31">
        <v>1</v>
      </c>
      <c r="G31">
        <v>0.93875432525951497</v>
      </c>
      <c r="H31">
        <v>0.913231774108483</v>
      </c>
      <c r="I31">
        <v>0</v>
      </c>
      <c r="J31">
        <v>1</v>
      </c>
      <c r="K31">
        <v>0.913231774108483</v>
      </c>
      <c r="L31">
        <v>7.0781893004115207E-2</v>
      </c>
      <c r="M31">
        <v>1215</v>
      </c>
      <c r="N31">
        <f t="shared" si="6"/>
        <v>1129</v>
      </c>
      <c r="O31">
        <f t="shared" si="7"/>
        <v>85.999999999999972</v>
      </c>
    </row>
    <row r="32" spans="2:15" x14ac:dyDescent="0.25">
      <c r="D32">
        <v>0.95340501792114696</v>
      </c>
      <c r="E32">
        <v>0</v>
      </c>
      <c r="F32">
        <v>1</v>
      </c>
      <c r="G32">
        <v>0.95340501792114696</v>
      </c>
      <c r="H32">
        <v>0.95974119128984403</v>
      </c>
      <c r="I32">
        <v>0</v>
      </c>
      <c r="J32">
        <v>1</v>
      </c>
      <c r="K32">
        <v>0.95974119128984403</v>
      </c>
      <c r="L32">
        <v>4.7584715212689199E-2</v>
      </c>
      <c r="M32">
        <v>1387</v>
      </c>
      <c r="N32">
        <f t="shared" si="6"/>
        <v>1321.0000000000002</v>
      </c>
      <c r="O32">
        <f t="shared" si="7"/>
        <v>65.999999999999915</v>
      </c>
    </row>
    <row r="34" spans="2:15" x14ac:dyDescent="0.25">
      <c r="B34" t="s">
        <v>4</v>
      </c>
      <c r="D34" s="7">
        <f>AVERAGE(D21:D32)</f>
        <v>0.94877653305776211</v>
      </c>
      <c r="E34" s="7">
        <f t="shared" ref="E34:L34" si="8">AVERAGE(E21:E32)</f>
        <v>0</v>
      </c>
      <c r="F34" s="7">
        <f t="shared" si="8"/>
        <v>1</v>
      </c>
      <c r="G34" s="7">
        <f t="shared" si="8"/>
        <v>0.94877653305776211</v>
      </c>
      <c r="H34" s="7">
        <f t="shared" si="8"/>
        <v>0.95269790675636346</v>
      </c>
      <c r="I34" s="7">
        <f t="shared" si="8"/>
        <v>0</v>
      </c>
      <c r="J34" s="7">
        <f t="shared" si="8"/>
        <v>1</v>
      </c>
      <c r="K34" s="7">
        <f t="shared" si="8"/>
        <v>0.95269790675636346</v>
      </c>
      <c r="L34" s="7">
        <f t="shared" si="8"/>
        <v>4.8215629556491446E-2</v>
      </c>
      <c r="M34" s="12">
        <f>AVERAGE(M21:M32)</f>
        <v>1378.8333333333333</v>
      </c>
      <c r="N34" s="12">
        <f t="shared" ref="N34:O34" si="9">AVERAGE(N21:N32)</f>
        <v>1312.4166666666667</v>
      </c>
      <c r="O34" s="12">
        <f t="shared" si="9"/>
        <v>66.4166666666666</v>
      </c>
    </row>
    <row r="35" spans="2:15" x14ac:dyDescent="0.25">
      <c r="B35" t="s">
        <v>7</v>
      </c>
      <c r="D35" s="7">
        <f>STDEV(D21:D32)</f>
        <v>2.7840073667174583E-2</v>
      </c>
      <c r="E35" s="7">
        <f t="shared" ref="E35:L35" si="10">STDEV(E21:E32)</f>
        <v>0</v>
      </c>
      <c r="F35" s="7">
        <f t="shared" si="10"/>
        <v>0</v>
      </c>
      <c r="G35" s="7">
        <f t="shared" si="10"/>
        <v>2.7840073667174583E-2</v>
      </c>
      <c r="H35" s="7">
        <f t="shared" si="10"/>
        <v>2.7053432052277625E-2</v>
      </c>
      <c r="I35" s="7">
        <f t="shared" si="10"/>
        <v>0</v>
      </c>
      <c r="J35" s="7">
        <f t="shared" si="10"/>
        <v>0</v>
      </c>
      <c r="K35" s="7">
        <f t="shared" si="10"/>
        <v>2.7053432052277625E-2</v>
      </c>
      <c r="L35" s="7">
        <f t="shared" si="10"/>
        <v>2.5539601221451196E-2</v>
      </c>
      <c r="M35" s="12">
        <f>STDEV(M21:M32)</f>
        <v>87.49112509104549</v>
      </c>
      <c r="N35" s="12">
        <f t="shared" ref="N35:O35" si="11">STDEV(N21:N32)</f>
        <v>92.241243322588431</v>
      </c>
      <c r="O35" s="12">
        <f t="shared" si="11"/>
        <v>34.989500589679011</v>
      </c>
    </row>
    <row r="36" spans="2:15" x14ac:dyDescent="0.25">
      <c r="B36" t="s">
        <v>5</v>
      </c>
      <c r="D36" s="4">
        <f t="shared" ref="D36:O36" si="12">D34-D16</f>
        <v>5.2677619871628334E-2</v>
      </c>
      <c r="E36" s="4">
        <f t="shared" si="12"/>
        <v>0</v>
      </c>
      <c r="F36" s="4">
        <f t="shared" si="12"/>
        <v>0</v>
      </c>
      <c r="G36" s="4">
        <f t="shared" si="12"/>
        <v>5.2677619871628334E-2</v>
      </c>
      <c r="H36" s="4">
        <f t="shared" si="12"/>
        <v>5.0258543044647275E-2</v>
      </c>
      <c r="I36" s="4">
        <f t="shared" si="12"/>
        <v>0</v>
      </c>
      <c r="J36" s="4">
        <f t="shared" si="12"/>
        <v>0</v>
      </c>
      <c r="K36" s="4">
        <f t="shared" si="12"/>
        <v>5.0258543044647275E-2</v>
      </c>
      <c r="L36" s="4">
        <f t="shared" si="12"/>
        <v>-6.1812597954327642E-2</v>
      </c>
      <c r="M36" s="13">
        <f t="shared" si="12"/>
        <v>-8.6666666666667425</v>
      </c>
      <c r="N36" s="13">
        <f t="shared" si="12"/>
        <v>75.499999999999773</v>
      </c>
      <c r="O36" s="13">
        <f t="shared" si="12"/>
        <v>-84.16666666666643</v>
      </c>
    </row>
    <row r="102" spans="1:16" x14ac:dyDescent="0.25">
      <c r="A102" t="s">
        <v>4</v>
      </c>
      <c r="M102" s="7"/>
      <c r="N102" s="7"/>
      <c r="O102" s="7"/>
      <c r="P102" s="7"/>
    </row>
    <row r="103" spans="1:16" x14ac:dyDescent="0.25">
      <c r="A103" t="s">
        <v>1</v>
      </c>
      <c r="M103" s="7"/>
      <c r="N103" s="7"/>
      <c r="O103" s="7"/>
      <c r="P103" s="7"/>
    </row>
    <row r="104" spans="1:16" x14ac:dyDescent="0.25">
      <c r="A104" t="s">
        <v>3</v>
      </c>
      <c r="M104" s="4"/>
      <c r="N104" s="4"/>
      <c r="O104" s="4"/>
      <c r="P104" s="4"/>
    </row>
    <row r="106" spans="1:16" x14ac:dyDescent="0.25"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</row>
    <row r="107" spans="1:16" x14ac:dyDescent="0.25">
      <c r="A107" s="6"/>
      <c r="B107" s="5"/>
      <c r="C107" s="5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</row>
    <row r="108" spans="1:16" x14ac:dyDescent="0.25">
      <c r="D108" s="4"/>
      <c r="E108" s="4"/>
      <c r="H108" s="4"/>
      <c r="I108" s="4"/>
    </row>
    <row r="109" spans="1:16" x14ac:dyDescent="0.25">
      <c r="D109" s="9"/>
      <c r="E109" s="9"/>
      <c r="F109" s="9"/>
      <c r="G109" s="9"/>
      <c r="H109" s="9"/>
      <c r="I109" s="9"/>
    </row>
  </sheetData>
  <conditionalFormatting sqref="M104:P104 D107:P107">
    <cfRule type="cellIs" dxfId="25" priority="17" operator="lessThan">
      <formula>0</formula>
    </cfRule>
    <cfRule type="cellIs" dxfId="24" priority="18" operator="greaterThan">
      <formula>0</formula>
    </cfRule>
  </conditionalFormatting>
  <conditionalFormatting sqref="D36:M36">
    <cfRule type="cellIs" dxfId="23" priority="13" operator="lessThan">
      <formula>0</formula>
    </cfRule>
    <cfRule type="cellIs" dxfId="22" priority="14" operator="greaterThan">
      <formula>0</formula>
    </cfRule>
  </conditionalFormatting>
  <conditionalFormatting sqref="N36:O36">
    <cfRule type="cellIs" dxfId="21" priority="5" operator="lessThan">
      <formula>0</formula>
    </cfRule>
    <cfRule type="cellIs" dxfId="20" priority="6" operator="greaterThan">
      <formula>0</formula>
    </cfRule>
  </conditionalFormatting>
  <conditionalFormatting sqref="N18:O18">
    <cfRule type="cellIs" dxfId="19" priority="1" operator="lessThan">
      <formula>0</formula>
    </cfRule>
    <cfRule type="cellIs" dxfId="18" priority="2" operator="greaterThan">
      <formula>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208E4-70C6-41FA-999A-00789C0F09FF}">
  <dimension ref="A1:P109"/>
  <sheetViews>
    <sheetView topLeftCell="B1" workbookViewId="0">
      <selection activeCell="I34" sqref="I34"/>
    </sheetView>
  </sheetViews>
  <sheetFormatPr defaultRowHeight="15" x14ac:dyDescent="0.25"/>
  <cols>
    <col min="1" max="1" width="10.7109375" bestFit="1" customWidth="1"/>
    <col min="3" max="3" width="15.85546875" customWidth="1"/>
    <col min="4" max="4" width="22.42578125" bestFit="1" customWidth="1"/>
    <col min="5" max="5" width="13.7109375" customWidth="1"/>
    <col min="6" max="6" width="10.42578125" bestFit="1" customWidth="1"/>
    <col min="7" max="7" width="12" bestFit="1" customWidth="1"/>
    <col min="8" max="8" width="17.28515625" bestFit="1" customWidth="1"/>
    <col min="9" max="9" width="16.85546875" bestFit="1" customWidth="1"/>
    <col min="10" max="10" width="17.7109375" bestFit="1" customWidth="1"/>
    <col min="11" max="11" width="17.5703125" bestFit="1" customWidth="1"/>
    <col min="12" max="12" width="12" bestFit="1" customWidth="1"/>
    <col min="13" max="13" width="20" bestFit="1" customWidth="1"/>
    <col min="14" max="16" width="12" bestFit="1" customWidth="1"/>
  </cols>
  <sheetData>
    <row r="1" spans="1:15" x14ac:dyDescent="0.25">
      <c r="A1" s="1" t="s">
        <v>0</v>
      </c>
      <c r="B1" s="11">
        <v>119</v>
      </c>
      <c r="C1" s="1" t="s">
        <v>19</v>
      </c>
    </row>
    <row r="2" spans="1:15" x14ac:dyDescent="0.25">
      <c r="A2" t="s">
        <v>2</v>
      </c>
      <c r="D2" t="s">
        <v>8</v>
      </c>
      <c r="E2" t="s">
        <v>9</v>
      </c>
      <c r="F2" t="s">
        <v>10</v>
      </c>
      <c r="G2" t="s">
        <v>11</v>
      </c>
      <c r="H2" t="s">
        <v>12</v>
      </c>
      <c r="I2" t="s">
        <v>13</v>
      </c>
      <c r="J2" t="s">
        <v>14</v>
      </c>
      <c r="K2" t="s">
        <v>15</v>
      </c>
      <c r="L2" t="s">
        <v>18</v>
      </c>
      <c r="M2" t="s">
        <v>20</v>
      </c>
      <c r="N2" t="s">
        <v>21</v>
      </c>
      <c r="O2" t="s">
        <v>22</v>
      </c>
    </row>
    <row r="3" spans="1:15" x14ac:dyDescent="0.25">
      <c r="D3">
        <v>0.74915711395819196</v>
      </c>
      <c r="E3">
        <v>0</v>
      </c>
      <c r="F3">
        <v>1</v>
      </c>
      <c r="G3">
        <v>0.74915711395819196</v>
      </c>
      <c r="H3">
        <v>0.72113589567604597</v>
      </c>
      <c r="I3">
        <v>0</v>
      </c>
      <c r="J3">
        <v>1</v>
      </c>
      <c r="K3">
        <v>0.72113589567604597</v>
      </c>
      <c r="L3">
        <v>0.26671911880409099</v>
      </c>
      <c r="M3">
        <v>1271</v>
      </c>
      <c r="N3">
        <f>(1-L3)*M3</f>
        <v>932.00000000000045</v>
      </c>
      <c r="O3">
        <f>L3*M3</f>
        <v>338.99999999999966</v>
      </c>
    </row>
    <row r="4" spans="1:15" x14ac:dyDescent="0.25">
      <c r="D4">
        <v>0.71013354281225405</v>
      </c>
      <c r="E4">
        <v>0</v>
      </c>
      <c r="F4">
        <v>1</v>
      </c>
      <c r="G4">
        <v>0.71013354281225405</v>
      </c>
      <c r="H4">
        <v>0.71269196089937104</v>
      </c>
      <c r="I4">
        <v>0</v>
      </c>
      <c r="J4">
        <v>1</v>
      </c>
      <c r="K4">
        <v>0.71269196089937104</v>
      </c>
      <c r="L4">
        <v>0.29166666666666602</v>
      </c>
      <c r="M4">
        <v>1176</v>
      </c>
      <c r="N4">
        <f t="shared" ref="N4:N14" si="0">(1-L4)*M4</f>
        <v>833.00000000000068</v>
      </c>
      <c r="O4">
        <f t="shared" ref="O4:O14" si="1">L4*M4</f>
        <v>342.99999999999926</v>
      </c>
    </row>
    <row r="5" spans="1:15" x14ac:dyDescent="0.25">
      <c r="D5">
        <v>0.82947139753801502</v>
      </c>
      <c r="E5">
        <v>0</v>
      </c>
      <c r="F5">
        <v>1</v>
      </c>
      <c r="G5">
        <v>0.82947139753801502</v>
      </c>
      <c r="H5">
        <v>0.84104736434562499</v>
      </c>
      <c r="I5">
        <v>0</v>
      </c>
      <c r="J5">
        <v>1</v>
      </c>
      <c r="K5">
        <v>0.84104736434562499</v>
      </c>
      <c r="L5">
        <v>0.18369028006589699</v>
      </c>
      <c r="M5">
        <v>1214</v>
      </c>
      <c r="N5">
        <f t="shared" si="0"/>
        <v>991.00000000000102</v>
      </c>
      <c r="O5">
        <f t="shared" si="1"/>
        <v>222.99999999999895</v>
      </c>
    </row>
    <row r="6" spans="1:15" x14ac:dyDescent="0.25">
      <c r="D6">
        <v>0.82402055234425098</v>
      </c>
      <c r="E6">
        <v>0</v>
      </c>
      <c r="F6">
        <v>1</v>
      </c>
      <c r="G6">
        <v>0.82402055234425098</v>
      </c>
      <c r="H6">
        <v>0.75915932874582503</v>
      </c>
      <c r="I6">
        <v>0</v>
      </c>
      <c r="J6">
        <v>1</v>
      </c>
      <c r="K6">
        <v>0.75915932874582503</v>
      </c>
      <c r="L6">
        <v>0.19194312796208499</v>
      </c>
      <c r="M6">
        <v>1266</v>
      </c>
      <c r="N6">
        <f t="shared" si="0"/>
        <v>1023.0000000000003</v>
      </c>
      <c r="O6">
        <f t="shared" si="1"/>
        <v>242.9999999999996</v>
      </c>
    </row>
    <row r="7" spans="1:15" x14ac:dyDescent="0.25">
      <c r="D7">
        <v>0.81796283551273197</v>
      </c>
      <c r="E7">
        <v>0</v>
      </c>
      <c r="F7">
        <v>1</v>
      </c>
      <c r="G7">
        <v>0.81796283551273197</v>
      </c>
      <c r="H7">
        <v>0.85224679829594097</v>
      </c>
      <c r="I7">
        <v>0</v>
      </c>
      <c r="J7">
        <v>1</v>
      </c>
      <c r="K7">
        <v>0.85224679829594097</v>
      </c>
      <c r="L7">
        <v>0.189082278481012</v>
      </c>
      <c r="M7">
        <v>1264</v>
      </c>
      <c r="N7">
        <f t="shared" si="0"/>
        <v>1025.0000000000009</v>
      </c>
      <c r="O7">
        <f t="shared" si="1"/>
        <v>238.99999999999918</v>
      </c>
    </row>
    <row r="8" spans="1:15" x14ac:dyDescent="0.25">
      <c r="D8">
        <v>0.86348408710217694</v>
      </c>
      <c r="E8">
        <v>0</v>
      </c>
      <c r="F8">
        <v>1</v>
      </c>
      <c r="G8">
        <v>0.86348408710217694</v>
      </c>
      <c r="H8">
        <v>0.87342219590450698</v>
      </c>
      <c r="I8">
        <v>0</v>
      </c>
      <c r="J8">
        <v>1</v>
      </c>
      <c r="K8">
        <v>0.87342219590450698</v>
      </c>
      <c r="L8">
        <v>0.13759555246699001</v>
      </c>
      <c r="M8">
        <v>1439</v>
      </c>
      <c r="N8">
        <f t="shared" si="0"/>
        <v>1241.0000000000014</v>
      </c>
      <c r="O8">
        <f t="shared" si="1"/>
        <v>197.99999999999864</v>
      </c>
    </row>
    <row r="9" spans="1:15" x14ac:dyDescent="0.25">
      <c r="D9">
        <v>0.80757389162561499</v>
      </c>
      <c r="E9">
        <v>0</v>
      </c>
      <c r="F9">
        <v>1</v>
      </c>
      <c r="G9">
        <v>0.80757389162561499</v>
      </c>
      <c r="H9">
        <v>0.79685861259551505</v>
      </c>
      <c r="I9">
        <v>0</v>
      </c>
      <c r="J9">
        <v>1</v>
      </c>
      <c r="K9">
        <v>0.79685861259551505</v>
      </c>
      <c r="L9">
        <v>0.206060606060606</v>
      </c>
      <c r="M9">
        <v>1320</v>
      </c>
      <c r="N9">
        <f t="shared" si="0"/>
        <v>1048</v>
      </c>
      <c r="O9">
        <f t="shared" si="1"/>
        <v>271.99999999999994</v>
      </c>
    </row>
    <row r="10" spans="1:15" x14ac:dyDescent="0.25">
      <c r="D10">
        <v>0.81953543776057103</v>
      </c>
      <c r="E10">
        <v>0</v>
      </c>
      <c r="F10">
        <v>1</v>
      </c>
      <c r="G10">
        <v>0.81953543776057103</v>
      </c>
      <c r="H10">
        <v>0.80183849482827396</v>
      </c>
      <c r="I10">
        <v>0</v>
      </c>
      <c r="J10">
        <v>1</v>
      </c>
      <c r="K10">
        <v>0.80183849482827396</v>
      </c>
      <c r="L10">
        <v>0.19089574155653399</v>
      </c>
      <c r="M10">
        <v>1362</v>
      </c>
      <c r="N10">
        <f t="shared" si="0"/>
        <v>1102.0000000000007</v>
      </c>
      <c r="O10">
        <f t="shared" si="1"/>
        <v>259.99999999999932</v>
      </c>
    </row>
    <row r="11" spans="1:15" x14ac:dyDescent="0.25">
      <c r="D11">
        <v>0.74394785847299805</v>
      </c>
      <c r="E11">
        <v>0</v>
      </c>
      <c r="F11">
        <v>1</v>
      </c>
      <c r="G11">
        <v>0.74394785847299805</v>
      </c>
      <c r="H11">
        <v>0.78557292760373898</v>
      </c>
      <c r="I11">
        <v>0</v>
      </c>
      <c r="J11">
        <v>1</v>
      </c>
      <c r="K11">
        <v>0.78557292760373898</v>
      </c>
      <c r="L11">
        <v>0.26083707025411002</v>
      </c>
      <c r="M11">
        <v>1338</v>
      </c>
      <c r="N11">
        <f t="shared" si="0"/>
        <v>989.00000000000068</v>
      </c>
      <c r="O11">
        <f t="shared" si="1"/>
        <v>348.9999999999992</v>
      </c>
    </row>
    <row r="12" spans="1:15" x14ac:dyDescent="0.25">
      <c r="D12">
        <v>0.83022714036109402</v>
      </c>
      <c r="E12">
        <v>0</v>
      </c>
      <c r="F12">
        <v>1</v>
      </c>
      <c r="G12">
        <v>0.83022714036109402</v>
      </c>
      <c r="H12">
        <v>0.89719331982647099</v>
      </c>
      <c r="I12">
        <v>0</v>
      </c>
      <c r="J12">
        <v>1</v>
      </c>
      <c r="K12">
        <v>0.89719331982647099</v>
      </c>
      <c r="L12">
        <v>0.15123674911660701</v>
      </c>
      <c r="M12">
        <v>1415</v>
      </c>
      <c r="N12">
        <f t="shared" si="0"/>
        <v>1201.0000000000011</v>
      </c>
      <c r="O12">
        <f t="shared" si="1"/>
        <v>213.99999999999892</v>
      </c>
    </row>
    <row r="13" spans="1:15" x14ac:dyDescent="0.25">
      <c r="D13">
        <v>0.86965240641711195</v>
      </c>
      <c r="E13">
        <v>0</v>
      </c>
      <c r="F13">
        <v>1</v>
      </c>
      <c r="G13">
        <v>0.86965240641711195</v>
      </c>
      <c r="H13">
        <v>0.88532486906005803</v>
      </c>
      <c r="I13">
        <v>0</v>
      </c>
      <c r="J13">
        <v>1</v>
      </c>
      <c r="K13">
        <v>0.88532486906005803</v>
      </c>
      <c r="L13">
        <v>0.13392141138732899</v>
      </c>
      <c r="M13">
        <v>1247</v>
      </c>
      <c r="N13">
        <f t="shared" si="0"/>
        <v>1080.0000000000007</v>
      </c>
      <c r="O13">
        <f t="shared" si="1"/>
        <v>166.99999999999926</v>
      </c>
    </row>
    <row r="14" spans="1:15" x14ac:dyDescent="0.25">
      <c r="D14">
        <v>0.77660236465463595</v>
      </c>
      <c r="E14">
        <v>0</v>
      </c>
      <c r="F14">
        <v>1</v>
      </c>
      <c r="G14">
        <v>0.77660236465463595</v>
      </c>
      <c r="H14">
        <v>0.82436655279964299</v>
      </c>
      <c r="I14">
        <v>0</v>
      </c>
      <c r="J14">
        <v>1</v>
      </c>
      <c r="K14">
        <v>0.82436655279964299</v>
      </c>
      <c r="L14">
        <v>0.235205992509363</v>
      </c>
      <c r="M14">
        <v>1335</v>
      </c>
      <c r="N14">
        <f t="shared" si="0"/>
        <v>1021.0000000000003</v>
      </c>
      <c r="O14">
        <f t="shared" si="1"/>
        <v>313.9999999999996</v>
      </c>
    </row>
    <row r="16" spans="1:15" x14ac:dyDescent="0.25">
      <c r="B16" t="s">
        <v>4</v>
      </c>
      <c r="D16" s="7">
        <f>AVERAGE(D3:D14)</f>
        <v>0.80348071904663732</v>
      </c>
      <c r="E16" s="7">
        <f t="shared" ref="E16:L16" si="2">AVERAGE(E3:E14)</f>
        <v>0</v>
      </c>
      <c r="F16" s="7">
        <f t="shared" si="2"/>
        <v>1</v>
      </c>
      <c r="G16" s="7">
        <f t="shared" si="2"/>
        <v>0.80348071904663732</v>
      </c>
      <c r="H16" s="7">
        <f t="shared" si="2"/>
        <v>0.8125715267150847</v>
      </c>
      <c r="I16" s="7">
        <f t="shared" si="2"/>
        <v>0</v>
      </c>
      <c r="J16" s="7">
        <f t="shared" si="2"/>
        <v>1</v>
      </c>
      <c r="K16" s="7">
        <f t="shared" si="2"/>
        <v>0.8125715267150847</v>
      </c>
      <c r="L16" s="7">
        <f t="shared" si="2"/>
        <v>0.20323788294427417</v>
      </c>
      <c r="M16" s="12">
        <f>AVERAGE(M3:M14)</f>
        <v>1303.9166666666667</v>
      </c>
      <c r="N16" s="12">
        <f t="shared" ref="N16:O16" si="3">AVERAGE(N3:N14)</f>
        <v>1040.5000000000007</v>
      </c>
      <c r="O16" s="12">
        <f t="shared" si="3"/>
        <v>263.41666666666595</v>
      </c>
    </row>
    <row r="17" spans="2:15" x14ac:dyDescent="0.25">
      <c r="B17" t="s">
        <v>7</v>
      </c>
      <c r="D17" s="7">
        <f>STDEV(D3:D14)</f>
        <v>4.8810826031502719E-2</v>
      </c>
      <c r="E17" s="7">
        <f t="shared" ref="E17:L17" si="4">STDEV(E3:E14)</f>
        <v>0</v>
      </c>
      <c r="F17" s="7">
        <f t="shared" si="4"/>
        <v>0</v>
      </c>
      <c r="G17" s="7">
        <f t="shared" si="4"/>
        <v>4.8810826031502719E-2</v>
      </c>
      <c r="H17" s="7">
        <f t="shared" si="4"/>
        <v>6.1022430270426836E-2</v>
      </c>
      <c r="I17" s="7">
        <f t="shared" si="4"/>
        <v>0</v>
      </c>
      <c r="J17" s="7">
        <f t="shared" si="4"/>
        <v>0</v>
      </c>
      <c r="K17" s="7">
        <f t="shared" si="4"/>
        <v>6.1022430270426836E-2</v>
      </c>
      <c r="L17" s="7">
        <f t="shared" si="4"/>
        <v>5.1236801253619763E-2</v>
      </c>
      <c r="M17" s="12">
        <f>STDEV(M3:M14)</f>
        <v>78.710584171419157</v>
      </c>
      <c r="N17" s="12">
        <f t="shared" ref="N17:O17" si="5">STDEV(N3:N14)</f>
        <v>109.63451679433554</v>
      </c>
      <c r="O17" s="12">
        <f t="shared" si="5"/>
        <v>60.811868359172799</v>
      </c>
    </row>
    <row r="18" spans="2:15" x14ac:dyDescent="0.25">
      <c r="N18" s="13"/>
      <c r="O18" s="13"/>
    </row>
    <row r="19" spans="2:15" x14ac:dyDescent="0.25">
      <c r="B19" s="11">
        <v>119</v>
      </c>
      <c r="C19" s="1" t="s">
        <v>19</v>
      </c>
      <c r="D19" s="1" t="s">
        <v>17</v>
      </c>
    </row>
    <row r="20" spans="2:15" x14ac:dyDescent="0.25">
      <c r="D20" t="s">
        <v>8</v>
      </c>
      <c r="E20" t="s">
        <v>9</v>
      </c>
      <c r="F20" t="s">
        <v>10</v>
      </c>
      <c r="G20" t="s">
        <v>11</v>
      </c>
      <c r="H20" t="s">
        <v>12</v>
      </c>
      <c r="I20" t="s">
        <v>13</v>
      </c>
      <c r="J20" t="s">
        <v>14</v>
      </c>
      <c r="K20" t="s">
        <v>15</v>
      </c>
      <c r="L20" t="s">
        <v>18</v>
      </c>
      <c r="M20" t="s">
        <v>20</v>
      </c>
      <c r="N20" t="s">
        <v>21</v>
      </c>
      <c r="O20" t="s">
        <v>22</v>
      </c>
    </row>
    <row r="21" spans="2:15" x14ac:dyDescent="0.25">
      <c r="D21">
        <v>0.90111731843575404</v>
      </c>
      <c r="E21">
        <v>0</v>
      </c>
      <c r="F21">
        <v>1</v>
      </c>
      <c r="G21">
        <v>0.90111731843575404</v>
      </c>
      <c r="H21">
        <v>0.91281826659507703</v>
      </c>
      <c r="I21">
        <v>0</v>
      </c>
      <c r="J21">
        <v>1</v>
      </c>
      <c r="K21">
        <v>0.91281826659507703</v>
      </c>
      <c r="L21">
        <v>8.6625086625086598E-2</v>
      </c>
      <c r="M21">
        <v>1443</v>
      </c>
      <c r="N21">
        <f>(1-L21)*M21</f>
        <v>1318</v>
      </c>
      <c r="O21">
        <f>L21*M21</f>
        <v>124.99999999999996</v>
      </c>
    </row>
    <row r="22" spans="2:15" x14ac:dyDescent="0.25">
      <c r="D22">
        <v>0.946039035591274</v>
      </c>
      <c r="E22">
        <v>0</v>
      </c>
      <c r="F22">
        <v>1</v>
      </c>
      <c r="G22">
        <v>0.946039035591274</v>
      </c>
      <c r="H22">
        <v>0.9607330292399</v>
      </c>
      <c r="I22">
        <v>0</v>
      </c>
      <c r="J22">
        <v>1</v>
      </c>
      <c r="K22">
        <v>0.9607330292399</v>
      </c>
      <c r="L22">
        <v>4.6722454672245402E-2</v>
      </c>
      <c r="M22">
        <v>1434</v>
      </c>
      <c r="N22">
        <f t="shared" ref="N22:N32" si="6">(1-L22)*M22</f>
        <v>1367</v>
      </c>
      <c r="O22">
        <f t="shared" ref="O22:O32" si="7">L22*M22</f>
        <v>66.999999999999901</v>
      </c>
    </row>
    <row r="23" spans="2:15" x14ac:dyDescent="0.25">
      <c r="D23">
        <v>0.99821063394682996</v>
      </c>
      <c r="E23">
        <v>0</v>
      </c>
      <c r="F23">
        <v>1</v>
      </c>
      <c r="G23">
        <v>0.99821063394682996</v>
      </c>
      <c r="H23">
        <v>0.98434520822880001</v>
      </c>
      <c r="I23">
        <v>0</v>
      </c>
      <c r="J23">
        <v>1</v>
      </c>
      <c r="K23">
        <v>0.98434520822880001</v>
      </c>
      <c r="L23">
        <v>4.0404040404040404E-3</v>
      </c>
      <c r="M23">
        <v>1485</v>
      </c>
      <c r="N23">
        <f t="shared" si="6"/>
        <v>1479</v>
      </c>
      <c r="O23">
        <f t="shared" si="7"/>
        <v>6</v>
      </c>
    </row>
    <row r="24" spans="2:15" x14ac:dyDescent="0.25">
      <c r="D24">
        <v>0.969749854566608</v>
      </c>
      <c r="E24">
        <v>0</v>
      </c>
      <c r="F24">
        <v>1</v>
      </c>
      <c r="G24">
        <v>0.969749854566608</v>
      </c>
      <c r="H24">
        <v>0.93034332208771497</v>
      </c>
      <c r="I24">
        <v>0</v>
      </c>
      <c r="J24">
        <v>1</v>
      </c>
      <c r="K24">
        <v>0.93034332208771497</v>
      </c>
      <c r="L24">
        <v>3.0281690140844999E-2</v>
      </c>
      <c r="M24">
        <v>1420</v>
      </c>
      <c r="N24">
        <f t="shared" si="6"/>
        <v>1377</v>
      </c>
      <c r="O24">
        <f t="shared" si="7"/>
        <v>42.999999999999901</v>
      </c>
    </row>
    <row r="25" spans="2:15" x14ac:dyDescent="0.25">
      <c r="D25">
        <v>0.96092831962397096</v>
      </c>
      <c r="E25">
        <v>0</v>
      </c>
      <c r="F25">
        <v>1</v>
      </c>
      <c r="G25">
        <v>0.96092831962397096</v>
      </c>
      <c r="H25">
        <v>0.94759116742962002</v>
      </c>
      <c r="I25">
        <v>0</v>
      </c>
      <c r="J25">
        <v>1</v>
      </c>
      <c r="K25">
        <v>0.94759116742962002</v>
      </c>
      <c r="L25">
        <v>3.7900874635568502E-2</v>
      </c>
      <c r="M25">
        <v>1372</v>
      </c>
      <c r="N25">
        <f t="shared" si="6"/>
        <v>1320</v>
      </c>
      <c r="O25">
        <f t="shared" si="7"/>
        <v>51.999999999999986</v>
      </c>
    </row>
    <row r="26" spans="2:15" x14ac:dyDescent="0.25">
      <c r="D26">
        <v>0.91012880562060805</v>
      </c>
      <c r="E26">
        <v>0</v>
      </c>
      <c r="F26">
        <v>1</v>
      </c>
      <c r="G26">
        <v>0.91012880562060805</v>
      </c>
      <c r="H26">
        <v>0.915780596487629</v>
      </c>
      <c r="I26">
        <v>0</v>
      </c>
      <c r="J26">
        <v>1</v>
      </c>
      <c r="K26">
        <v>0.915780596487629</v>
      </c>
      <c r="L26">
        <v>8.9016511127063894E-2</v>
      </c>
      <c r="M26">
        <v>1393</v>
      </c>
      <c r="N26">
        <f t="shared" si="6"/>
        <v>1269</v>
      </c>
      <c r="O26">
        <f t="shared" si="7"/>
        <v>124</v>
      </c>
    </row>
    <row r="27" spans="2:15" x14ac:dyDescent="0.25">
      <c r="D27">
        <v>0.99338478500551197</v>
      </c>
      <c r="E27">
        <v>0</v>
      </c>
      <c r="F27">
        <v>1</v>
      </c>
      <c r="G27">
        <v>0.99338478500551197</v>
      </c>
      <c r="H27">
        <v>0.98472592489285304</v>
      </c>
      <c r="I27">
        <v>0</v>
      </c>
      <c r="J27">
        <v>1</v>
      </c>
      <c r="K27">
        <v>0.98472592489285304</v>
      </c>
      <c r="L27">
        <v>4.1493775933609898E-3</v>
      </c>
      <c r="M27">
        <v>1446</v>
      </c>
      <c r="N27">
        <f t="shared" si="6"/>
        <v>1440</v>
      </c>
      <c r="O27">
        <f t="shared" si="7"/>
        <v>5.9999999999999911</v>
      </c>
    </row>
    <row r="28" spans="2:15" x14ac:dyDescent="0.25">
      <c r="D28">
        <v>0.91817243159524997</v>
      </c>
      <c r="E28">
        <v>0</v>
      </c>
      <c r="F28">
        <v>1</v>
      </c>
      <c r="G28">
        <v>0.91817243159524997</v>
      </c>
      <c r="H28">
        <v>0.91104918481331898</v>
      </c>
      <c r="I28">
        <v>0</v>
      </c>
      <c r="J28">
        <v>1</v>
      </c>
      <c r="K28">
        <v>0.91104918481331898</v>
      </c>
      <c r="L28">
        <v>9.2567567567567496E-2</v>
      </c>
      <c r="M28">
        <v>1480</v>
      </c>
      <c r="N28">
        <f t="shared" si="6"/>
        <v>1343.0000000000002</v>
      </c>
      <c r="O28">
        <f t="shared" si="7"/>
        <v>136.99999999999989</v>
      </c>
    </row>
    <row r="29" spans="2:15" x14ac:dyDescent="0.25">
      <c r="D29">
        <v>0.98340832395950495</v>
      </c>
      <c r="E29">
        <v>0</v>
      </c>
      <c r="F29">
        <v>1</v>
      </c>
      <c r="G29">
        <v>0.98340832395950495</v>
      </c>
      <c r="H29">
        <v>0.970998565357442</v>
      </c>
      <c r="I29">
        <v>0</v>
      </c>
      <c r="J29">
        <v>1</v>
      </c>
      <c r="K29">
        <v>0.970998565357442</v>
      </c>
      <c r="L29">
        <v>2.0194986072423399E-2</v>
      </c>
      <c r="M29">
        <v>1436</v>
      </c>
      <c r="N29">
        <f t="shared" si="6"/>
        <v>1407</v>
      </c>
      <c r="O29">
        <f t="shared" si="7"/>
        <v>29</v>
      </c>
    </row>
    <row r="30" spans="2:15" x14ac:dyDescent="0.25">
      <c r="D30">
        <v>0.97260653016048704</v>
      </c>
      <c r="E30">
        <v>0</v>
      </c>
      <c r="F30">
        <v>1</v>
      </c>
      <c r="G30">
        <v>0.97260653016048704</v>
      </c>
      <c r="H30">
        <v>0.97583522812142098</v>
      </c>
      <c r="I30">
        <v>0</v>
      </c>
      <c r="J30">
        <v>1</v>
      </c>
      <c r="K30">
        <v>0.97583522812142098</v>
      </c>
      <c r="L30">
        <v>2.2408963585434101E-2</v>
      </c>
      <c r="M30">
        <v>1428</v>
      </c>
      <c r="N30">
        <f t="shared" si="6"/>
        <v>1396</v>
      </c>
      <c r="O30">
        <f t="shared" si="7"/>
        <v>31.999999999999897</v>
      </c>
    </row>
    <row r="31" spans="2:15" x14ac:dyDescent="0.25">
      <c r="D31">
        <v>0.93566520924422203</v>
      </c>
      <c r="E31">
        <v>0</v>
      </c>
      <c r="F31">
        <v>1</v>
      </c>
      <c r="G31">
        <v>0.93566520924422203</v>
      </c>
      <c r="H31">
        <v>0.94657713803712595</v>
      </c>
      <c r="I31">
        <v>0</v>
      </c>
      <c r="J31">
        <v>1</v>
      </c>
      <c r="K31">
        <v>0.94657713803712595</v>
      </c>
      <c r="L31">
        <v>5.7185854025583099E-2</v>
      </c>
      <c r="M31">
        <v>1329</v>
      </c>
      <c r="N31">
        <f t="shared" si="6"/>
        <v>1253</v>
      </c>
      <c r="O31">
        <f t="shared" si="7"/>
        <v>75.999999999999943</v>
      </c>
    </row>
    <row r="32" spans="2:15" x14ac:dyDescent="0.25">
      <c r="D32">
        <v>0.96781609195402296</v>
      </c>
      <c r="E32">
        <v>0</v>
      </c>
      <c r="F32">
        <v>1</v>
      </c>
      <c r="G32">
        <v>0.96781609195402296</v>
      </c>
      <c r="H32">
        <v>0.95114126975936097</v>
      </c>
      <c r="I32">
        <v>0</v>
      </c>
      <c r="J32">
        <v>1</v>
      </c>
      <c r="K32">
        <v>0.95114126975936097</v>
      </c>
      <c r="L32">
        <v>3.9711191335739998E-2</v>
      </c>
      <c r="M32">
        <v>1385</v>
      </c>
      <c r="N32">
        <f t="shared" si="6"/>
        <v>1330.0000000000002</v>
      </c>
      <c r="O32">
        <f t="shared" si="7"/>
        <v>54.999999999999901</v>
      </c>
    </row>
    <row r="34" spans="2:15" x14ac:dyDescent="0.25">
      <c r="B34" t="s">
        <v>4</v>
      </c>
      <c r="D34" s="7">
        <f>AVERAGE(D21:D32)</f>
        <v>0.95476894497533704</v>
      </c>
      <c r="E34" s="7">
        <f t="shared" ref="E34:L34" si="8">AVERAGE(E21:E32)</f>
        <v>0</v>
      </c>
      <c r="F34" s="7">
        <f t="shared" si="8"/>
        <v>1</v>
      </c>
      <c r="G34" s="7">
        <f t="shared" si="8"/>
        <v>0.95476894497533704</v>
      </c>
      <c r="H34" s="7">
        <f t="shared" si="8"/>
        <v>0.94932824175418851</v>
      </c>
      <c r="I34" s="7">
        <f t="shared" si="8"/>
        <v>0</v>
      </c>
      <c r="J34" s="7">
        <f t="shared" si="8"/>
        <v>1</v>
      </c>
      <c r="K34" s="7">
        <f t="shared" si="8"/>
        <v>0.94932824175418851</v>
      </c>
      <c r="L34" s="7">
        <f t="shared" si="8"/>
        <v>4.423374678511021E-2</v>
      </c>
      <c r="M34" s="12">
        <f>AVERAGE(M21:M32)</f>
        <v>1420.9166666666667</v>
      </c>
      <c r="N34" s="12">
        <f t="shared" ref="N34:O34" si="9">AVERAGE(N21:N32)</f>
        <v>1358.25</v>
      </c>
      <c r="O34" s="12">
        <f t="shared" si="9"/>
        <v>62.666666666666622</v>
      </c>
    </row>
    <row r="35" spans="2:15" x14ac:dyDescent="0.25">
      <c r="B35" t="s">
        <v>7</v>
      </c>
      <c r="D35" s="7">
        <f>STDEV(D21:D32)</f>
        <v>3.2475247089220831E-2</v>
      </c>
      <c r="E35" s="7">
        <f t="shared" ref="E35:L35" si="10">STDEV(E21:E32)</f>
        <v>0</v>
      </c>
      <c r="F35" s="7">
        <f t="shared" si="10"/>
        <v>0</v>
      </c>
      <c r="G35" s="7">
        <f t="shared" si="10"/>
        <v>3.2475247089220831E-2</v>
      </c>
      <c r="H35" s="7">
        <f t="shared" si="10"/>
        <v>2.7101636272472321E-2</v>
      </c>
      <c r="I35" s="7">
        <f t="shared" si="10"/>
        <v>0</v>
      </c>
      <c r="J35" s="7">
        <f t="shared" si="10"/>
        <v>0</v>
      </c>
      <c r="K35" s="7">
        <f t="shared" si="10"/>
        <v>2.7101636272472321E-2</v>
      </c>
      <c r="L35" s="7">
        <f t="shared" si="10"/>
        <v>3.1398167217429974E-2</v>
      </c>
      <c r="M35" s="12">
        <f>STDEV(M21:M32)</f>
        <v>44.797439726625065</v>
      </c>
      <c r="N35" s="12">
        <f t="shared" ref="N35:O35" si="11">STDEV(N21:N32)</f>
        <v>66.503759292238499</v>
      </c>
      <c r="O35" s="12">
        <f t="shared" si="11"/>
        <v>45.150925357140345</v>
      </c>
    </row>
    <row r="36" spans="2:15" x14ac:dyDescent="0.25">
      <c r="B36" t="s">
        <v>5</v>
      </c>
      <c r="D36" s="4">
        <f t="shared" ref="D36:O36" si="12">D34-D16</f>
        <v>0.15128822592869973</v>
      </c>
      <c r="E36" s="4">
        <f t="shared" si="12"/>
        <v>0</v>
      </c>
      <c r="F36" s="4">
        <f t="shared" si="12"/>
        <v>0</v>
      </c>
      <c r="G36" s="4">
        <f t="shared" si="12"/>
        <v>0.15128822592869973</v>
      </c>
      <c r="H36" s="4">
        <f t="shared" si="12"/>
        <v>0.1367567150391038</v>
      </c>
      <c r="I36" s="4">
        <f t="shared" si="12"/>
        <v>0</v>
      </c>
      <c r="J36" s="4">
        <f t="shared" si="12"/>
        <v>0</v>
      </c>
      <c r="K36" s="4">
        <f t="shared" si="12"/>
        <v>0.1367567150391038</v>
      </c>
      <c r="L36" s="4">
        <f t="shared" si="12"/>
        <v>-0.15900413615916395</v>
      </c>
      <c r="M36" s="13">
        <f t="shared" si="12"/>
        <v>117</v>
      </c>
      <c r="N36" s="13">
        <f t="shared" si="12"/>
        <v>317.74999999999932</v>
      </c>
      <c r="O36" s="13">
        <f t="shared" si="12"/>
        <v>-200.74999999999932</v>
      </c>
    </row>
    <row r="102" spans="1:16" x14ac:dyDescent="0.25">
      <c r="A102" t="s">
        <v>4</v>
      </c>
      <c r="M102" s="7"/>
      <c r="N102" s="7"/>
      <c r="O102" s="7"/>
      <c r="P102" s="7"/>
    </row>
    <row r="103" spans="1:16" x14ac:dyDescent="0.25">
      <c r="A103" t="s">
        <v>1</v>
      </c>
      <c r="M103" s="7"/>
      <c r="N103" s="7"/>
      <c r="O103" s="7"/>
      <c r="P103" s="7"/>
    </row>
    <row r="104" spans="1:16" x14ac:dyDescent="0.25">
      <c r="A104" t="s">
        <v>3</v>
      </c>
      <c r="M104" s="4"/>
      <c r="N104" s="4"/>
      <c r="O104" s="4"/>
      <c r="P104" s="4"/>
    </row>
    <row r="106" spans="1:16" x14ac:dyDescent="0.25"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</row>
    <row r="107" spans="1:16" x14ac:dyDescent="0.25">
      <c r="A107" s="6"/>
      <c r="B107" s="5"/>
      <c r="C107" s="5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</row>
    <row r="108" spans="1:16" x14ac:dyDescent="0.25">
      <c r="D108" s="4"/>
      <c r="E108" s="4"/>
      <c r="H108" s="4"/>
      <c r="I108" s="4"/>
    </row>
    <row r="109" spans="1:16" x14ac:dyDescent="0.25">
      <c r="D109" s="9"/>
      <c r="E109" s="9"/>
      <c r="F109" s="9"/>
      <c r="G109" s="9"/>
      <c r="H109" s="9"/>
      <c r="I109" s="9"/>
    </row>
  </sheetData>
  <conditionalFormatting sqref="M104:P104 D107:P107">
    <cfRule type="cellIs" dxfId="17" priority="17" operator="lessThan">
      <formula>0</formula>
    </cfRule>
    <cfRule type="cellIs" dxfId="16" priority="18" operator="greaterThan">
      <formula>0</formula>
    </cfRule>
  </conditionalFormatting>
  <conditionalFormatting sqref="D36:M36">
    <cfRule type="cellIs" dxfId="15" priority="13" operator="lessThan">
      <formula>0</formula>
    </cfRule>
    <cfRule type="cellIs" dxfId="14" priority="14" operator="greaterThan">
      <formula>0</formula>
    </cfRule>
  </conditionalFormatting>
  <conditionalFormatting sqref="N36:O36">
    <cfRule type="cellIs" dxfId="13" priority="5" operator="lessThan">
      <formula>0</formula>
    </cfRule>
    <cfRule type="cellIs" dxfId="12" priority="6" operator="greaterThan">
      <formula>0</formula>
    </cfRule>
  </conditionalFormatting>
  <conditionalFormatting sqref="N18:O18">
    <cfRule type="cellIs" dxfId="11" priority="1" operator="lessThan">
      <formula>0</formula>
    </cfRule>
    <cfRule type="cellIs" dxfId="10" priority="2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05DF6-958E-4B82-A5A0-865948BF30EB}">
  <dimension ref="A1:P109"/>
  <sheetViews>
    <sheetView topLeftCell="B1" workbookViewId="0">
      <selection activeCell="M1" sqref="M1:M1048576"/>
    </sheetView>
  </sheetViews>
  <sheetFormatPr defaultRowHeight="15" x14ac:dyDescent="0.25"/>
  <cols>
    <col min="1" max="1" width="10.7109375" bestFit="1" customWidth="1"/>
    <col min="3" max="3" width="15.85546875" customWidth="1"/>
    <col min="4" max="4" width="22.42578125" bestFit="1" customWidth="1"/>
    <col min="5" max="5" width="13.7109375" customWidth="1"/>
    <col min="6" max="6" width="10.42578125" bestFit="1" customWidth="1"/>
    <col min="7" max="7" width="12" bestFit="1" customWidth="1"/>
    <col min="8" max="8" width="17.28515625" bestFit="1" customWidth="1"/>
    <col min="9" max="9" width="16.85546875" bestFit="1" customWidth="1"/>
    <col min="10" max="10" width="17.7109375" bestFit="1" customWidth="1"/>
    <col min="11" max="11" width="17.5703125" bestFit="1" customWidth="1"/>
    <col min="12" max="12" width="12" bestFit="1" customWidth="1"/>
    <col min="13" max="13" width="20" bestFit="1" customWidth="1"/>
    <col min="14" max="16" width="12" bestFit="1" customWidth="1"/>
  </cols>
  <sheetData>
    <row r="1" spans="1:13" x14ac:dyDescent="0.25">
      <c r="A1" s="1" t="s">
        <v>0</v>
      </c>
      <c r="B1" s="11">
        <v>104</v>
      </c>
      <c r="C1" s="1" t="s">
        <v>6</v>
      </c>
    </row>
    <row r="2" spans="1:13" x14ac:dyDescent="0.25">
      <c r="A2" t="s">
        <v>2</v>
      </c>
      <c r="D2" t="s">
        <v>8</v>
      </c>
      <c r="E2" t="s">
        <v>9</v>
      </c>
      <c r="F2" t="s">
        <v>10</v>
      </c>
      <c r="G2" t="s">
        <v>11</v>
      </c>
      <c r="H2" t="s">
        <v>12</v>
      </c>
      <c r="I2" t="s">
        <v>13</v>
      </c>
      <c r="J2" t="s">
        <v>14</v>
      </c>
      <c r="K2" t="s">
        <v>15</v>
      </c>
      <c r="L2" t="s">
        <v>20</v>
      </c>
      <c r="M2" t="s">
        <v>40</v>
      </c>
    </row>
    <row r="3" spans="1:13" x14ac:dyDescent="0.25">
      <c r="D3">
        <v>1</v>
      </c>
      <c r="E3">
        <v>0</v>
      </c>
      <c r="F3">
        <v>0.73244147157190598</v>
      </c>
      <c r="G3">
        <v>1</v>
      </c>
      <c r="H3">
        <v>1</v>
      </c>
      <c r="I3">
        <v>0</v>
      </c>
      <c r="J3">
        <v>0.72823033707865104</v>
      </c>
      <c r="K3">
        <v>1</v>
      </c>
      <c r="L3">
        <v>1838</v>
      </c>
      <c r="M3">
        <f>D3*F3+(1-E3)*(1-F3)</f>
        <v>1</v>
      </c>
    </row>
    <row r="4" spans="1:13" x14ac:dyDescent="0.25">
      <c r="D4">
        <v>1</v>
      </c>
      <c r="E4">
        <v>0</v>
      </c>
      <c r="F4">
        <v>0.71113782051282004</v>
      </c>
      <c r="G4">
        <v>1</v>
      </c>
      <c r="H4">
        <v>1</v>
      </c>
      <c r="I4">
        <v>0</v>
      </c>
      <c r="J4">
        <v>0.71800053624238103</v>
      </c>
      <c r="K4">
        <v>1</v>
      </c>
      <c r="L4">
        <v>1732</v>
      </c>
      <c r="M4">
        <f t="shared" ref="M4:M14" si="0">D4*F4+(1-E4)*(1-F4)</f>
        <v>1</v>
      </c>
    </row>
    <row r="5" spans="1:13" x14ac:dyDescent="0.25">
      <c r="D5">
        <v>1</v>
      </c>
      <c r="E5">
        <v>0</v>
      </c>
      <c r="F5">
        <v>0.703258339798293</v>
      </c>
      <c r="G5">
        <v>1</v>
      </c>
      <c r="H5">
        <v>1</v>
      </c>
      <c r="I5">
        <v>0</v>
      </c>
      <c r="J5">
        <v>0.70258130983455003</v>
      </c>
      <c r="K5">
        <v>1</v>
      </c>
      <c r="L5">
        <v>1775</v>
      </c>
      <c r="M5">
        <f t="shared" si="0"/>
        <v>1</v>
      </c>
    </row>
    <row r="6" spans="1:13" x14ac:dyDescent="0.25">
      <c r="D6">
        <v>1</v>
      </c>
      <c r="E6">
        <v>0</v>
      </c>
      <c r="F6">
        <v>0.68619246861924599</v>
      </c>
      <c r="G6">
        <v>1</v>
      </c>
      <c r="H6">
        <v>1</v>
      </c>
      <c r="I6">
        <v>0</v>
      </c>
      <c r="J6">
        <v>0.70419947608723499</v>
      </c>
      <c r="K6">
        <v>1</v>
      </c>
      <c r="L6">
        <v>1785</v>
      </c>
      <c r="M6">
        <f t="shared" si="0"/>
        <v>1</v>
      </c>
    </row>
    <row r="7" spans="1:13" x14ac:dyDescent="0.25">
      <c r="D7">
        <v>1</v>
      </c>
      <c r="E7">
        <v>0</v>
      </c>
      <c r="F7">
        <v>0.73050719152157395</v>
      </c>
      <c r="G7">
        <v>1</v>
      </c>
      <c r="H7">
        <v>1</v>
      </c>
      <c r="I7">
        <v>0</v>
      </c>
      <c r="J7">
        <v>0.72833535020310003</v>
      </c>
      <c r="K7">
        <v>1</v>
      </c>
      <c r="L7">
        <v>1770</v>
      </c>
      <c r="M7">
        <f t="shared" si="0"/>
        <v>1</v>
      </c>
    </row>
    <row r="8" spans="1:13" x14ac:dyDescent="0.25">
      <c r="D8">
        <v>1</v>
      </c>
      <c r="E8">
        <v>0</v>
      </c>
      <c r="F8">
        <v>0.72382457526669297</v>
      </c>
      <c r="G8">
        <v>1</v>
      </c>
      <c r="H8">
        <v>1</v>
      </c>
      <c r="I8">
        <v>0</v>
      </c>
      <c r="J8">
        <v>0.70926617655222701</v>
      </c>
      <c r="K8">
        <v>1</v>
      </c>
      <c r="L8">
        <v>1809</v>
      </c>
      <c r="M8">
        <f t="shared" si="0"/>
        <v>1</v>
      </c>
    </row>
    <row r="9" spans="1:13" x14ac:dyDescent="0.25">
      <c r="D9">
        <v>1</v>
      </c>
      <c r="E9">
        <v>0</v>
      </c>
      <c r="F9">
        <v>0.72648020341445696</v>
      </c>
      <c r="G9">
        <v>1</v>
      </c>
      <c r="H9">
        <v>1</v>
      </c>
      <c r="I9">
        <v>0</v>
      </c>
      <c r="J9">
        <v>0.71617733744002898</v>
      </c>
      <c r="K9">
        <v>1</v>
      </c>
      <c r="L9">
        <v>1851</v>
      </c>
      <c r="M9">
        <f t="shared" si="0"/>
        <v>1</v>
      </c>
    </row>
    <row r="10" spans="1:13" x14ac:dyDescent="0.25">
      <c r="D10">
        <v>1</v>
      </c>
      <c r="E10">
        <v>0</v>
      </c>
      <c r="F10">
        <v>0.71355397951142596</v>
      </c>
      <c r="G10">
        <v>1</v>
      </c>
      <c r="H10">
        <v>1</v>
      </c>
      <c r="I10">
        <v>0</v>
      </c>
      <c r="J10">
        <v>0.70687689085408401</v>
      </c>
      <c r="K10">
        <v>1</v>
      </c>
      <c r="L10">
        <v>1794</v>
      </c>
      <c r="M10">
        <f t="shared" si="0"/>
        <v>1</v>
      </c>
    </row>
    <row r="11" spans="1:13" x14ac:dyDescent="0.25">
      <c r="D11">
        <v>1</v>
      </c>
      <c r="E11">
        <v>0</v>
      </c>
      <c r="F11">
        <v>0.70554880518428498</v>
      </c>
      <c r="G11">
        <v>1</v>
      </c>
      <c r="H11">
        <v>1</v>
      </c>
      <c r="I11">
        <v>0</v>
      </c>
      <c r="J11">
        <v>0.70140003059747402</v>
      </c>
      <c r="K11">
        <v>1</v>
      </c>
      <c r="L11">
        <v>1737</v>
      </c>
      <c r="M11">
        <f t="shared" si="0"/>
        <v>1</v>
      </c>
    </row>
    <row r="12" spans="1:13" x14ac:dyDescent="0.25">
      <c r="D12">
        <v>1</v>
      </c>
      <c r="E12">
        <v>0</v>
      </c>
      <c r="F12">
        <v>0.72475165562913901</v>
      </c>
      <c r="G12">
        <v>1</v>
      </c>
      <c r="H12">
        <v>1</v>
      </c>
      <c r="I12">
        <v>0</v>
      </c>
      <c r="J12">
        <v>0.71497955508433197</v>
      </c>
      <c r="K12">
        <v>1</v>
      </c>
      <c r="L12">
        <v>1735</v>
      </c>
      <c r="M12">
        <f t="shared" si="0"/>
        <v>1</v>
      </c>
    </row>
    <row r="13" spans="1:13" x14ac:dyDescent="0.25">
      <c r="D13">
        <v>1</v>
      </c>
      <c r="E13">
        <v>0</v>
      </c>
      <c r="F13">
        <v>0.71255060728744901</v>
      </c>
      <c r="G13">
        <v>1</v>
      </c>
      <c r="H13">
        <v>1</v>
      </c>
      <c r="I13">
        <v>0</v>
      </c>
      <c r="J13">
        <v>0.723592897287611</v>
      </c>
      <c r="K13">
        <v>1</v>
      </c>
      <c r="L13">
        <v>1742</v>
      </c>
      <c r="M13">
        <f t="shared" si="0"/>
        <v>1</v>
      </c>
    </row>
    <row r="14" spans="1:13" x14ac:dyDescent="0.25">
      <c r="D14">
        <v>1</v>
      </c>
      <c r="E14">
        <v>0</v>
      </c>
      <c r="F14">
        <v>0.66774193548387095</v>
      </c>
      <c r="G14">
        <v>1</v>
      </c>
      <c r="H14">
        <v>1</v>
      </c>
      <c r="I14">
        <v>0</v>
      </c>
      <c r="J14">
        <v>0.70692074357643397</v>
      </c>
      <c r="K14">
        <v>1</v>
      </c>
      <c r="L14">
        <v>1786</v>
      </c>
      <c r="M14">
        <f t="shared" si="0"/>
        <v>1</v>
      </c>
    </row>
    <row r="16" spans="1:13" x14ac:dyDescent="0.25">
      <c r="B16" t="s">
        <v>4</v>
      </c>
      <c r="D16" s="7">
        <f>AVERAGE(D3:D14)</f>
        <v>1</v>
      </c>
      <c r="E16" s="7">
        <f t="shared" ref="E16:I16" si="1">AVERAGE(E3:E14)</f>
        <v>0</v>
      </c>
      <c r="F16" s="7">
        <f t="shared" si="1"/>
        <v>0.71149908781676319</v>
      </c>
      <c r="G16" s="7">
        <f t="shared" si="1"/>
        <v>1</v>
      </c>
      <c r="H16" s="7">
        <f t="shared" si="1"/>
        <v>1</v>
      </c>
      <c r="I16" s="7">
        <f t="shared" si="1"/>
        <v>0</v>
      </c>
      <c r="J16" s="7">
        <f>AVERAGE(J3:J14)</f>
        <v>0.71338005340317567</v>
      </c>
      <c r="K16" s="7">
        <f>AVERAGE(K3:K14)</f>
        <v>1</v>
      </c>
      <c r="L16" s="12">
        <f>AVERAGE(L3:L14)</f>
        <v>1779.5</v>
      </c>
      <c r="M16" s="12">
        <f>AVERAGE(M3:M14)</f>
        <v>1</v>
      </c>
    </row>
    <row r="17" spans="2:13" x14ac:dyDescent="0.25">
      <c r="B17" t="s">
        <v>7</v>
      </c>
      <c r="D17" s="7">
        <f>STDEV(D3:D14)</f>
        <v>0</v>
      </c>
      <c r="E17" s="7">
        <f t="shared" ref="E17:I17" si="2">STDEV(E3:E14)</f>
        <v>0</v>
      </c>
      <c r="F17" s="7">
        <f t="shared" si="2"/>
        <v>1.9106784603650531E-2</v>
      </c>
      <c r="G17" s="7">
        <f t="shared" si="2"/>
        <v>0</v>
      </c>
      <c r="H17" s="7">
        <f t="shared" si="2"/>
        <v>0</v>
      </c>
      <c r="I17" s="7">
        <f t="shared" si="2"/>
        <v>0</v>
      </c>
      <c r="J17" s="7">
        <f>STDEV(J3:J14)</f>
        <v>9.6558068791628027E-3</v>
      </c>
      <c r="K17" s="7">
        <f>STDEV(K3:K14)</f>
        <v>0</v>
      </c>
      <c r="L17" s="12">
        <f>STDEV(L3:L14)</f>
        <v>39.596831829189199</v>
      </c>
    </row>
    <row r="19" spans="2:13" x14ac:dyDescent="0.25">
      <c r="B19" s="11">
        <v>104</v>
      </c>
      <c r="C19" s="1" t="s">
        <v>6</v>
      </c>
      <c r="D19" s="1" t="s">
        <v>17</v>
      </c>
    </row>
    <row r="20" spans="2:13" x14ac:dyDescent="0.25">
      <c r="D20" t="s">
        <v>8</v>
      </c>
      <c r="E20" t="s">
        <v>9</v>
      </c>
      <c r="F20" t="s">
        <v>10</v>
      </c>
      <c r="G20" t="s">
        <v>11</v>
      </c>
      <c r="H20" t="s">
        <v>12</v>
      </c>
      <c r="I20" t="s">
        <v>13</v>
      </c>
      <c r="J20" t="s">
        <v>14</v>
      </c>
      <c r="K20" t="s">
        <v>15</v>
      </c>
      <c r="L20" t="s">
        <v>20</v>
      </c>
      <c r="M20" t="s">
        <v>40</v>
      </c>
    </row>
    <row r="21" spans="2:13" x14ac:dyDescent="0.25">
      <c r="D21">
        <v>1</v>
      </c>
      <c r="E21">
        <v>2.7595269382391499E-2</v>
      </c>
      <c r="F21">
        <v>0.70074714903657098</v>
      </c>
      <c r="G21">
        <v>0.99174203696421503</v>
      </c>
      <c r="H21">
        <v>0.99723466589949605</v>
      </c>
      <c r="I21">
        <v>1.6917812726195899E-2</v>
      </c>
      <c r="J21">
        <v>0.69150413303668501</v>
      </c>
      <c r="K21">
        <v>0.99286868473618395</v>
      </c>
      <c r="L21">
        <v>1769</v>
      </c>
      <c r="M21">
        <f>D21*F21+(1-E21)*(1-F21)</f>
        <v>0.99174203696421559</v>
      </c>
    </row>
    <row r="22" spans="2:13" x14ac:dyDescent="0.25">
      <c r="D22">
        <v>1</v>
      </c>
      <c r="E22">
        <v>0</v>
      </c>
      <c r="F22">
        <v>0.69523443504996096</v>
      </c>
      <c r="G22">
        <v>1</v>
      </c>
      <c r="H22">
        <v>0.99924871667402104</v>
      </c>
      <c r="I22">
        <v>4.5095905319004204E-3</v>
      </c>
      <c r="J22">
        <v>0.70891394132344898</v>
      </c>
      <c r="K22">
        <v>0.99815472584215303</v>
      </c>
      <c r="L22">
        <v>1825</v>
      </c>
      <c r="M22">
        <f t="shared" ref="M22:M32" si="3">D22*F22+(1-E22)*(1-F22)</f>
        <v>1</v>
      </c>
    </row>
    <row r="23" spans="2:13" x14ac:dyDescent="0.25">
      <c r="D23">
        <v>0.99971297359357003</v>
      </c>
      <c r="E23">
        <v>4.0106951871657697E-3</v>
      </c>
      <c r="F23">
        <v>0.69959839357429698</v>
      </c>
      <c r="G23">
        <v>0.99859437751003999</v>
      </c>
      <c r="H23">
        <v>0.99973621511232102</v>
      </c>
      <c r="I23">
        <v>4.4598417771257899E-3</v>
      </c>
      <c r="J23">
        <v>0.69778488528587401</v>
      </c>
      <c r="K23">
        <v>0.99846810329812996</v>
      </c>
      <c r="L23">
        <v>1748</v>
      </c>
      <c r="M23">
        <f t="shared" si="3"/>
        <v>0.99859437751003988</v>
      </c>
    </row>
    <row r="24" spans="2:13" x14ac:dyDescent="0.25">
      <c r="D24">
        <v>1</v>
      </c>
      <c r="E24">
        <v>0</v>
      </c>
      <c r="F24">
        <v>0.72664624808575795</v>
      </c>
      <c r="G24">
        <v>1</v>
      </c>
      <c r="H24">
        <v>0.99976586018508196</v>
      </c>
      <c r="I24" s="10">
        <v>6.6454194073370799E-4</v>
      </c>
      <c r="J24">
        <v>0.70868972601386704</v>
      </c>
      <c r="K24">
        <v>0.99964047962388602</v>
      </c>
      <c r="L24">
        <v>1788</v>
      </c>
      <c r="M24">
        <f t="shared" si="3"/>
        <v>1</v>
      </c>
    </row>
    <row r="25" spans="2:13" x14ac:dyDescent="0.25">
      <c r="D25">
        <v>0.99669785360484298</v>
      </c>
      <c r="E25">
        <v>0</v>
      </c>
      <c r="F25">
        <v>0.71563607719574596</v>
      </c>
      <c r="G25">
        <v>0.99763686490744297</v>
      </c>
      <c r="H25">
        <v>0.99887204932604201</v>
      </c>
      <c r="I25">
        <v>1.45113102859581E-3</v>
      </c>
      <c r="J25">
        <v>0.71662514211073702</v>
      </c>
      <c r="K25">
        <v>0.99878046813897403</v>
      </c>
      <c r="L25">
        <v>1787</v>
      </c>
      <c r="M25">
        <f t="shared" si="3"/>
        <v>0.99763686490744374</v>
      </c>
    </row>
    <row r="26" spans="2:13" x14ac:dyDescent="0.25">
      <c r="D26">
        <v>1</v>
      </c>
      <c r="E26">
        <v>0</v>
      </c>
      <c r="F26">
        <v>0.70520673813169898</v>
      </c>
      <c r="G26">
        <v>1</v>
      </c>
      <c r="H26">
        <v>1</v>
      </c>
      <c r="I26">
        <v>1.69343529224988E-3</v>
      </c>
      <c r="J26">
        <v>0.70532578058298601</v>
      </c>
      <c r="K26">
        <v>0.99950098827712297</v>
      </c>
      <c r="L26">
        <v>1817</v>
      </c>
      <c r="M26">
        <f t="shared" si="3"/>
        <v>1</v>
      </c>
    </row>
    <row r="27" spans="2:13" x14ac:dyDescent="0.25">
      <c r="D27">
        <v>1</v>
      </c>
      <c r="E27">
        <v>0</v>
      </c>
      <c r="F27">
        <v>0.69095869056897896</v>
      </c>
      <c r="G27">
        <v>1</v>
      </c>
      <c r="H27">
        <v>1</v>
      </c>
      <c r="I27">
        <v>0</v>
      </c>
      <c r="J27">
        <v>0.70581863139509704</v>
      </c>
      <c r="K27">
        <v>1</v>
      </c>
      <c r="L27">
        <v>1795</v>
      </c>
      <c r="M27">
        <f t="shared" si="3"/>
        <v>1</v>
      </c>
    </row>
    <row r="28" spans="2:13" x14ac:dyDescent="0.25">
      <c r="D28">
        <v>0.99393605292171905</v>
      </c>
      <c r="E28">
        <v>1.85185185185185E-2</v>
      </c>
      <c r="F28">
        <v>0.70583657587548598</v>
      </c>
      <c r="G28">
        <v>0.99027237354085595</v>
      </c>
      <c r="H28">
        <v>0.99483343787804102</v>
      </c>
      <c r="I28">
        <v>1.5159875700636E-2</v>
      </c>
      <c r="J28">
        <v>0.72166131809326695</v>
      </c>
      <c r="K28">
        <v>0.99205191214867094</v>
      </c>
      <c r="L28">
        <v>1765</v>
      </c>
      <c r="M28">
        <f t="shared" si="3"/>
        <v>0.9902723735408554</v>
      </c>
    </row>
    <row r="29" spans="2:13" x14ac:dyDescent="0.25">
      <c r="D29">
        <v>1</v>
      </c>
      <c r="E29">
        <v>0</v>
      </c>
      <c r="F29">
        <v>0.73151001540831995</v>
      </c>
      <c r="G29">
        <v>1</v>
      </c>
      <c r="H29">
        <v>1</v>
      </c>
      <c r="I29">
        <v>0</v>
      </c>
      <c r="J29">
        <v>0.72143962284020102</v>
      </c>
      <c r="K29">
        <v>1</v>
      </c>
      <c r="L29">
        <v>1749</v>
      </c>
      <c r="M29">
        <f t="shared" si="3"/>
        <v>1</v>
      </c>
    </row>
    <row r="30" spans="2:13" x14ac:dyDescent="0.25">
      <c r="D30">
        <v>0.96417364016736395</v>
      </c>
      <c r="E30">
        <v>0.14962406015037499</v>
      </c>
      <c r="F30">
        <v>0.74194800155219198</v>
      </c>
      <c r="G30">
        <v>0.93480791618160597</v>
      </c>
      <c r="H30">
        <v>0.96389337376999096</v>
      </c>
      <c r="I30">
        <v>0.15007189362973899</v>
      </c>
      <c r="J30">
        <v>0.74759510498350501</v>
      </c>
      <c r="K30">
        <v>0.93512798241643502</v>
      </c>
      <c r="L30">
        <v>1826</v>
      </c>
      <c r="M30">
        <f t="shared" si="3"/>
        <v>0.93480791618160664</v>
      </c>
    </row>
    <row r="31" spans="2:13" x14ac:dyDescent="0.25">
      <c r="D31">
        <v>1</v>
      </c>
      <c r="E31">
        <v>3.3163265306122403E-2</v>
      </c>
      <c r="F31">
        <v>0.75189873417721498</v>
      </c>
      <c r="G31">
        <v>0.99177215189873402</v>
      </c>
      <c r="H31">
        <v>0.99984686146604596</v>
      </c>
      <c r="I31">
        <v>3.0356643241552898E-2</v>
      </c>
      <c r="J31">
        <v>0.75387151786184403</v>
      </c>
      <c r="K31">
        <v>0.99241291869711201</v>
      </c>
      <c r="L31">
        <v>1691</v>
      </c>
      <c r="M31">
        <f t="shared" si="3"/>
        <v>0.99177215189873413</v>
      </c>
    </row>
    <row r="32" spans="2:13" x14ac:dyDescent="0.25">
      <c r="D32">
        <v>1</v>
      </c>
      <c r="E32">
        <v>2.2167487684728999E-2</v>
      </c>
      <c r="F32">
        <v>0.68853087840429605</v>
      </c>
      <c r="G32">
        <v>0.99309551208285296</v>
      </c>
      <c r="H32">
        <v>0.997078646581533</v>
      </c>
      <c r="I32">
        <v>2.8414608401942099E-2</v>
      </c>
      <c r="J32">
        <v>0.71252811807162597</v>
      </c>
      <c r="K32">
        <v>0.98975005259495397</v>
      </c>
      <c r="L32">
        <v>1812</v>
      </c>
      <c r="M32">
        <f t="shared" si="3"/>
        <v>0.99309551208285396</v>
      </c>
    </row>
    <row r="34" spans="2:13" x14ac:dyDescent="0.25">
      <c r="B34" t="s">
        <v>4</v>
      </c>
      <c r="D34" s="7">
        <f>AVERAGE(D21:D32)</f>
        <v>0.99621004335729124</v>
      </c>
      <c r="E34" s="7">
        <f t="shared" ref="E34:I34" si="4">AVERAGE(E21:E32)</f>
        <v>2.1256608019108513E-2</v>
      </c>
      <c r="F34" s="7">
        <f t="shared" si="4"/>
        <v>0.71281266142170996</v>
      </c>
      <c r="G34" s="7">
        <f t="shared" si="4"/>
        <v>0.99149343609047902</v>
      </c>
      <c r="H34" s="7">
        <f t="shared" si="4"/>
        <v>0.9958758189077147</v>
      </c>
      <c r="I34" s="7">
        <f t="shared" si="4"/>
        <v>2.114161452255596E-2</v>
      </c>
      <c r="J34" s="7">
        <f>AVERAGE(J21:J32)</f>
        <v>0.71597982679992811</v>
      </c>
      <c r="K34" s="7">
        <f>AVERAGE(K21:K32)</f>
        <v>0.99139635964780182</v>
      </c>
      <c r="L34" s="12">
        <f>AVERAGE(L21:L32)</f>
        <v>1781</v>
      </c>
      <c r="M34" s="12">
        <f>AVERAGE(M21:M32)</f>
        <v>0.99149343609047913</v>
      </c>
    </row>
    <row r="35" spans="2:13" x14ac:dyDescent="0.25">
      <c r="B35" t="s">
        <v>7</v>
      </c>
      <c r="D35" s="7">
        <f>STDEV(D21:D32)</f>
        <v>1.0264328396554242E-2</v>
      </c>
      <c r="E35" s="7">
        <f t="shared" ref="E35:I35" si="5">STDEV(E21:E32)</f>
        <v>4.2294378021472512E-2</v>
      </c>
      <c r="F35" s="7">
        <f t="shared" si="5"/>
        <v>2.0732987207712845E-2</v>
      </c>
      <c r="G35" s="7">
        <f t="shared" si="5"/>
        <v>1.825929035730935E-2</v>
      </c>
      <c r="H35" s="7">
        <f t="shared" si="5"/>
        <v>1.0200005877281293E-2</v>
      </c>
      <c r="I35" s="7">
        <f t="shared" si="5"/>
        <v>4.2048187266282636E-2</v>
      </c>
      <c r="J35" s="7">
        <f>STDEV(J21:J32)</f>
        <v>1.8487518858671677E-2</v>
      </c>
      <c r="K35" s="7">
        <f>STDEV(K21:K32)</f>
        <v>1.8101675939017358E-2</v>
      </c>
      <c r="L35" s="12">
        <f>STDEV(L21:L32)</f>
        <v>39.441556303426516</v>
      </c>
    </row>
    <row r="36" spans="2:13" x14ac:dyDescent="0.25">
      <c r="B36" t="s">
        <v>5</v>
      </c>
      <c r="D36" s="4">
        <f t="shared" ref="D36:M36" si="6">D34-D16</f>
        <v>-3.7899566427087583E-3</v>
      </c>
      <c r="E36" s="4">
        <f t="shared" si="6"/>
        <v>2.1256608019108513E-2</v>
      </c>
      <c r="F36" s="4">
        <f t="shared" si="6"/>
        <v>1.3135736049467717E-3</v>
      </c>
      <c r="G36" s="4">
        <f t="shared" si="6"/>
        <v>-8.5065639095209811E-3</v>
      </c>
      <c r="H36" s="4">
        <f t="shared" si="6"/>
        <v>-4.1241810922852951E-3</v>
      </c>
      <c r="I36" s="4">
        <f t="shared" si="6"/>
        <v>2.114161452255596E-2</v>
      </c>
      <c r="J36" s="4">
        <f t="shared" si="6"/>
        <v>2.5997733967524361E-3</v>
      </c>
      <c r="K36" s="4">
        <f t="shared" si="6"/>
        <v>-8.603640352198183E-3</v>
      </c>
      <c r="L36" s="13">
        <f t="shared" si="6"/>
        <v>1.5</v>
      </c>
      <c r="M36" s="13">
        <f t="shared" si="6"/>
        <v>-8.50656390952087E-3</v>
      </c>
    </row>
    <row r="102" spans="1:16" x14ac:dyDescent="0.25">
      <c r="A102" t="s">
        <v>4</v>
      </c>
      <c r="M102" s="7"/>
      <c r="N102" s="7"/>
      <c r="O102" s="7"/>
      <c r="P102" s="7"/>
    </row>
    <row r="103" spans="1:16" x14ac:dyDescent="0.25">
      <c r="A103" t="s">
        <v>1</v>
      </c>
      <c r="M103" s="7"/>
      <c r="N103" s="7"/>
      <c r="O103" s="7"/>
      <c r="P103" s="7"/>
    </row>
    <row r="104" spans="1:16" x14ac:dyDescent="0.25">
      <c r="A104" t="s">
        <v>3</v>
      </c>
      <c r="M104" s="4"/>
      <c r="N104" s="4"/>
      <c r="O104" s="4"/>
      <c r="P104" s="4"/>
    </row>
    <row r="106" spans="1:16" x14ac:dyDescent="0.25"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</row>
    <row r="107" spans="1:16" x14ac:dyDescent="0.25">
      <c r="A107" s="6"/>
      <c r="B107" s="5"/>
      <c r="C107" s="5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</row>
    <row r="108" spans="1:16" x14ac:dyDescent="0.25">
      <c r="D108" s="4"/>
      <c r="E108" s="4"/>
      <c r="H108" s="4"/>
      <c r="I108" s="4"/>
    </row>
    <row r="109" spans="1:16" x14ac:dyDescent="0.25">
      <c r="D109" s="9"/>
      <c r="E109" s="9"/>
      <c r="F109" s="9"/>
      <c r="G109" s="9"/>
      <c r="H109" s="9"/>
      <c r="I109" s="9"/>
    </row>
  </sheetData>
  <conditionalFormatting sqref="M104:P104 D107:P107">
    <cfRule type="cellIs" dxfId="81" priority="7" operator="lessThan">
      <formula>0</formula>
    </cfRule>
    <cfRule type="cellIs" dxfId="80" priority="8" operator="greaterThan">
      <formula>0</formula>
    </cfRule>
  </conditionalFormatting>
  <conditionalFormatting sqref="D36:M36">
    <cfRule type="cellIs" dxfId="79" priority="1" operator="lessThan">
      <formula>0</formula>
    </cfRule>
    <cfRule type="cellIs" dxfId="78" priority="2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3D488-F11B-4747-A623-3879D7E8F345}">
  <dimension ref="A1:P109"/>
  <sheetViews>
    <sheetView workbookViewId="0">
      <selection activeCell="P2" sqref="P2:P36"/>
    </sheetView>
  </sheetViews>
  <sheetFormatPr defaultRowHeight="15" x14ac:dyDescent="0.25"/>
  <cols>
    <col min="1" max="1" width="10.7109375" bestFit="1" customWidth="1"/>
    <col min="3" max="3" width="15.85546875" customWidth="1"/>
    <col min="4" max="4" width="22.42578125" bestFit="1" customWidth="1"/>
    <col min="5" max="5" width="13.7109375" customWidth="1"/>
    <col min="6" max="6" width="10.42578125" bestFit="1" customWidth="1"/>
    <col min="7" max="7" width="12" bestFit="1" customWidth="1"/>
    <col min="8" max="8" width="17.28515625" bestFit="1" customWidth="1"/>
    <col min="9" max="9" width="16.85546875" bestFit="1" customWidth="1"/>
    <col min="10" max="10" width="17.7109375" bestFit="1" customWidth="1"/>
    <col min="11" max="11" width="17.5703125" bestFit="1" customWidth="1"/>
    <col min="12" max="12" width="12" bestFit="1" customWidth="1"/>
    <col min="13" max="13" width="20" bestFit="1" customWidth="1"/>
    <col min="14" max="16" width="12" bestFit="1" customWidth="1"/>
  </cols>
  <sheetData>
    <row r="1" spans="1:16" x14ac:dyDescent="0.25">
      <c r="A1" s="1" t="s">
        <v>0</v>
      </c>
      <c r="B1" s="11">
        <v>104</v>
      </c>
      <c r="C1" s="1" t="s">
        <v>16</v>
      </c>
    </row>
    <row r="2" spans="1:16" x14ac:dyDescent="0.25">
      <c r="A2" t="s">
        <v>2</v>
      </c>
      <c r="D2" t="s">
        <v>8</v>
      </c>
      <c r="E2" t="s">
        <v>9</v>
      </c>
      <c r="F2" t="s">
        <v>10</v>
      </c>
      <c r="G2" t="s">
        <v>11</v>
      </c>
      <c r="H2" t="s">
        <v>12</v>
      </c>
      <c r="I2" t="s">
        <v>13</v>
      </c>
      <c r="J2" t="s">
        <v>14</v>
      </c>
      <c r="K2" t="s">
        <v>15</v>
      </c>
      <c r="L2" t="s">
        <v>18</v>
      </c>
      <c r="M2" t="s">
        <v>20</v>
      </c>
      <c r="N2" t="s">
        <v>21</v>
      </c>
      <c r="O2" t="s">
        <v>22</v>
      </c>
      <c r="P2" t="s">
        <v>40</v>
      </c>
    </row>
    <row r="3" spans="1:16" x14ac:dyDescent="0.25">
      <c r="D3">
        <v>1</v>
      </c>
      <c r="E3">
        <v>0.88689217758985195</v>
      </c>
      <c r="F3">
        <v>0.80566967953985202</v>
      </c>
      <c r="G3">
        <v>0.82764995891536497</v>
      </c>
      <c r="H3">
        <v>1</v>
      </c>
      <c r="I3">
        <v>0.86880811496196098</v>
      </c>
      <c r="J3">
        <v>0.81473278207331001</v>
      </c>
      <c r="K3">
        <v>0.83903833762886504</v>
      </c>
      <c r="L3">
        <v>0.91888760139049797</v>
      </c>
      <c r="M3">
        <v>1726</v>
      </c>
      <c r="N3">
        <f>(1-L3)*M3</f>
        <v>140.00000000000051</v>
      </c>
      <c r="O3">
        <f>L3*M3</f>
        <v>1585.9999999999995</v>
      </c>
      <c r="P3">
        <f>D3*F3+(1-E3)*(1-F3)</f>
        <v>0.82764995891536564</v>
      </c>
    </row>
    <row r="4" spans="1:16" x14ac:dyDescent="0.25">
      <c r="D4">
        <v>1</v>
      </c>
      <c r="E4">
        <v>0.84607438016528902</v>
      </c>
      <c r="F4">
        <v>0.78901482127288503</v>
      </c>
      <c r="G4">
        <v>0.82149084568439401</v>
      </c>
      <c r="H4">
        <v>1</v>
      </c>
      <c r="I4">
        <v>0.84156806525865202</v>
      </c>
      <c r="J4">
        <v>0.79344027093082403</v>
      </c>
      <c r="K4">
        <v>0.82616592844690195</v>
      </c>
      <c r="L4">
        <v>0.87663107947805397</v>
      </c>
      <c r="M4">
        <v>1686</v>
      </c>
      <c r="N4">
        <f t="shared" ref="N4:N14" si="0">(1-L4)*M4</f>
        <v>208.00000000000102</v>
      </c>
      <c r="O4">
        <f t="shared" ref="O4:O14" si="1">L4*M4</f>
        <v>1477.9999999999991</v>
      </c>
      <c r="P4">
        <f t="shared" ref="P4:P14" si="2">D4*F4+(1-E4)*(1-F4)</f>
        <v>0.82149084568439346</v>
      </c>
    </row>
    <row r="5" spans="1:16" x14ac:dyDescent="0.25">
      <c r="D5">
        <v>1</v>
      </c>
      <c r="E5">
        <v>0.65553602811950795</v>
      </c>
      <c r="F5">
        <v>0.76982200647249099</v>
      </c>
      <c r="G5">
        <v>0.84911003236245897</v>
      </c>
      <c r="H5">
        <v>1</v>
      </c>
      <c r="I5">
        <v>0.63662524395586795</v>
      </c>
      <c r="J5">
        <v>0.79752500997979803</v>
      </c>
      <c r="K5">
        <v>0.871099310083427</v>
      </c>
      <c r="L5">
        <v>0.75816618911174705</v>
      </c>
      <c r="M5">
        <v>1745</v>
      </c>
      <c r="N5">
        <f t="shared" si="0"/>
        <v>422.00000000000142</v>
      </c>
      <c r="O5">
        <f t="shared" si="1"/>
        <v>1322.9999999999986</v>
      </c>
      <c r="P5">
        <f t="shared" si="2"/>
        <v>0.84911003236245897</v>
      </c>
    </row>
    <row r="6" spans="1:16" x14ac:dyDescent="0.25">
      <c r="D6">
        <v>1</v>
      </c>
      <c r="E6">
        <v>0.66707317073170702</v>
      </c>
      <c r="F6">
        <v>0.82916666666666605</v>
      </c>
      <c r="G6">
        <v>0.88604166666666595</v>
      </c>
      <c r="H6">
        <v>1</v>
      </c>
      <c r="I6">
        <v>0.691485174494883</v>
      </c>
      <c r="J6">
        <v>0.83146862424269197</v>
      </c>
      <c r="K6">
        <v>0.88346305222659505</v>
      </c>
      <c r="L6">
        <v>0.74853801169590595</v>
      </c>
      <c r="M6">
        <v>1710</v>
      </c>
      <c r="N6">
        <f t="shared" si="0"/>
        <v>430.00000000000085</v>
      </c>
      <c r="O6">
        <f t="shared" si="1"/>
        <v>1279.9999999999991</v>
      </c>
      <c r="P6">
        <f t="shared" si="2"/>
        <v>0.88604166666666628</v>
      </c>
    </row>
    <row r="7" spans="1:16" x14ac:dyDescent="0.25">
      <c r="D7">
        <v>1</v>
      </c>
      <c r="E7">
        <v>0.74099722991689698</v>
      </c>
      <c r="F7">
        <v>0.84365526201818897</v>
      </c>
      <c r="G7">
        <v>0.884148982243395</v>
      </c>
      <c r="H7">
        <v>1</v>
      </c>
      <c r="I7">
        <v>0.70932518783793197</v>
      </c>
      <c r="J7">
        <v>0.825448706686986</v>
      </c>
      <c r="K7">
        <v>0.87618637108339203</v>
      </c>
      <c r="L7">
        <v>0.834425253126861</v>
      </c>
      <c r="M7">
        <v>1679</v>
      </c>
      <c r="N7">
        <f t="shared" si="0"/>
        <v>278.0000000000004</v>
      </c>
      <c r="O7">
        <f t="shared" si="1"/>
        <v>1400.9999999999995</v>
      </c>
      <c r="P7">
        <f t="shared" si="2"/>
        <v>0.884148982243395</v>
      </c>
    </row>
    <row r="8" spans="1:16" x14ac:dyDescent="0.25">
      <c r="D8">
        <v>1</v>
      </c>
      <c r="E8">
        <v>0.78749999999999998</v>
      </c>
      <c r="F8">
        <v>0.81668194317140197</v>
      </c>
      <c r="G8">
        <v>0.85563703024747895</v>
      </c>
      <c r="H8">
        <v>1</v>
      </c>
      <c r="I8">
        <v>0.76376163690402998</v>
      </c>
      <c r="J8">
        <v>0.82386636496969301</v>
      </c>
      <c r="K8">
        <v>0.86547588659539498</v>
      </c>
      <c r="L8">
        <v>0.83987730061349697</v>
      </c>
      <c r="M8">
        <v>1630</v>
      </c>
      <c r="N8">
        <f t="shared" si="0"/>
        <v>260.99999999999994</v>
      </c>
      <c r="O8">
        <f t="shared" si="1"/>
        <v>1369</v>
      </c>
      <c r="P8">
        <f t="shared" si="2"/>
        <v>0.85563703024747906</v>
      </c>
    </row>
    <row r="9" spans="1:16" x14ac:dyDescent="0.25">
      <c r="D9">
        <v>1</v>
      </c>
      <c r="E9">
        <v>0.58230088495575205</v>
      </c>
      <c r="F9">
        <v>0.764681382757184</v>
      </c>
      <c r="G9">
        <v>0.86297376093294398</v>
      </c>
      <c r="H9">
        <v>1</v>
      </c>
      <c r="I9">
        <v>0.57369638152283098</v>
      </c>
      <c r="J9">
        <v>0.77575690598341396</v>
      </c>
      <c r="K9">
        <v>0.87135254838120002</v>
      </c>
      <c r="L9">
        <v>0.66878980891719697</v>
      </c>
      <c r="M9">
        <v>1727</v>
      </c>
      <c r="N9">
        <f t="shared" si="0"/>
        <v>572.0000000000008</v>
      </c>
      <c r="O9">
        <f t="shared" si="1"/>
        <v>1154.9999999999991</v>
      </c>
      <c r="P9">
        <f t="shared" si="2"/>
        <v>0.86297376093294431</v>
      </c>
    </row>
    <row r="10" spans="1:16" x14ac:dyDescent="0.25">
      <c r="D10">
        <v>1</v>
      </c>
      <c r="E10">
        <v>0.548863636363636</v>
      </c>
      <c r="F10">
        <v>0.81001727115716704</v>
      </c>
      <c r="G10">
        <v>0.89572538860103601</v>
      </c>
      <c r="H10">
        <v>1</v>
      </c>
      <c r="I10">
        <v>0.48891850483765997</v>
      </c>
      <c r="J10">
        <v>0.80351185395042302</v>
      </c>
      <c r="K10">
        <v>0.90393330941511696</v>
      </c>
      <c r="L10">
        <v>0.61950632149307605</v>
      </c>
      <c r="M10">
        <v>1661</v>
      </c>
      <c r="N10">
        <f t="shared" si="0"/>
        <v>632.00000000000068</v>
      </c>
      <c r="O10">
        <f t="shared" si="1"/>
        <v>1028.9999999999993</v>
      </c>
      <c r="P10">
        <f t="shared" si="2"/>
        <v>0.89572538860103612</v>
      </c>
    </row>
    <row r="11" spans="1:16" x14ac:dyDescent="0.25">
      <c r="D11">
        <v>1</v>
      </c>
      <c r="E11">
        <v>0.83189655172413701</v>
      </c>
      <c r="F11">
        <v>0.808896210873146</v>
      </c>
      <c r="G11">
        <v>0.84102141680395304</v>
      </c>
      <c r="H11">
        <v>1</v>
      </c>
      <c r="I11">
        <v>0.78313018166696902</v>
      </c>
      <c r="J11">
        <v>0.83651644098114697</v>
      </c>
      <c r="K11">
        <v>0.87197109072600298</v>
      </c>
      <c r="L11">
        <v>0.85428907168037604</v>
      </c>
      <c r="M11">
        <v>1702</v>
      </c>
      <c r="N11">
        <f t="shared" si="0"/>
        <v>247.99999999999997</v>
      </c>
      <c r="O11">
        <f t="shared" si="1"/>
        <v>1454</v>
      </c>
      <c r="P11">
        <f t="shared" si="2"/>
        <v>0.84102141680395348</v>
      </c>
    </row>
    <row r="12" spans="1:16" x14ac:dyDescent="0.25">
      <c r="D12">
        <v>1</v>
      </c>
      <c r="E12">
        <v>0.87942477876106195</v>
      </c>
      <c r="F12">
        <v>0.818765036086607</v>
      </c>
      <c r="G12">
        <v>0.84061748195669606</v>
      </c>
      <c r="H12">
        <v>1</v>
      </c>
      <c r="I12">
        <v>0.84822071915022201</v>
      </c>
      <c r="J12">
        <v>0.82137830532962997</v>
      </c>
      <c r="K12">
        <v>0.84848937769086696</v>
      </c>
      <c r="L12">
        <v>0.91531322505800405</v>
      </c>
      <c r="M12">
        <v>1724</v>
      </c>
      <c r="N12">
        <f t="shared" si="0"/>
        <v>146.00000000000102</v>
      </c>
      <c r="O12">
        <f t="shared" si="1"/>
        <v>1577.9999999999991</v>
      </c>
      <c r="P12">
        <f t="shared" si="2"/>
        <v>0.84061748195669528</v>
      </c>
    </row>
    <row r="13" spans="1:16" x14ac:dyDescent="0.25">
      <c r="D13">
        <v>1</v>
      </c>
      <c r="E13">
        <v>0.71723300970873705</v>
      </c>
      <c r="F13">
        <v>0.830173124484748</v>
      </c>
      <c r="G13">
        <v>0.87819455894476495</v>
      </c>
      <c r="H13">
        <v>1</v>
      </c>
      <c r="I13">
        <v>0.71300022867596602</v>
      </c>
      <c r="J13">
        <v>0.81417504854905198</v>
      </c>
      <c r="K13">
        <v>0.86750676712177399</v>
      </c>
      <c r="L13">
        <v>0.83430913348946101</v>
      </c>
      <c r="M13">
        <v>1708</v>
      </c>
      <c r="N13">
        <f t="shared" si="0"/>
        <v>283.00000000000063</v>
      </c>
      <c r="O13">
        <f t="shared" si="1"/>
        <v>1424.9999999999993</v>
      </c>
      <c r="P13">
        <f t="shared" si="2"/>
        <v>0.87819455894476484</v>
      </c>
    </row>
    <row r="14" spans="1:16" x14ac:dyDescent="0.25">
      <c r="D14">
        <v>1</v>
      </c>
      <c r="E14">
        <v>0.49709864603481602</v>
      </c>
      <c r="F14">
        <v>0.79484126984126902</v>
      </c>
      <c r="G14">
        <v>0.89801587301587305</v>
      </c>
      <c r="H14">
        <v>1</v>
      </c>
      <c r="I14">
        <v>0.484912672584775</v>
      </c>
      <c r="J14">
        <v>0.78215217591932196</v>
      </c>
      <c r="K14">
        <v>0.89436282940825995</v>
      </c>
      <c r="L14">
        <v>0.60044893378226705</v>
      </c>
      <c r="M14">
        <v>1782</v>
      </c>
      <c r="N14">
        <f t="shared" si="0"/>
        <v>712.00000000000011</v>
      </c>
      <c r="O14">
        <f t="shared" si="1"/>
        <v>1069.9999999999998</v>
      </c>
      <c r="P14">
        <f t="shared" si="2"/>
        <v>0.89801587301587271</v>
      </c>
    </row>
    <row r="16" spans="1:16" x14ac:dyDescent="0.25">
      <c r="B16" t="s">
        <v>4</v>
      </c>
      <c r="D16" s="7">
        <f>AVERAGE(D3:D14)</f>
        <v>1</v>
      </c>
      <c r="E16" s="7">
        <f t="shared" ref="E16:L16" si="3">AVERAGE(E3:E14)</f>
        <v>0.72007420783928289</v>
      </c>
      <c r="F16" s="7">
        <f t="shared" si="3"/>
        <v>0.80678205619513399</v>
      </c>
      <c r="G16" s="7">
        <f t="shared" si="3"/>
        <v>0.86171891636458542</v>
      </c>
      <c r="H16" s="7">
        <f t="shared" si="3"/>
        <v>1</v>
      </c>
      <c r="I16" s="7">
        <f t="shared" si="3"/>
        <v>0.70028767598764574</v>
      </c>
      <c r="J16" s="7">
        <f t="shared" si="3"/>
        <v>0.80999770746635757</v>
      </c>
      <c r="K16" s="7">
        <f t="shared" si="3"/>
        <v>0.86825373406731654</v>
      </c>
      <c r="L16" s="7">
        <f t="shared" si="3"/>
        <v>0.78909849415307864</v>
      </c>
      <c r="M16" s="12">
        <f>AVERAGE(M3:M14)</f>
        <v>1706.6666666666667</v>
      </c>
      <c r="N16" s="12">
        <f t="shared" ref="N16:O16" si="4">AVERAGE(N3:N14)</f>
        <v>361.00000000000063</v>
      </c>
      <c r="O16" s="12">
        <f t="shared" si="4"/>
        <v>1345.6666666666663</v>
      </c>
      <c r="P16" s="12">
        <f t="shared" ref="P16" si="5">AVERAGE(P3:P14)</f>
        <v>0.86171891636458542</v>
      </c>
    </row>
    <row r="17" spans="2:16" x14ac:dyDescent="0.25">
      <c r="B17" t="s">
        <v>7</v>
      </c>
      <c r="D17" s="7">
        <f>STDEV(D3:D14)</f>
        <v>0</v>
      </c>
      <c r="E17" s="7">
        <f t="shared" ref="E17:L17" si="6">STDEV(E3:E14)</f>
        <v>0.13197111882132845</v>
      </c>
      <c r="F17" s="7">
        <f t="shared" si="6"/>
        <v>2.3860176752412133E-2</v>
      </c>
      <c r="G17" s="7">
        <f t="shared" si="6"/>
        <v>2.6440768342570455E-2</v>
      </c>
      <c r="H17" s="7">
        <f t="shared" si="6"/>
        <v>0</v>
      </c>
      <c r="I17" s="7">
        <f t="shared" si="6"/>
        <v>0.1323211127949972</v>
      </c>
      <c r="J17" s="7">
        <f t="shared" si="6"/>
        <v>1.9503600941332924E-2</v>
      </c>
      <c r="K17" s="7">
        <f t="shared" si="6"/>
        <v>2.1959286064591254E-2</v>
      </c>
      <c r="L17" s="7">
        <f t="shared" si="6"/>
        <v>0.10987200874069825</v>
      </c>
      <c r="M17" s="12">
        <f>STDEV(M3:M14)</f>
        <v>39.797974670563171</v>
      </c>
      <c r="N17" s="12">
        <f t="shared" ref="N17:O17" si="7">STDEV(N3:N14)</f>
        <v>191.61087462022419</v>
      </c>
      <c r="O17" s="12">
        <f t="shared" si="7"/>
        <v>182.98948471196445</v>
      </c>
      <c r="P17" s="12">
        <f t="shared" ref="P17" si="8">STDEV(P3:P14)</f>
        <v>2.6440768342570468E-2</v>
      </c>
    </row>
    <row r="18" spans="2:16" x14ac:dyDescent="0.25">
      <c r="N18" s="13"/>
      <c r="O18" s="13"/>
    </row>
    <row r="19" spans="2:16" x14ac:dyDescent="0.25">
      <c r="B19" s="11">
        <v>104</v>
      </c>
      <c r="C19" s="1" t="s">
        <v>16</v>
      </c>
      <c r="D19" s="1" t="s">
        <v>17</v>
      </c>
    </row>
    <row r="20" spans="2:16" x14ac:dyDescent="0.25">
      <c r="D20" t="s">
        <v>8</v>
      </c>
      <c r="E20" t="s">
        <v>9</v>
      </c>
      <c r="F20" t="s">
        <v>10</v>
      </c>
      <c r="G20" t="s">
        <v>11</v>
      </c>
      <c r="H20" t="s">
        <v>12</v>
      </c>
      <c r="I20" t="s">
        <v>13</v>
      </c>
      <c r="J20" t="s">
        <v>14</v>
      </c>
      <c r="K20" t="s">
        <v>15</v>
      </c>
      <c r="L20" t="s">
        <v>18</v>
      </c>
      <c r="M20" t="s">
        <v>20</v>
      </c>
      <c r="N20" t="s">
        <v>21</v>
      </c>
      <c r="O20" t="s">
        <v>22</v>
      </c>
      <c r="P20" t="s">
        <v>40</v>
      </c>
    </row>
    <row r="21" spans="2:16" x14ac:dyDescent="0.25">
      <c r="D21">
        <v>0.96442255062944704</v>
      </c>
      <c r="E21">
        <v>0.70084566596194497</v>
      </c>
      <c r="F21">
        <v>0.79434782608695598</v>
      </c>
      <c r="G21">
        <v>0.82760869565217299</v>
      </c>
      <c r="H21">
        <v>0.95795988049509095</v>
      </c>
      <c r="I21">
        <v>0.708275671187378</v>
      </c>
      <c r="J21">
        <v>0.79343389919957696</v>
      </c>
      <c r="K21">
        <v>0.82033820036942495</v>
      </c>
      <c r="L21">
        <v>0.56585365853658498</v>
      </c>
      <c r="M21">
        <v>1640</v>
      </c>
      <c r="N21">
        <f>(1-L21)*M21</f>
        <v>712.00000000000068</v>
      </c>
      <c r="O21">
        <f>L21*M21</f>
        <v>927.99999999999932</v>
      </c>
      <c r="P21">
        <f>D21*F21+(1-E21)*(1-F21)</f>
        <v>0.82760869565217354</v>
      </c>
    </row>
    <row r="22" spans="2:16" x14ac:dyDescent="0.25">
      <c r="D22">
        <v>0.98753976670201404</v>
      </c>
      <c r="E22">
        <v>0.72169811320754695</v>
      </c>
      <c r="F22">
        <v>0.81645021645021598</v>
      </c>
      <c r="G22">
        <v>0.85735930735930699</v>
      </c>
      <c r="H22">
        <v>0.98516823969254097</v>
      </c>
      <c r="I22">
        <v>0.767622675867356</v>
      </c>
      <c r="J22">
        <v>0.82086092857357396</v>
      </c>
      <c r="K22">
        <v>0.85031397410089204</v>
      </c>
      <c r="L22">
        <v>0.73725728155339798</v>
      </c>
      <c r="M22">
        <v>1648</v>
      </c>
      <c r="N22">
        <f t="shared" ref="N22:N32" si="9">(1-L22)*M22</f>
        <v>433.00000000000011</v>
      </c>
      <c r="O22">
        <f t="shared" ref="O22:O32" si="10">L22*M22</f>
        <v>1214.9999999999998</v>
      </c>
      <c r="P22">
        <f t="shared" ref="P22:P32" si="11">D22*F22+(1-E22)*(1-F22)</f>
        <v>0.85735930735930643</v>
      </c>
    </row>
    <row r="23" spans="2:16" x14ac:dyDescent="0.25">
      <c r="D23">
        <v>0.98094747682801198</v>
      </c>
      <c r="E23">
        <v>0.52034261241970003</v>
      </c>
      <c r="F23">
        <v>0.80614362806143602</v>
      </c>
      <c r="G23">
        <v>0.883769198837692</v>
      </c>
      <c r="H23">
        <v>0.97738816175034104</v>
      </c>
      <c r="I23">
        <v>0.48342520505389103</v>
      </c>
      <c r="J23">
        <v>0.77732363176209995</v>
      </c>
      <c r="K23">
        <v>0.87477591479489603</v>
      </c>
      <c r="L23">
        <v>0.44857142857142801</v>
      </c>
      <c r="M23">
        <v>1750</v>
      </c>
      <c r="N23">
        <f t="shared" si="9"/>
        <v>965.00000000000102</v>
      </c>
      <c r="O23">
        <f t="shared" si="10"/>
        <v>784.99999999999898</v>
      </c>
      <c r="P23">
        <f t="shared" si="11"/>
        <v>0.88376919883769156</v>
      </c>
    </row>
    <row r="24" spans="2:16" x14ac:dyDescent="0.25">
      <c r="D24">
        <v>0.94646680942184103</v>
      </c>
      <c r="E24">
        <v>0.64369158878504595</v>
      </c>
      <c r="F24">
        <v>0.81358885017421601</v>
      </c>
      <c r="G24">
        <v>0.836454703832752</v>
      </c>
      <c r="H24">
        <v>0.94811974767680596</v>
      </c>
      <c r="I24">
        <v>0.60823310686742504</v>
      </c>
      <c r="J24">
        <v>0.81263654034713495</v>
      </c>
      <c r="K24">
        <v>0.84387955206165099</v>
      </c>
      <c r="L24">
        <v>0.47415329768270897</v>
      </c>
      <c r="M24">
        <v>1683</v>
      </c>
      <c r="N24">
        <f t="shared" si="9"/>
        <v>885.0000000000008</v>
      </c>
      <c r="O24">
        <f t="shared" si="10"/>
        <v>797.9999999999992</v>
      </c>
      <c r="P24">
        <f t="shared" si="11"/>
        <v>0.83645470383275233</v>
      </c>
    </row>
    <row r="25" spans="2:16" x14ac:dyDescent="0.25">
      <c r="D25">
        <v>0.98521017125064803</v>
      </c>
      <c r="E25">
        <v>0.54966139954853199</v>
      </c>
      <c r="F25">
        <v>0.81308016877637102</v>
      </c>
      <c r="G25">
        <v>0.88523206751054795</v>
      </c>
      <c r="H25">
        <v>0.98006616823403703</v>
      </c>
      <c r="I25">
        <v>0.54616147889298705</v>
      </c>
      <c r="J25">
        <v>0.80545460649449796</v>
      </c>
      <c r="K25">
        <v>0.87769100355023599</v>
      </c>
      <c r="L25">
        <v>0.43364377182770603</v>
      </c>
      <c r="M25">
        <v>1718</v>
      </c>
      <c r="N25">
        <f t="shared" si="9"/>
        <v>973.00000000000114</v>
      </c>
      <c r="O25">
        <f t="shared" si="10"/>
        <v>744.99999999999898</v>
      </c>
      <c r="P25">
        <f t="shared" si="11"/>
        <v>0.88523206751054795</v>
      </c>
    </row>
    <row r="26" spans="2:16" x14ac:dyDescent="0.25">
      <c r="D26">
        <v>0.98006379585326897</v>
      </c>
      <c r="E26">
        <v>0.68778280542986403</v>
      </c>
      <c r="F26">
        <v>0.80972879896685301</v>
      </c>
      <c r="G26">
        <v>0.85299182092122205</v>
      </c>
      <c r="H26">
        <v>0.98849943220053804</v>
      </c>
      <c r="I26">
        <v>0.63368509828514497</v>
      </c>
      <c r="J26">
        <v>0.80442882457676201</v>
      </c>
      <c r="K26">
        <v>0.86681807224329699</v>
      </c>
      <c r="L26">
        <v>0.72389380530973402</v>
      </c>
      <c r="M26">
        <v>1695</v>
      </c>
      <c r="N26">
        <f t="shared" si="9"/>
        <v>468.00000000000085</v>
      </c>
      <c r="O26">
        <f t="shared" si="10"/>
        <v>1226.9999999999991</v>
      </c>
      <c r="P26">
        <f t="shared" si="11"/>
        <v>0.85299182092122194</v>
      </c>
    </row>
    <row r="27" spans="2:16" x14ac:dyDescent="0.25">
      <c r="D27">
        <v>0.98668981481481399</v>
      </c>
      <c r="E27">
        <v>0.52372583479789103</v>
      </c>
      <c r="F27">
        <v>0.75228558989986904</v>
      </c>
      <c r="G27">
        <v>0.86025250326512803</v>
      </c>
      <c r="H27">
        <v>0.97530447125621</v>
      </c>
      <c r="I27">
        <v>0.53140581658526598</v>
      </c>
      <c r="J27">
        <v>0.74982544872449797</v>
      </c>
      <c r="K27">
        <v>0.848538452368788</v>
      </c>
      <c r="L27">
        <v>0.48369565217391303</v>
      </c>
      <c r="M27">
        <v>1656</v>
      </c>
      <c r="N27">
        <f t="shared" si="9"/>
        <v>854.99999999999989</v>
      </c>
      <c r="O27">
        <f t="shared" si="10"/>
        <v>801</v>
      </c>
      <c r="P27">
        <f t="shared" si="11"/>
        <v>0.86025250326512759</v>
      </c>
    </row>
    <row r="28" spans="2:16" x14ac:dyDescent="0.25">
      <c r="D28">
        <v>0.99099836333878799</v>
      </c>
      <c r="E28">
        <v>0.15325670498084201</v>
      </c>
      <c r="F28">
        <v>0.77834394904458604</v>
      </c>
      <c r="G28">
        <v>0.95902335456475496</v>
      </c>
      <c r="H28">
        <v>0.99056510679356102</v>
      </c>
      <c r="I28">
        <v>0.155782491053504</v>
      </c>
      <c r="J28">
        <v>0.76100678784945697</v>
      </c>
      <c r="K28">
        <v>0.95558902429357495</v>
      </c>
      <c r="L28">
        <v>0.14714368147720699</v>
      </c>
      <c r="M28">
        <v>1733</v>
      </c>
      <c r="N28">
        <f t="shared" si="9"/>
        <v>1478.0000000000002</v>
      </c>
      <c r="O28">
        <f t="shared" si="10"/>
        <v>254.99999999999972</v>
      </c>
      <c r="P28">
        <f t="shared" si="11"/>
        <v>0.9590233545647554</v>
      </c>
    </row>
    <row r="29" spans="2:16" x14ac:dyDescent="0.25">
      <c r="D29">
        <v>0.96277980218636094</v>
      </c>
      <c r="E29">
        <v>0.74352941176470499</v>
      </c>
      <c r="F29">
        <v>0.81884057971014401</v>
      </c>
      <c r="G29">
        <v>0.83482523444160195</v>
      </c>
      <c r="H29">
        <v>0.95725427591618995</v>
      </c>
      <c r="I29">
        <v>0.73327667364016702</v>
      </c>
      <c r="J29">
        <v>0.82950036115247705</v>
      </c>
      <c r="K29">
        <v>0.83951899840379496</v>
      </c>
      <c r="L29">
        <v>0.719906048150323</v>
      </c>
      <c r="M29">
        <v>1703</v>
      </c>
      <c r="N29">
        <f t="shared" si="9"/>
        <v>476.99999999999994</v>
      </c>
      <c r="O29">
        <f t="shared" si="10"/>
        <v>1226</v>
      </c>
      <c r="P29">
        <f t="shared" si="11"/>
        <v>0.83482523444160206</v>
      </c>
    </row>
    <row r="30" spans="2:16" x14ac:dyDescent="0.25">
      <c r="D30">
        <v>0.94677137870855099</v>
      </c>
      <c r="E30">
        <v>0.57858769931662801</v>
      </c>
      <c r="F30">
        <v>0.79657089898053701</v>
      </c>
      <c r="G30">
        <v>0.83989805375347504</v>
      </c>
      <c r="H30">
        <v>0.94090590720324696</v>
      </c>
      <c r="I30">
        <v>0.58245410745868098</v>
      </c>
      <c r="J30">
        <v>0.78660113139446097</v>
      </c>
      <c r="K30">
        <v>0.82922147220101305</v>
      </c>
      <c r="L30">
        <v>0.47192429022082</v>
      </c>
      <c r="M30">
        <v>1585</v>
      </c>
      <c r="N30">
        <f t="shared" si="9"/>
        <v>837.00000000000023</v>
      </c>
      <c r="O30">
        <f t="shared" si="10"/>
        <v>747.99999999999966</v>
      </c>
      <c r="P30">
        <f t="shared" si="11"/>
        <v>0.83989805375347493</v>
      </c>
    </row>
    <row r="31" spans="2:16" x14ac:dyDescent="0.25">
      <c r="D31">
        <v>0.97086190009794304</v>
      </c>
      <c r="E31">
        <v>0.794416243654822</v>
      </c>
      <c r="F31">
        <v>0.83825944170771705</v>
      </c>
      <c r="G31">
        <v>0.84708538587848903</v>
      </c>
      <c r="H31">
        <v>0.97503049418441401</v>
      </c>
      <c r="I31">
        <v>0.72775393042424796</v>
      </c>
      <c r="J31">
        <v>0.83766117172269905</v>
      </c>
      <c r="K31">
        <v>0.86094129416190701</v>
      </c>
      <c r="L31">
        <v>0.641367323290845</v>
      </c>
      <c r="M31">
        <v>1726</v>
      </c>
      <c r="N31">
        <f t="shared" si="9"/>
        <v>619.00000000000148</v>
      </c>
      <c r="O31">
        <f t="shared" si="10"/>
        <v>1106.9999999999984</v>
      </c>
      <c r="P31">
        <f t="shared" si="11"/>
        <v>0.84708538587848881</v>
      </c>
    </row>
    <row r="32" spans="2:16" x14ac:dyDescent="0.25">
      <c r="D32">
        <v>0.97831050228310501</v>
      </c>
      <c r="E32">
        <v>0.17192691029900301</v>
      </c>
      <c r="F32">
        <v>0.74426508071367803</v>
      </c>
      <c r="G32">
        <v>0.93988954970263305</v>
      </c>
      <c r="H32">
        <v>0.98355057545747004</v>
      </c>
      <c r="I32">
        <v>0.19012226032503299</v>
      </c>
      <c r="J32">
        <v>0.72222337266465897</v>
      </c>
      <c r="K32">
        <v>0.93530832087404103</v>
      </c>
      <c r="L32">
        <v>0.18382780686445599</v>
      </c>
      <c r="M32">
        <v>1719</v>
      </c>
      <c r="N32">
        <f t="shared" si="9"/>
        <v>1403.0000000000002</v>
      </c>
      <c r="O32">
        <f t="shared" si="10"/>
        <v>315.99999999999983</v>
      </c>
      <c r="P32">
        <f t="shared" si="11"/>
        <v>0.93988954970263372</v>
      </c>
    </row>
    <row r="34" spans="2:16" x14ac:dyDescent="0.25">
      <c r="B34" t="s">
        <v>4</v>
      </c>
      <c r="D34" s="7">
        <f>AVERAGE(D21:D32)</f>
        <v>0.97342186100956596</v>
      </c>
      <c r="E34" s="7">
        <f t="shared" ref="E34:L34" si="12">AVERAGE(E21:E32)</f>
        <v>0.56578874918054378</v>
      </c>
      <c r="F34" s="7">
        <f t="shared" si="12"/>
        <v>0.79849208571438168</v>
      </c>
      <c r="G34" s="7">
        <f t="shared" si="12"/>
        <v>0.86869915630998118</v>
      </c>
      <c r="H34" s="7">
        <f t="shared" si="12"/>
        <v>0.97165103840503708</v>
      </c>
      <c r="I34" s="7">
        <f t="shared" si="12"/>
        <v>0.55568320963675666</v>
      </c>
      <c r="J34" s="7">
        <f t="shared" si="12"/>
        <v>0.7917463920384914</v>
      </c>
      <c r="K34" s="7">
        <f t="shared" si="12"/>
        <v>0.86691118995195982</v>
      </c>
      <c r="L34" s="7">
        <f t="shared" si="12"/>
        <v>0.50260317047159364</v>
      </c>
      <c r="M34" s="12">
        <f>AVERAGE(M21:M32)</f>
        <v>1688</v>
      </c>
      <c r="N34" s="12">
        <f t="shared" ref="N34:O34" si="13">AVERAGE(N21:N32)</f>
        <v>842.08333333333383</v>
      </c>
      <c r="O34" s="12">
        <f t="shared" si="13"/>
        <v>845.91666666666606</v>
      </c>
      <c r="P34" s="12">
        <f t="shared" ref="P34" si="14">AVERAGE(P21:P32)</f>
        <v>0.86869915630998129</v>
      </c>
    </row>
    <row r="35" spans="2:16" x14ac:dyDescent="0.25">
      <c r="B35" t="s">
        <v>7</v>
      </c>
      <c r="D35" s="7">
        <f>STDEV(D21:D32)</f>
        <v>1.5331245496938376E-2</v>
      </c>
      <c r="E35" s="7">
        <f t="shared" ref="E35:L35" si="15">STDEV(E21:E32)</f>
        <v>0.20822412692449987</v>
      </c>
      <c r="F35" s="7">
        <f t="shared" si="15"/>
        <v>2.7709457105835143E-2</v>
      </c>
      <c r="G35" s="7">
        <f t="shared" si="15"/>
        <v>4.1937037849319819E-2</v>
      </c>
      <c r="H35" s="7">
        <f t="shared" si="15"/>
        <v>1.6481727258091525E-2</v>
      </c>
      <c r="I35" s="7">
        <f t="shared" si="15"/>
        <v>0.19962913390954606</v>
      </c>
      <c r="J35" s="7">
        <f t="shared" si="15"/>
        <v>3.4297388355874397E-2</v>
      </c>
      <c r="K35" s="7">
        <f t="shared" si="15"/>
        <v>4.0719667094818529E-2</v>
      </c>
      <c r="L35" s="7">
        <f t="shared" si="15"/>
        <v>0.19359302289894101</v>
      </c>
      <c r="M35" s="12">
        <f>STDEV(M21:M32)</f>
        <v>47.682663134900125</v>
      </c>
      <c r="N35" s="12">
        <f t="shared" ref="N35:O35" si="16">STDEV(N21:N32)</f>
        <v>338.52096976361315</v>
      </c>
      <c r="O35" s="12">
        <f t="shared" si="16"/>
        <v>324.54204331455708</v>
      </c>
      <c r="P35" s="12">
        <f t="shared" ref="P35" si="17">STDEV(P21:P32)</f>
        <v>4.1937037849319958E-2</v>
      </c>
    </row>
    <row r="36" spans="2:16" x14ac:dyDescent="0.25">
      <c r="B36" t="s">
        <v>5</v>
      </c>
      <c r="D36" s="4">
        <f t="shared" ref="D36:O36" si="18">D34-D16</f>
        <v>-2.6578138990434041E-2</v>
      </c>
      <c r="E36" s="4">
        <f t="shared" si="18"/>
        <v>-0.15428545865873911</v>
      </c>
      <c r="F36" s="4">
        <f t="shared" si="18"/>
        <v>-8.2899704807523067E-3</v>
      </c>
      <c r="G36" s="4">
        <f t="shared" si="18"/>
        <v>6.9802399453957609E-3</v>
      </c>
      <c r="H36" s="4">
        <f t="shared" si="18"/>
        <v>-2.8348961594962918E-2</v>
      </c>
      <c r="I36" s="4">
        <f t="shared" si="18"/>
        <v>-0.14460446635088908</v>
      </c>
      <c r="J36" s="4">
        <f t="shared" si="18"/>
        <v>-1.8251315427866177E-2</v>
      </c>
      <c r="K36" s="4">
        <f t="shared" si="18"/>
        <v>-1.3425441153567252E-3</v>
      </c>
      <c r="L36" s="4">
        <f t="shared" si="18"/>
        <v>-0.286495323681485</v>
      </c>
      <c r="M36" s="13">
        <f t="shared" si="18"/>
        <v>-18.666666666666742</v>
      </c>
      <c r="N36" s="13">
        <f t="shared" si="18"/>
        <v>481.0833333333332</v>
      </c>
      <c r="O36" s="13">
        <f t="shared" si="18"/>
        <v>-499.75000000000023</v>
      </c>
      <c r="P36" s="13">
        <f t="shared" ref="P36" si="19">P34-P16</f>
        <v>6.9802399453958719E-3</v>
      </c>
    </row>
    <row r="102" spans="1:16" x14ac:dyDescent="0.25">
      <c r="A102" t="s">
        <v>4</v>
      </c>
      <c r="M102" s="7"/>
      <c r="N102" s="7"/>
      <c r="O102" s="7"/>
      <c r="P102" s="7"/>
    </row>
    <row r="103" spans="1:16" x14ac:dyDescent="0.25">
      <c r="A103" t="s">
        <v>1</v>
      </c>
      <c r="M103" s="7"/>
      <c r="N103" s="7"/>
      <c r="O103" s="7"/>
      <c r="P103" s="7"/>
    </row>
    <row r="104" spans="1:16" x14ac:dyDescent="0.25">
      <c r="A104" t="s">
        <v>3</v>
      </c>
      <c r="M104" s="4"/>
      <c r="N104" s="4"/>
      <c r="O104" s="4"/>
      <c r="P104" s="4"/>
    </row>
    <row r="106" spans="1:16" x14ac:dyDescent="0.25"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</row>
    <row r="107" spans="1:16" x14ac:dyDescent="0.25">
      <c r="A107" s="6"/>
      <c r="B107" s="5"/>
      <c r="C107" s="5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</row>
    <row r="108" spans="1:16" x14ac:dyDescent="0.25">
      <c r="D108" s="4"/>
      <c r="E108" s="4"/>
      <c r="H108" s="4"/>
      <c r="I108" s="4"/>
    </row>
    <row r="109" spans="1:16" x14ac:dyDescent="0.25">
      <c r="D109" s="9"/>
      <c r="E109" s="9"/>
      <c r="F109" s="9"/>
      <c r="G109" s="9"/>
      <c r="H109" s="9"/>
      <c r="I109" s="9"/>
    </row>
  </sheetData>
  <conditionalFormatting sqref="M104:P104 D107:P107">
    <cfRule type="cellIs" dxfId="77" priority="17" operator="lessThan">
      <formula>0</formula>
    </cfRule>
    <cfRule type="cellIs" dxfId="76" priority="18" operator="greaterThan">
      <formula>0</formula>
    </cfRule>
  </conditionalFormatting>
  <conditionalFormatting sqref="D36:M36">
    <cfRule type="cellIs" dxfId="75" priority="13" operator="lessThan">
      <formula>0</formula>
    </cfRule>
    <cfRule type="cellIs" dxfId="74" priority="14" operator="greaterThan">
      <formula>0</formula>
    </cfRule>
  </conditionalFormatting>
  <conditionalFormatting sqref="N36:P36">
    <cfRule type="cellIs" dxfId="73" priority="5" operator="lessThan">
      <formula>0</formula>
    </cfRule>
    <cfRule type="cellIs" dxfId="72" priority="6" operator="greaterThan">
      <formula>0</formula>
    </cfRule>
  </conditionalFormatting>
  <conditionalFormatting sqref="N18:O18">
    <cfRule type="cellIs" dxfId="71" priority="1" operator="lessThan">
      <formula>0</formula>
    </cfRule>
    <cfRule type="cellIs" dxfId="70" priority="2" operator="greater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6A2E6-2B2F-410C-9B44-74CB6500C528}">
  <dimension ref="A1:P109"/>
  <sheetViews>
    <sheetView topLeftCell="B1" workbookViewId="0">
      <selection activeCell="P2" sqref="P2:P36"/>
    </sheetView>
  </sheetViews>
  <sheetFormatPr defaultRowHeight="15" x14ac:dyDescent="0.25"/>
  <cols>
    <col min="1" max="1" width="10.7109375" bestFit="1" customWidth="1"/>
    <col min="3" max="3" width="15.85546875" customWidth="1"/>
    <col min="4" max="4" width="22.42578125" bestFit="1" customWidth="1"/>
    <col min="5" max="5" width="13.7109375" customWidth="1"/>
    <col min="6" max="6" width="10.42578125" bestFit="1" customWidth="1"/>
    <col min="7" max="7" width="12" bestFit="1" customWidth="1"/>
    <col min="8" max="8" width="17.28515625" bestFit="1" customWidth="1"/>
    <col min="9" max="9" width="16.85546875" bestFit="1" customWidth="1"/>
    <col min="10" max="10" width="17.7109375" bestFit="1" customWidth="1"/>
    <col min="11" max="11" width="17.5703125" bestFit="1" customWidth="1"/>
    <col min="12" max="12" width="12" bestFit="1" customWidth="1"/>
    <col min="13" max="13" width="20" bestFit="1" customWidth="1"/>
    <col min="14" max="16" width="12" bestFit="1" customWidth="1"/>
  </cols>
  <sheetData>
    <row r="1" spans="1:16" x14ac:dyDescent="0.25">
      <c r="A1" s="1" t="s">
        <v>0</v>
      </c>
      <c r="B1" s="11">
        <v>104</v>
      </c>
      <c r="C1" s="1" t="s">
        <v>19</v>
      </c>
    </row>
    <row r="2" spans="1:16" x14ac:dyDescent="0.25">
      <c r="A2" t="s">
        <v>2</v>
      </c>
      <c r="D2" t="s">
        <v>8</v>
      </c>
      <c r="E2" t="s">
        <v>9</v>
      </c>
      <c r="F2" t="s">
        <v>10</v>
      </c>
      <c r="G2" t="s">
        <v>11</v>
      </c>
      <c r="H2" t="s">
        <v>12</v>
      </c>
      <c r="I2" t="s">
        <v>13</v>
      </c>
      <c r="J2" t="s">
        <v>14</v>
      </c>
      <c r="K2" t="s">
        <v>15</v>
      </c>
      <c r="L2" t="s">
        <v>18</v>
      </c>
      <c r="M2" t="s">
        <v>20</v>
      </c>
      <c r="N2" t="s">
        <v>21</v>
      </c>
      <c r="O2" t="s">
        <v>22</v>
      </c>
      <c r="P2" t="s">
        <v>40</v>
      </c>
    </row>
    <row r="3" spans="1:16" x14ac:dyDescent="0.25">
      <c r="D3">
        <v>1</v>
      </c>
      <c r="E3">
        <v>0.85960591133004904</v>
      </c>
      <c r="F3">
        <v>0.82708688245315098</v>
      </c>
      <c r="G3">
        <v>0.85136286201022104</v>
      </c>
      <c r="H3">
        <v>1</v>
      </c>
      <c r="I3">
        <v>0.91537762749501606</v>
      </c>
      <c r="J3">
        <v>0.82714310016182502</v>
      </c>
      <c r="K3">
        <v>0.841770661129988</v>
      </c>
      <c r="L3">
        <v>0.93023255813953398</v>
      </c>
      <c r="M3">
        <v>1677</v>
      </c>
      <c r="N3">
        <f>(1-L3)*M3</f>
        <v>117.00000000000151</v>
      </c>
      <c r="O3">
        <f>L3*M3</f>
        <v>1559.9999999999984</v>
      </c>
      <c r="P3">
        <f>D3*F3+(1-E3)*(1-F3)</f>
        <v>0.85136286201022093</v>
      </c>
    </row>
    <row r="4" spans="1:16" x14ac:dyDescent="0.25">
      <c r="D4">
        <v>1</v>
      </c>
      <c r="E4">
        <v>0.87259615384615297</v>
      </c>
      <c r="F4">
        <v>0.80395852968897197</v>
      </c>
      <c r="G4">
        <v>0.828934967012252</v>
      </c>
      <c r="H4">
        <v>1</v>
      </c>
      <c r="I4">
        <v>0.85757846199613197</v>
      </c>
      <c r="J4">
        <v>0.80138764037830901</v>
      </c>
      <c r="K4">
        <v>0.82967431810220704</v>
      </c>
      <c r="L4">
        <v>0.93809222994314501</v>
      </c>
      <c r="M4">
        <v>1583</v>
      </c>
      <c r="N4">
        <f t="shared" ref="N4:N14" si="0">(1-L4)*M4</f>
        <v>98.00000000000145</v>
      </c>
      <c r="O4">
        <f t="shared" ref="O4:O14" si="1">L4*M4</f>
        <v>1484.9999999999986</v>
      </c>
      <c r="P4">
        <f t="shared" ref="P4:P14" si="2">D4*F4+(1-E4)*(1-F4)</f>
        <v>0.82893496701225211</v>
      </c>
    </row>
    <row r="5" spans="1:16" x14ac:dyDescent="0.25">
      <c r="D5">
        <v>1</v>
      </c>
      <c r="E5">
        <v>0.81827956989247297</v>
      </c>
      <c r="F5">
        <v>0.79324144064028401</v>
      </c>
      <c r="G5">
        <v>0.83081369497554403</v>
      </c>
      <c r="H5">
        <v>1</v>
      </c>
      <c r="I5">
        <v>0.80514385353094997</v>
      </c>
      <c r="J5">
        <v>0.78993893859464903</v>
      </c>
      <c r="K5">
        <v>0.83087062754329399</v>
      </c>
      <c r="L5">
        <v>0.88149939540507805</v>
      </c>
      <c r="M5">
        <v>1654</v>
      </c>
      <c r="N5">
        <f t="shared" si="0"/>
        <v>196.00000000000091</v>
      </c>
      <c r="O5">
        <f t="shared" si="1"/>
        <v>1457.9999999999991</v>
      </c>
      <c r="P5">
        <f t="shared" si="2"/>
        <v>0.83081369497554425</v>
      </c>
    </row>
    <row r="6" spans="1:16" x14ac:dyDescent="0.25">
      <c r="D6">
        <v>1</v>
      </c>
      <c r="E6">
        <v>0.86842105263157898</v>
      </c>
      <c r="F6">
        <v>0.847928436911487</v>
      </c>
      <c r="G6">
        <v>0.86793785310734395</v>
      </c>
      <c r="H6">
        <v>1</v>
      </c>
      <c r="I6">
        <v>0.887263817318379</v>
      </c>
      <c r="J6">
        <v>0.82485045835840398</v>
      </c>
      <c r="K6">
        <v>0.84459614908151304</v>
      </c>
      <c r="L6">
        <v>0.91287878787878696</v>
      </c>
      <c r="M6">
        <v>1584</v>
      </c>
      <c r="N6">
        <f t="shared" si="0"/>
        <v>138.00000000000145</v>
      </c>
      <c r="O6">
        <f t="shared" si="1"/>
        <v>1445.9999999999986</v>
      </c>
      <c r="P6">
        <f t="shared" si="2"/>
        <v>0.86793785310734395</v>
      </c>
    </row>
    <row r="7" spans="1:16" x14ac:dyDescent="0.25">
      <c r="D7">
        <v>1</v>
      </c>
      <c r="E7">
        <v>0.72944297082228104</v>
      </c>
      <c r="F7">
        <v>0.84072665821715198</v>
      </c>
      <c r="G7">
        <v>0.88381918039712704</v>
      </c>
      <c r="H7">
        <v>1</v>
      </c>
      <c r="I7">
        <v>0.73321856287425102</v>
      </c>
      <c r="J7">
        <v>0.85923328500623697</v>
      </c>
      <c r="K7">
        <v>0.896787231531744</v>
      </c>
      <c r="L7">
        <v>0.78913551401869098</v>
      </c>
      <c r="M7">
        <v>1712</v>
      </c>
      <c r="N7">
        <f t="shared" si="0"/>
        <v>361.00000000000102</v>
      </c>
      <c r="O7">
        <f t="shared" si="1"/>
        <v>1350.9999999999989</v>
      </c>
      <c r="P7">
        <f t="shared" si="2"/>
        <v>0.88381918039712681</v>
      </c>
    </row>
    <row r="8" spans="1:16" x14ac:dyDescent="0.25">
      <c r="D8">
        <v>1</v>
      </c>
      <c r="E8">
        <v>0.80751173708920099</v>
      </c>
      <c r="F8">
        <v>0.82205513784461104</v>
      </c>
      <c r="G8">
        <v>0.85630743525480302</v>
      </c>
      <c r="H8">
        <v>1</v>
      </c>
      <c r="I8">
        <v>0.81121618008119201</v>
      </c>
      <c r="J8">
        <v>0.82809444212285799</v>
      </c>
      <c r="K8">
        <v>0.86054743000417799</v>
      </c>
      <c r="L8">
        <v>0.88837478311162499</v>
      </c>
      <c r="M8">
        <v>1729</v>
      </c>
      <c r="N8">
        <f t="shared" si="0"/>
        <v>193.0000000000004</v>
      </c>
      <c r="O8">
        <f t="shared" si="1"/>
        <v>1535.9999999999995</v>
      </c>
      <c r="P8">
        <f t="shared" si="2"/>
        <v>0.85630743525480346</v>
      </c>
    </row>
    <row r="9" spans="1:16" x14ac:dyDescent="0.25">
      <c r="D9">
        <v>1</v>
      </c>
      <c r="E9">
        <v>0.78068410462776605</v>
      </c>
      <c r="F9">
        <v>0.79845904298459003</v>
      </c>
      <c r="G9">
        <v>0.84266017842660101</v>
      </c>
      <c r="H9">
        <v>1</v>
      </c>
      <c r="I9">
        <v>0.79867754642656097</v>
      </c>
      <c r="J9">
        <v>0.79188294984461005</v>
      </c>
      <c r="K9">
        <v>0.83378158501235999</v>
      </c>
      <c r="L9">
        <v>0.865825688073394</v>
      </c>
      <c r="M9">
        <v>1744</v>
      </c>
      <c r="N9">
        <f t="shared" si="0"/>
        <v>234.00000000000088</v>
      </c>
      <c r="O9">
        <f t="shared" si="1"/>
        <v>1509.9999999999991</v>
      </c>
      <c r="P9">
        <f t="shared" si="2"/>
        <v>0.84266017842660157</v>
      </c>
    </row>
    <row r="10" spans="1:16" x14ac:dyDescent="0.25">
      <c r="D10">
        <v>1</v>
      </c>
      <c r="E10">
        <v>0.72200772200772201</v>
      </c>
      <c r="F10">
        <v>0.78470490440565199</v>
      </c>
      <c r="G10">
        <v>0.84455527847048995</v>
      </c>
      <c r="H10">
        <v>1</v>
      </c>
      <c r="I10">
        <v>0.67779642974123799</v>
      </c>
      <c r="J10">
        <v>0.78896617272216696</v>
      </c>
      <c r="K10">
        <v>0.85696202531645504</v>
      </c>
      <c r="L10">
        <v>0.75489067894131101</v>
      </c>
      <c r="M10">
        <v>1738</v>
      </c>
      <c r="N10">
        <f t="shared" si="0"/>
        <v>426.00000000000148</v>
      </c>
      <c r="O10">
        <f t="shared" si="1"/>
        <v>1311.9999999999986</v>
      </c>
      <c r="P10">
        <f t="shared" si="2"/>
        <v>0.84455527847049006</v>
      </c>
    </row>
    <row r="11" spans="1:16" x14ac:dyDescent="0.25">
      <c r="D11">
        <v>1</v>
      </c>
      <c r="E11">
        <v>0.73059866962305897</v>
      </c>
      <c r="F11">
        <v>0.80236634531113005</v>
      </c>
      <c r="G11">
        <v>0.85560911481156798</v>
      </c>
      <c r="H11">
        <v>1</v>
      </c>
      <c r="I11">
        <v>0.66884326289882701</v>
      </c>
      <c r="J11">
        <v>0.80373290860509805</v>
      </c>
      <c r="K11">
        <v>0.868728078191771</v>
      </c>
      <c r="L11">
        <v>0.77901524032825298</v>
      </c>
      <c r="M11">
        <v>1706</v>
      </c>
      <c r="N11">
        <f t="shared" si="0"/>
        <v>377.0000000000004</v>
      </c>
      <c r="O11">
        <f t="shared" si="1"/>
        <v>1328.9999999999995</v>
      </c>
      <c r="P11">
        <f t="shared" si="2"/>
        <v>0.85560911481156854</v>
      </c>
    </row>
    <row r="12" spans="1:16" x14ac:dyDescent="0.25">
      <c r="D12">
        <v>1</v>
      </c>
      <c r="E12">
        <v>0.85572687224669597</v>
      </c>
      <c r="F12">
        <v>0.80278019113814003</v>
      </c>
      <c r="G12">
        <v>0.83123370981754996</v>
      </c>
      <c r="H12">
        <v>1</v>
      </c>
      <c r="I12">
        <v>0.80809484518174302</v>
      </c>
      <c r="J12">
        <v>0.80454950558078298</v>
      </c>
      <c r="K12">
        <v>0.842057462971608</v>
      </c>
      <c r="L12">
        <v>0.89129129129129103</v>
      </c>
      <c r="M12">
        <v>1665</v>
      </c>
      <c r="N12">
        <f t="shared" si="0"/>
        <v>181.00000000000043</v>
      </c>
      <c r="O12">
        <f t="shared" si="1"/>
        <v>1483.9999999999995</v>
      </c>
      <c r="P12">
        <f t="shared" si="2"/>
        <v>0.8312337098175494</v>
      </c>
    </row>
    <row r="13" spans="1:16" x14ac:dyDescent="0.25">
      <c r="D13">
        <v>1</v>
      </c>
      <c r="E13">
        <v>0.86951754385964897</v>
      </c>
      <c r="F13">
        <v>0.783372921615201</v>
      </c>
      <c r="G13">
        <v>0.811638954869358</v>
      </c>
      <c r="H13">
        <v>1</v>
      </c>
      <c r="I13">
        <v>0.87717474806814499</v>
      </c>
      <c r="J13">
        <v>0.80292640353376998</v>
      </c>
      <c r="K13">
        <v>0.82713201766885103</v>
      </c>
      <c r="L13">
        <v>0.92701664532650396</v>
      </c>
      <c r="M13">
        <v>1562</v>
      </c>
      <c r="N13">
        <f t="shared" si="0"/>
        <v>114.00000000000081</v>
      </c>
      <c r="O13">
        <f t="shared" si="1"/>
        <v>1447.9999999999991</v>
      </c>
      <c r="P13">
        <f t="shared" si="2"/>
        <v>0.81163895486935789</v>
      </c>
    </row>
    <row r="14" spans="1:16" x14ac:dyDescent="0.25">
      <c r="D14">
        <v>1</v>
      </c>
      <c r="E14">
        <v>0.77301927194860798</v>
      </c>
      <c r="F14">
        <v>0.81334932054356501</v>
      </c>
      <c r="G14">
        <v>0.85571542765787301</v>
      </c>
      <c r="H14">
        <v>1</v>
      </c>
      <c r="I14">
        <v>0.76065864990434495</v>
      </c>
      <c r="J14">
        <v>0.81139418306465105</v>
      </c>
      <c r="K14">
        <v>0.85653535392585101</v>
      </c>
      <c r="L14">
        <v>0.82206816868861898</v>
      </c>
      <c r="M14">
        <v>1731</v>
      </c>
      <c r="N14">
        <f t="shared" si="0"/>
        <v>308.00000000000057</v>
      </c>
      <c r="O14">
        <f t="shared" si="1"/>
        <v>1422.9999999999995</v>
      </c>
      <c r="P14">
        <f t="shared" si="2"/>
        <v>0.85571542765787367</v>
      </c>
    </row>
    <row r="16" spans="1:16" x14ac:dyDescent="0.25">
      <c r="B16" t="s">
        <v>4</v>
      </c>
      <c r="D16" s="7">
        <f>AVERAGE(D3:D14)</f>
        <v>1</v>
      </c>
      <c r="E16" s="7">
        <f t="shared" ref="E16:L16" si="3">AVERAGE(E3:E14)</f>
        <v>0.80728429832710302</v>
      </c>
      <c r="F16" s="7">
        <f t="shared" si="3"/>
        <v>0.81000248431282795</v>
      </c>
      <c r="G16" s="7">
        <f t="shared" si="3"/>
        <v>0.84671572140089424</v>
      </c>
      <c r="H16" s="7">
        <f t="shared" si="3"/>
        <v>1</v>
      </c>
      <c r="I16" s="7">
        <f t="shared" si="3"/>
        <v>0.80008699879306489</v>
      </c>
      <c r="J16" s="7">
        <f t="shared" si="3"/>
        <v>0.81117499899778001</v>
      </c>
      <c r="K16" s="7">
        <f t="shared" si="3"/>
        <v>0.84912024503998496</v>
      </c>
      <c r="L16" s="7">
        <f t="shared" si="3"/>
        <v>0.86502674842885252</v>
      </c>
      <c r="M16" s="12">
        <f>AVERAGE(M3:M14)</f>
        <v>1673.75</v>
      </c>
      <c r="N16" s="12">
        <f t="shared" ref="N16:P16" si="4">AVERAGE(N3:N14)</f>
        <v>228.58333333333428</v>
      </c>
      <c r="O16" s="12">
        <f t="shared" si="4"/>
        <v>1445.1666666666658</v>
      </c>
      <c r="P16" s="12">
        <f t="shared" si="4"/>
        <v>0.84671572140089435</v>
      </c>
    </row>
    <row r="17" spans="2:16" x14ac:dyDescent="0.25">
      <c r="B17" t="s">
        <v>7</v>
      </c>
      <c r="D17" s="7">
        <f>STDEV(D3:D14)</f>
        <v>0</v>
      </c>
      <c r="E17" s="7">
        <f t="shared" ref="E17:L17" si="5">STDEV(E3:E14)</f>
        <v>5.8910729576721083E-2</v>
      </c>
      <c r="F17" s="7">
        <f t="shared" si="5"/>
        <v>2.0760503319166488E-2</v>
      </c>
      <c r="G17" s="7">
        <f t="shared" si="5"/>
        <v>1.9449109443800905E-2</v>
      </c>
      <c r="H17" s="7">
        <f t="shared" si="5"/>
        <v>0</v>
      </c>
      <c r="I17" s="7">
        <f t="shared" si="5"/>
        <v>7.8948166372149964E-2</v>
      </c>
      <c r="J17" s="7">
        <f t="shared" si="5"/>
        <v>2.0488160372003933E-2</v>
      </c>
      <c r="K17" s="7">
        <f t="shared" si="5"/>
        <v>2.0131347337972432E-2</v>
      </c>
      <c r="L17" s="7">
        <f t="shared" si="5"/>
        <v>6.3505706905772369E-2</v>
      </c>
      <c r="M17" s="12">
        <f>STDEV(M3:M14)</f>
        <v>65.471888485197837</v>
      </c>
      <c r="N17" s="12">
        <f t="shared" ref="N17:P17" si="6">STDEV(N3:N14)</f>
        <v>112.93639266365277</v>
      </c>
      <c r="O17" s="12">
        <f t="shared" si="6"/>
        <v>79.484513452545428</v>
      </c>
      <c r="P17" s="12">
        <f t="shared" si="6"/>
        <v>1.9449109443800957E-2</v>
      </c>
    </row>
    <row r="19" spans="2:16" x14ac:dyDescent="0.25">
      <c r="B19" s="11">
        <v>104</v>
      </c>
      <c r="C19" s="1" t="s">
        <v>19</v>
      </c>
      <c r="D19" s="1" t="s">
        <v>17</v>
      </c>
    </row>
    <row r="20" spans="2:16" x14ac:dyDescent="0.25">
      <c r="D20" t="s">
        <v>8</v>
      </c>
      <c r="E20" t="s">
        <v>9</v>
      </c>
      <c r="F20" t="s">
        <v>10</v>
      </c>
      <c r="G20" t="s">
        <v>11</v>
      </c>
      <c r="H20" t="s">
        <v>12</v>
      </c>
      <c r="I20" t="s">
        <v>13</v>
      </c>
      <c r="J20" t="s">
        <v>14</v>
      </c>
      <c r="K20" t="s">
        <v>15</v>
      </c>
      <c r="L20" t="s">
        <v>18</v>
      </c>
      <c r="M20" t="s">
        <v>20</v>
      </c>
      <c r="N20" t="s">
        <v>21</v>
      </c>
      <c r="O20" t="s">
        <v>22</v>
      </c>
      <c r="P20" t="s">
        <v>40</v>
      </c>
    </row>
    <row r="21" spans="2:16" x14ac:dyDescent="0.25">
      <c r="D21">
        <v>0.99017467248908297</v>
      </c>
      <c r="E21">
        <v>0.72906976744186003</v>
      </c>
      <c r="F21">
        <v>0.80990274093722303</v>
      </c>
      <c r="G21">
        <v>0.85344827586206895</v>
      </c>
      <c r="H21">
        <v>0.98832978443166297</v>
      </c>
      <c r="I21">
        <v>0.76333253552078995</v>
      </c>
      <c r="J21">
        <v>0.79858003725210902</v>
      </c>
      <c r="K21">
        <v>0.83692998794784701</v>
      </c>
      <c r="L21">
        <v>0.68548876745597997</v>
      </c>
      <c r="M21">
        <v>1647</v>
      </c>
      <c r="N21">
        <f>(1-L21)*M21</f>
        <v>518.00000000000102</v>
      </c>
      <c r="O21">
        <f>L21*M21</f>
        <v>1128.9999999999991</v>
      </c>
      <c r="P21">
        <f>D21*F21+(1-E21)*(1-F21)</f>
        <v>0.85344827586206851</v>
      </c>
    </row>
    <row r="22" spans="2:16" x14ac:dyDescent="0.25">
      <c r="D22">
        <v>0.96612623045743995</v>
      </c>
      <c r="E22">
        <v>0.65964523281596399</v>
      </c>
      <c r="F22">
        <v>0.79292929292929204</v>
      </c>
      <c r="G22">
        <v>0.83654729109274495</v>
      </c>
      <c r="H22">
        <v>0.97136503447802802</v>
      </c>
      <c r="I22">
        <v>0.66209998126132097</v>
      </c>
      <c r="J22">
        <v>0.79783221787262704</v>
      </c>
      <c r="K22">
        <v>0.84329881719072197</v>
      </c>
      <c r="L22">
        <v>0.72083078802687806</v>
      </c>
      <c r="M22">
        <v>1637</v>
      </c>
      <c r="N22">
        <f t="shared" ref="N22:N32" si="7">(1-L22)*M22</f>
        <v>457.00000000000063</v>
      </c>
      <c r="O22">
        <f t="shared" ref="O22:O32" si="8">L22*M22</f>
        <v>1179.9999999999993</v>
      </c>
      <c r="P22">
        <f t="shared" ref="P22:P32" si="9">D22*F22+(1-E22)*(1-F22)</f>
        <v>0.83654729109274462</v>
      </c>
    </row>
    <row r="23" spans="2:16" x14ac:dyDescent="0.25">
      <c r="D23">
        <v>0.95320476460578496</v>
      </c>
      <c r="E23">
        <v>0.69261477045908104</v>
      </c>
      <c r="F23">
        <v>0.77871024734982297</v>
      </c>
      <c r="G23">
        <v>0.81029151943462896</v>
      </c>
      <c r="H23">
        <v>0.96232270016789201</v>
      </c>
      <c r="I23">
        <v>0.68717421628367903</v>
      </c>
      <c r="J23">
        <v>0.76020843786034298</v>
      </c>
      <c r="K23">
        <v>0.80657881996707903</v>
      </c>
      <c r="L23">
        <v>0.5</v>
      </c>
      <c r="M23">
        <v>1686</v>
      </c>
      <c r="N23">
        <f t="shared" si="7"/>
        <v>843</v>
      </c>
      <c r="O23">
        <f t="shared" si="8"/>
        <v>843</v>
      </c>
      <c r="P23">
        <f t="shared" si="9"/>
        <v>0.8102915194346284</v>
      </c>
    </row>
    <row r="24" spans="2:16" x14ac:dyDescent="0.25">
      <c r="D24">
        <v>0.97522271714922004</v>
      </c>
      <c r="E24">
        <v>0.85864485981308403</v>
      </c>
      <c r="F24">
        <v>0.80755395683453202</v>
      </c>
      <c r="G24">
        <v>0.81474820143884896</v>
      </c>
      <c r="H24">
        <v>0.98556676032282298</v>
      </c>
      <c r="I24">
        <v>0.79615135183487196</v>
      </c>
      <c r="J24">
        <v>0.80924246431587998</v>
      </c>
      <c r="K24">
        <v>0.83644813964797904</v>
      </c>
      <c r="L24">
        <v>0.82332155477031799</v>
      </c>
      <c r="M24">
        <v>1698</v>
      </c>
      <c r="N24">
        <f t="shared" si="7"/>
        <v>300.00000000000006</v>
      </c>
      <c r="O24">
        <f t="shared" si="8"/>
        <v>1398</v>
      </c>
      <c r="P24">
        <f t="shared" si="9"/>
        <v>0.8147482014388483</v>
      </c>
    </row>
    <row r="25" spans="2:16" x14ac:dyDescent="0.25">
      <c r="D25">
        <v>0.97933467741935398</v>
      </c>
      <c r="E25">
        <v>0.67714884696016697</v>
      </c>
      <c r="F25">
        <v>0.80617635107679797</v>
      </c>
      <c r="G25">
        <v>0.85209264526615103</v>
      </c>
      <c r="H25">
        <v>0.98591437799497506</v>
      </c>
      <c r="I25">
        <v>0.68082708550820903</v>
      </c>
      <c r="J25">
        <v>0.818038958347724</v>
      </c>
      <c r="K25">
        <v>0.86459340678317298</v>
      </c>
      <c r="L25">
        <v>0.64551804423748504</v>
      </c>
      <c r="M25">
        <v>1718</v>
      </c>
      <c r="N25">
        <f t="shared" si="7"/>
        <v>609.00000000000068</v>
      </c>
      <c r="O25">
        <f t="shared" si="8"/>
        <v>1108.9999999999993</v>
      </c>
      <c r="P25">
        <f t="shared" si="9"/>
        <v>0.85209264526615136</v>
      </c>
    </row>
    <row r="26" spans="2:16" x14ac:dyDescent="0.25">
      <c r="D26">
        <v>0.98224112056028001</v>
      </c>
      <c r="E26">
        <v>0.80634573304157497</v>
      </c>
      <c r="F26">
        <v>0.81392508143322395</v>
      </c>
      <c r="G26">
        <v>0.83550488599348505</v>
      </c>
      <c r="H26">
        <v>0.97628196491606201</v>
      </c>
      <c r="I26">
        <v>0.80140868256431896</v>
      </c>
      <c r="J26">
        <v>0.81356296338517198</v>
      </c>
      <c r="K26">
        <v>0.83129162519675304</v>
      </c>
      <c r="L26">
        <v>0.84807916181606502</v>
      </c>
      <c r="M26">
        <v>1718</v>
      </c>
      <c r="N26">
        <f t="shared" si="7"/>
        <v>261.00000000000028</v>
      </c>
      <c r="O26">
        <f t="shared" si="8"/>
        <v>1456.9999999999998</v>
      </c>
      <c r="P26">
        <f t="shared" si="9"/>
        <v>0.83550488599348471</v>
      </c>
    </row>
    <row r="27" spans="2:16" x14ac:dyDescent="0.25">
      <c r="D27">
        <v>0.98238897396630898</v>
      </c>
      <c r="E27">
        <v>0.80792682926829196</v>
      </c>
      <c r="F27">
        <v>0.79926560587515305</v>
      </c>
      <c r="G27">
        <v>0.82374541003671897</v>
      </c>
      <c r="H27">
        <v>0.98710049145996204</v>
      </c>
      <c r="I27">
        <v>0.815594510805142</v>
      </c>
      <c r="J27">
        <v>0.81246098993647198</v>
      </c>
      <c r="K27">
        <v>0.83656386535222305</v>
      </c>
      <c r="L27">
        <v>0.77521613832852998</v>
      </c>
      <c r="M27">
        <v>1735</v>
      </c>
      <c r="N27">
        <f t="shared" si="7"/>
        <v>390.00000000000051</v>
      </c>
      <c r="O27">
        <f t="shared" si="8"/>
        <v>1344.9999999999995</v>
      </c>
      <c r="P27">
        <f t="shared" si="9"/>
        <v>0.82374541003671964</v>
      </c>
    </row>
    <row r="28" spans="2:16" x14ac:dyDescent="0.25">
      <c r="D28">
        <v>0.99395055234087304</v>
      </c>
      <c r="E28">
        <v>0.71114864864864802</v>
      </c>
      <c r="F28">
        <v>0.86527082385070497</v>
      </c>
      <c r="G28">
        <v>0.89895311788802901</v>
      </c>
      <c r="H28">
        <v>0.98483250971832803</v>
      </c>
      <c r="I28">
        <v>0.76351312703769303</v>
      </c>
      <c r="J28">
        <v>0.85304266327075196</v>
      </c>
      <c r="K28">
        <v>0.87485762798771005</v>
      </c>
      <c r="L28">
        <v>0.816239316239316</v>
      </c>
      <c r="M28">
        <v>1638</v>
      </c>
      <c r="N28">
        <f t="shared" si="7"/>
        <v>301.0000000000004</v>
      </c>
      <c r="O28">
        <f t="shared" si="8"/>
        <v>1336.9999999999995</v>
      </c>
      <c r="P28">
        <f t="shared" si="9"/>
        <v>0.89895311788802867</v>
      </c>
    </row>
    <row r="29" spans="2:16" x14ac:dyDescent="0.25">
      <c r="D29">
        <v>0.99081632653061202</v>
      </c>
      <c r="E29">
        <v>0.83974358974358898</v>
      </c>
      <c r="F29">
        <v>0.83404255319148901</v>
      </c>
      <c r="G29">
        <v>0.85297872340425496</v>
      </c>
      <c r="H29">
        <v>0.99156924742066499</v>
      </c>
      <c r="I29">
        <v>0.82630256369128696</v>
      </c>
      <c r="J29">
        <v>0.84214723978157902</v>
      </c>
      <c r="K29">
        <v>0.86246592453180504</v>
      </c>
      <c r="L29">
        <v>0.84610883557635996</v>
      </c>
      <c r="M29">
        <v>1709</v>
      </c>
      <c r="N29">
        <f t="shared" si="7"/>
        <v>263.0000000000008</v>
      </c>
      <c r="O29">
        <f t="shared" si="8"/>
        <v>1445.9999999999991</v>
      </c>
      <c r="P29">
        <f t="shared" si="9"/>
        <v>0.85297872340425496</v>
      </c>
    </row>
    <row r="30" spans="2:16" x14ac:dyDescent="0.25">
      <c r="D30">
        <v>0.97429245283018795</v>
      </c>
      <c r="E30">
        <v>0.77071005917159696</v>
      </c>
      <c r="F30">
        <v>0.862489829129373</v>
      </c>
      <c r="G30">
        <v>0.87184703010577702</v>
      </c>
      <c r="H30">
        <v>0.96785572909620199</v>
      </c>
      <c r="I30">
        <v>0.755689480782198</v>
      </c>
      <c r="J30">
        <v>0.84864837281692096</v>
      </c>
      <c r="K30">
        <v>0.85834598424058395</v>
      </c>
      <c r="L30">
        <v>0.76522767593140095</v>
      </c>
      <c r="M30">
        <v>1691</v>
      </c>
      <c r="N30">
        <f t="shared" si="7"/>
        <v>397.00000000000097</v>
      </c>
      <c r="O30">
        <f t="shared" si="8"/>
        <v>1293.9999999999991</v>
      </c>
      <c r="P30">
        <f t="shared" si="9"/>
        <v>0.87184703010577613</v>
      </c>
    </row>
    <row r="31" spans="2:16" x14ac:dyDescent="0.25">
      <c r="D31">
        <v>0.96744930629669101</v>
      </c>
      <c r="E31">
        <v>0.85248041775456895</v>
      </c>
      <c r="F31">
        <v>0.83030571555161703</v>
      </c>
      <c r="G31">
        <v>0.82831191847585295</v>
      </c>
      <c r="H31">
        <v>0.96420368042183202</v>
      </c>
      <c r="I31">
        <v>0.80828267477203597</v>
      </c>
      <c r="J31">
        <v>0.82683526981328204</v>
      </c>
      <c r="K31">
        <v>0.83043628915176404</v>
      </c>
      <c r="L31">
        <v>0.87158145065398296</v>
      </c>
      <c r="M31">
        <v>1682</v>
      </c>
      <c r="N31">
        <f t="shared" si="7"/>
        <v>216.00000000000065</v>
      </c>
      <c r="O31">
        <f t="shared" si="8"/>
        <v>1465.9999999999993</v>
      </c>
      <c r="P31">
        <f t="shared" si="9"/>
        <v>0.82831191847585228</v>
      </c>
    </row>
    <row r="32" spans="2:16" x14ac:dyDescent="0.25">
      <c r="D32">
        <v>0.987872662961091</v>
      </c>
      <c r="E32">
        <v>0.58250825082508195</v>
      </c>
      <c r="F32">
        <v>0.86722173531989399</v>
      </c>
      <c r="G32">
        <v>0.91213847502191003</v>
      </c>
      <c r="H32">
        <v>0.99049728284730199</v>
      </c>
      <c r="I32">
        <v>0.58082303532042101</v>
      </c>
      <c r="J32">
        <v>0.86099012562423605</v>
      </c>
      <c r="K32">
        <v>0.91107811719048604</v>
      </c>
      <c r="L32">
        <v>0.52969406118776197</v>
      </c>
      <c r="M32">
        <v>1667</v>
      </c>
      <c r="N32">
        <f t="shared" si="7"/>
        <v>784.0000000000008</v>
      </c>
      <c r="O32">
        <f t="shared" si="8"/>
        <v>882.9999999999992</v>
      </c>
      <c r="P32">
        <f t="shared" si="9"/>
        <v>0.91213847502190981</v>
      </c>
    </row>
    <row r="34" spans="2:16" x14ac:dyDescent="0.25">
      <c r="B34" t="s">
        <v>4</v>
      </c>
      <c r="D34" s="7">
        <f>AVERAGE(D21:D32)</f>
        <v>0.97858953813391059</v>
      </c>
      <c r="E34" s="7">
        <f t="shared" ref="E34:L34" si="10">AVERAGE(E21:E32)</f>
        <v>0.74899891716195899</v>
      </c>
      <c r="F34" s="7">
        <f t="shared" si="10"/>
        <v>0.82231616112326034</v>
      </c>
      <c r="G34" s="7">
        <f t="shared" si="10"/>
        <v>0.84921729116837252</v>
      </c>
      <c r="H34" s="7">
        <f t="shared" si="10"/>
        <v>0.97965329693964465</v>
      </c>
      <c r="I34" s="7">
        <f t="shared" si="10"/>
        <v>0.74509993711516387</v>
      </c>
      <c r="J34" s="7">
        <f t="shared" si="10"/>
        <v>0.82013247835642467</v>
      </c>
      <c r="K34" s="7">
        <f t="shared" si="10"/>
        <v>0.84940738376567715</v>
      </c>
      <c r="L34" s="7">
        <f t="shared" si="10"/>
        <v>0.7356088161853398</v>
      </c>
      <c r="M34" s="12">
        <f>AVERAGE(M21:M32)</f>
        <v>1685.5</v>
      </c>
      <c r="N34" s="12">
        <f t="shared" ref="N34:P34" si="11">AVERAGE(N21:N32)</f>
        <v>444.91666666666737</v>
      </c>
      <c r="O34" s="12">
        <f t="shared" si="11"/>
        <v>1240.583333333333</v>
      </c>
      <c r="P34" s="12">
        <f t="shared" si="11"/>
        <v>0.84921729116837241</v>
      </c>
    </row>
    <row r="35" spans="2:16" x14ac:dyDescent="0.25">
      <c r="B35" t="s">
        <v>7</v>
      </c>
      <c r="D35" s="7">
        <f>STDEV(D21:D32)</f>
        <v>1.2014377040235964E-2</v>
      </c>
      <c r="E35" s="7">
        <f t="shared" ref="E35:L35" si="12">STDEV(E21:E32)</f>
        <v>8.7423951584332499E-2</v>
      </c>
      <c r="F35" s="7">
        <f t="shared" si="12"/>
        <v>2.965895494743628E-2</v>
      </c>
      <c r="G35" s="7">
        <f t="shared" si="12"/>
        <v>3.1798934132750221E-2</v>
      </c>
      <c r="H35" s="7">
        <f t="shared" si="12"/>
        <v>1.0658340712178685E-2</v>
      </c>
      <c r="I35" s="7">
        <f t="shared" si="12"/>
        <v>7.5965437682198447E-2</v>
      </c>
      <c r="J35" s="7">
        <f t="shared" si="12"/>
        <v>2.8401098634480169E-2</v>
      </c>
      <c r="K35" s="7">
        <f t="shared" si="12"/>
        <v>2.6934770759197917E-2</v>
      </c>
      <c r="L35" s="7">
        <f t="shared" si="12"/>
        <v>0.12385782402933934</v>
      </c>
      <c r="M35" s="12">
        <f>STDEV(M21:M32)</f>
        <v>32.678878360633661</v>
      </c>
      <c r="N35" s="12">
        <f t="shared" ref="N35:P35" si="13">STDEV(N21:N32)</f>
        <v>207.1900569452348</v>
      </c>
      <c r="O35" s="12">
        <f t="shared" si="13"/>
        <v>214.69871419919428</v>
      </c>
      <c r="P35" s="12">
        <f t="shared" si="13"/>
        <v>3.1798934132750215E-2</v>
      </c>
    </row>
    <row r="36" spans="2:16" x14ac:dyDescent="0.25">
      <c r="B36" t="s">
        <v>5</v>
      </c>
      <c r="D36" s="4">
        <f t="shared" ref="D36:P36" si="14">D34-D16</f>
        <v>-2.1410461866089414E-2</v>
      </c>
      <c r="E36" s="4">
        <f t="shared" si="14"/>
        <v>-5.8285381165144035E-2</v>
      </c>
      <c r="F36" s="4">
        <f t="shared" si="14"/>
        <v>1.2313676810432383E-2</v>
      </c>
      <c r="G36" s="4">
        <f t="shared" si="14"/>
        <v>2.5015697674782844E-3</v>
      </c>
      <c r="H36" s="4">
        <f t="shared" si="14"/>
        <v>-2.0346703060355353E-2</v>
      </c>
      <c r="I36" s="4">
        <f t="shared" si="14"/>
        <v>-5.4987061677901017E-2</v>
      </c>
      <c r="J36" s="4">
        <f t="shared" si="14"/>
        <v>8.9574793586446599E-3</v>
      </c>
      <c r="K36" s="4">
        <f t="shared" si="14"/>
        <v>2.8713872569219312E-4</v>
      </c>
      <c r="L36" s="4">
        <f t="shared" si="14"/>
        <v>-0.12941793224351272</v>
      </c>
      <c r="M36" s="13">
        <f t="shared" si="14"/>
        <v>11.75</v>
      </c>
      <c r="N36" s="13">
        <f t="shared" si="14"/>
        <v>216.33333333333309</v>
      </c>
      <c r="O36" s="13">
        <f t="shared" si="14"/>
        <v>-204.5833333333328</v>
      </c>
      <c r="P36" s="13">
        <f t="shared" si="14"/>
        <v>2.5015697674780624E-3</v>
      </c>
    </row>
    <row r="102" spans="1:16" x14ac:dyDescent="0.25">
      <c r="A102" t="s">
        <v>4</v>
      </c>
      <c r="M102" s="7"/>
      <c r="N102" s="7"/>
      <c r="O102" s="7"/>
      <c r="P102" s="7"/>
    </row>
    <row r="103" spans="1:16" x14ac:dyDescent="0.25">
      <c r="A103" t="s">
        <v>1</v>
      </c>
      <c r="M103" s="7"/>
      <c r="N103" s="7"/>
      <c r="O103" s="7"/>
      <c r="P103" s="7"/>
    </row>
    <row r="104" spans="1:16" x14ac:dyDescent="0.25">
      <c r="A104" t="s">
        <v>3</v>
      </c>
      <c r="M104" s="4"/>
      <c r="N104" s="4"/>
      <c r="O104" s="4"/>
      <c r="P104" s="4"/>
    </row>
    <row r="106" spans="1:16" x14ac:dyDescent="0.25"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</row>
    <row r="107" spans="1:16" x14ac:dyDescent="0.25">
      <c r="A107" s="6"/>
      <c r="B107" s="5"/>
      <c r="C107" s="5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</row>
    <row r="108" spans="1:16" x14ac:dyDescent="0.25">
      <c r="D108" s="4"/>
      <c r="E108" s="4"/>
      <c r="H108" s="4"/>
      <c r="I108" s="4"/>
    </row>
    <row r="109" spans="1:16" x14ac:dyDescent="0.25">
      <c r="D109" s="9"/>
      <c r="E109" s="9"/>
      <c r="F109" s="9"/>
      <c r="G109" s="9"/>
      <c r="H109" s="9"/>
      <c r="I109" s="9"/>
    </row>
  </sheetData>
  <conditionalFormatting sqref="M104:P104 D107:P107">
    <cfRule type="cellIs" dxfId="69" priority="19" operator="lessThan">
      <formula>0</formula>
    </cfRule>
    <cfRule type="cellIs" dxfId="68" priority="20" operator="greaterThan">
      <formula>0</formula>
    </cfRule>
  </conditionalFormatting>
  <conditionalFormatting sqref="D36:L36">
    <cfRule type="cellIs" dxfId="67" priority="15" operator="lessThan">
      <formula>0</formula>
    </cfRule>
    <cfRule type="cellIs" dxfId="66" priority="16" operator="greaterThan">
      <formula>0</formula>
    </cfRule>
  </conditionalFormatting>
  <conditionalFormatting sqref="M36">
    <cfRule type="cellIs" dxfId="65" priority="9" operator="lessThan">
      <formula>0</formula>
    </cfRule>
    <cfRule type="cellIs" dxfId="64" priority="10" operator="greaterThan">
      <formula>0</formula>
    </cfRule>
  </conditionalFormatting>
  <conditionalFormatting sqref="N36:O36">
    <cfRule type="cellIs" dxfId="63" priority="3" operator="lessThan">
      <formula>0</formula>
    </cfRule>
    <cfRule type="cellIs" dxfId="62" priority="4" operator="greaterThan">
      <formula>0</formula>
    </cfRule>
  </conditionalFormatting>
  <conditionalFormatting sqref="P36">
    <cfRule type="cellIs" dxfId="9" priority="1" operator="lessThan">
      <formula>0</formula>
    </cfRule>
    <cfRule type="cellIs" dxfId="8" priority="2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D9B1A-565A-4C13-B440-33646B8A54C9}">
  <dimension ref="A1:P109"/>
  <sheetViews>
    <sheetView topLeftCell="B1" workbookViewId="0">
      <selection activeCell="N8" sqref="N8"/>
    </sheetView>
  </sheetViews>
  <sheetFormatPr defaultRowHeight="15" x14ac:dyDescent="0.25"/>
  <cols>
    <col min="1" max="1" width="10.7109375" bestFit="1" customWidth="1"/>
    <col min="3" max="3" width="15.85546875" customWidth="1"/>
    <col min="4" max="4" width="22.42578125" bestFit="1" customWidth="1"/>
    <col min="5" max="5" width="13.7109375" customWidth="1"/>
    <col min="6" max="6" width="10.42578125" bestFit="1" customWidth="1"/>
    <col min="7" max="7" width="12" bestFit="1" customWidth="1"/>
    <col min="8" max="8" width="17.28515625" bestFit="1" customWidth="1"/>
    <col min="9" max="9" width="16.85546875" bestFit="1" customWidth="1"/>
    <col min="10" max="10" width="17.7109375" bestFit="1" customWidth="1"/>
    <col min="11" max="11" width="17.5703125" bestFit="1" customWidth="1"/>
    <col min="12" max="12" width="12" bestFit="1" customWidth="1"/>
    <col min="13" max="13" width="20" bestFit="1" customWidth="1"/>
    <col min="14" max="16" width="12" bestFit="1" customWidth="1"/>
  </cols>
  <sheetData>
    <row r="1" spans="1:13" x14ac:dyDescent="0.25">
      <c r="A1" s="1" t="s">
        <v>0</v>
      </c>
      <c r="B1" s="11">
        <v>109</v>
      </c>
      <c r="C1" s="1" t="s">
        <v>6</v>
      </c>
    </row>
    <row r="2" spans="1:13" x14ac:dyDescent="0.25">
      <c r="A2" t="s">
        <v>2</v>
      </c>
      <c r="D2" t="s">
        <v>8</v>
      </c>
      <c r="E2" t="s">
        <v>9</v>
      </c>
      <c r="F2" t="s">
        <v>10</v>
      </c>
      <c r="G2" t="s">
        <v>11</v>
      </c>
      <c r="H2" t="s">
        <v>12</v>
      </c>
      <c r="I2" t="s">
        <v>13</v>
      </c>
      <c r="J2" t="s">
        <v>14</v>
      </c>
      <c r="K2" t="s">
        <v>15</v>
      </c>
      <c r="L2" t="s">
        <v>20</v>
      </c>
      <c r="M2" t="s">
        <v>40</v>
      </c>
    </row>
    <row r="3" spans="1:13" x14ac:dyDescent="0.25">
      <c r="D3">
        <v>0.98693054518297196</v>
      </c>
      <c r="E3">
        <v>1.45413870246085E-2</v>
      </c>
      <c r="F3">
        <v>0.74972004479283305</v>
      </c>
      <c r="G3">
        <v>0.98656215005599102</v>
      </c>
      <c r="H3">
        <v>0.98181605234921598</v>
      </c>
      <c r="I3">
        <v>1.8236941377953599E-2</v>
      </c>
      <c r="J3">
        <v>0.75386639779893005</v>
      </c>
      <c r="K3">
        <v>0.98180300881225402</v>
      </c>
      <c r="L3">
        <v>1405</v>
      </c>
      <c r="M3">
        <f>D3*F3+(1-E3)*(1-F3)</f>
        <v>0.98656215005599068</v>
      </c>
    </row>
    <row r="4" spans="1:13" x14ac:dyDescent="0.25">
      <c r="D4">
        <v>0.93465909090909005</v>
      </c>
      <c r="E4">
        <v>0.16812865497075999</v>
      </c>
      <c r="F4">
        <v>0.80457142857142805</v>
      </c>
      <c r="G4">
        <v>0.91457142857142804</v>
      </c>
      <c r="H4">
        <v>0.93790955033086398</v>
      </c>
      <c r="I4">
        <v>0.189802037548127</v>
      </c>
      <c r="J4">
        <v>0.80869910962207803</v>
      </c>
      <c r="K4">
        <v>0.91347820985803496</v>
      </c>
      <c r="L4">
        <v>1391</v>
      </c>
      <c r="M4">
        <f t="shared" ref="M4:M14" si="0">D4*F4+(1-E4)*(1-F4)</f>
        <v>0.91457142857142781</v>
      </c>
    </row>
    <row r="5" spans="1:13" x14ac:dyDescent="0.25">
      <c r="D5">
        <v>1</v>
      </c>
      <c r="E5">
        <v>0</v>
      </c>
      <c r="F5">
        <v>0.77260122018857402</v>
      </c>
      <c r="G5">
        <v>1</v>
      </c>
      <c r="H5">
        <v>1</v>
      </c>
      <c r="I5">
        <v>2.8168018102960502E-3</v>
      </c>
      <c r="J5">
        <v>0.75958563316747996</v>
      </c>
      <c r="K5">
        <v>0.99932280037628496</v>
      </c>
      <c r="L5">
        <v>1441</v>
      </c>
      <c r="M5">
        <f t="shared" si="0"/>
        <v>1</v>
      </c>
    </row>
    <row r="6" spans="1:13" x14ac:dyDescent="0.25">
      <c r="D6">
        <v>1</v>
      </c>
      <c r="E6">
        <v>0</v>
      </c>
      <c r="F6">
        <v>0.75382870107770805</v>
      </c>
      <c r="G6">
        <v>1</v>
      </c>
      <c r="H6">
        <v>1</v>
      </c>
      <c r="I6">
        <v>0</v>
      </c>
      <c r="J6">
        <v>0.74622125304227205</v>
      </c>
      <c r="K6">
        <v>1</v>
      </c>
      <c r="L6">
        <v>1430</v>
      </c>
      <c r="M6">
        <f t="shared" si="0"/>
        <v>1</v>
      </c>
    </row>
    <row r="7" spans="1:13" x14ac:dyDescent="0.25">
      <c r="D7">
        <v>1</v>
      </c>
      <c r="E7">
        <v>0</v>
      </c>
      <c r="F7">
        <v>0.77942012507106295</v>
      </c>
      <c r="G7">
        <v>1</v>
      </c>
      <c r="H7">
        <v>0.99997888037846305</v>
      </c>
      <c r="I7" s="10">
        <v>6.8096351255208804E-4</v>
      </c>
      <c r="J7">
        <v>0.74276182657665901</v>
      </c>
      <c r="K7">
        <v>0.99980914334119397</v>
      </c>
      <c r="L7">
        <v>1421</v>
      </c>
      <c r="M7">
        <f t="shared" si="0"/>
        <v>1</v>
      </c>
    </row>
    <row r="8" spans="1:13" x14ac:dyDescent="0.25">
      <c r="D8">
        <v>0.99931271477663197</v>
      </c>
      <c r="E8">
        <v>2.9147982062780201E-2</v>
      </c>
      <c r="F8">
        <v>0.765386638611257</v>
      </c>
      <c r="G8">
        <v>0.99263545502367101</v>
      </c>
      <c r="H8">
        <v>0.99807667372606601</v>
      </c>
      <c r="I8">
        <v>1.8790535807100401E-2</v>
      </c>
      <c r="J8">
        <v>0.75828767759309101</v>
      </c>
      <c r="K8">
        <v>0.99399966133728002</v>
      </c>
      <c r="L8">
        <v>1493</v>
      </c>
      <c r="M8">
        <f t="shared" si="0"/>
        <v>0.99263545502367145</v>
      </c>
    </row>
    <row r="9" spans="1:13" x14ac:dyDescent="0.25">
      <c r="D9">
        <v>0.961708394698085</v>
      </c>
      <c r="E9">
        <v>0.14809782608695601</v>
      </c>
      <c r="F9">
        <v>0.78679026651216599</v>
      </c>
      <c r="G9">
        <v>0.93829663962919996</v>
      </c>
      <c r="H9">
        <v>0.96227657022496504</v>
      </c>
      <c r="I9">
        <v>0.198191001391537</v>
      </c>
      <c r="J9">
        <v>0.77893105766272797</v>
      </c>
      <c r="K9">
        <v>0.92680217388827402</v>
      </c>
      <c r="L9">
        <v>1390</v>
      </c>
      <c r="M9">
        <f t="shared" si="0"/>
        <v>0.93829663962920018</v>
      </c>
    </row>
    <row r="10" spans="1:13" x14ac:dyDescent="0.25">
      <c r="D10">
        <v>1</v>
      </c>
      <c r="E10">
        <v>2.7122641509433901E-2</v>
      </c>
      <c r="F10">
        <v>0.76339285714285698</v>
      </c>
      <c r="G10">
        <v>0.99358258928571397</v>
      </c>
      <c r="H10">
        <v>0.99893167284770201</v>
      </c>
      <c r="I10">
        <v>2.7639323731997401E-2</v>
      </c>
      <c r="J10">
        <v>0.76648086517596503</v>
      </c>
      <c r="K10">
        <v>0.99272683671499795</v>
      </c>
      <c r="L10">
        <v>1436</v>
      </c>
      <c r="M10">
        <f t="shared" si="0"/>
        <v>0.9935825892857143</v>
      </c>
    </row>
    <row r="11" spans="1:13" x14ac:dyDescent="0.25">
      <c r="D11">
        <v>0.97912167026637797</v>
      </c>
      <c r="E11">
        <v>2.51450676982591E-2</v>
      </c>
      <c r="F11">
        <v>0.72875131164742901</v>
      </c>
      <c r="G11">
        <v>0.97796432318992599</v>
      </c>
      <c r="H11">
        <v>0.97655073581295804</v>
      </c>
      <c r="I11">
        <v>4.1548444113679701E-2</v>
      </c>
      <c r="J11">
        <v>0.76173773307843595</v>
      </c>
      <c r="K11">
        <v>0.97223838417421604</v>
      </c>
      <c r="L11">
        <v>1489</v>
      </c>
      <c r="M11">
        <f t="shared" si="0"/>
        <v>0.97796432318992599</v>
      </c>
    </row>
    <row r="12" spans="1:13" x14ac:dyDescent="0.25">
      <c r="D12">
        <v>1</v>
      </c>
      <c r="E12">
        <v>3.4090909090908998E-3</v>
      </c>
      <c r="F12">
        <v>0.75770925110132104</v>
      </c>
      <c r="G12">
        <v>0.99917400881057195</v>
      </c>
      <c r="H12">
        <v>0.99998500153734204</v>
      </c>
      <c r="I12" s="10">
        <v>4.49802087081684E-4</v>
      </c>
      <c r="J12">
        <v>0.74993673057347399</v>
      </c>
      <c r="K12">
        <v>0.99987627312145999</v>
      </c>
      <c r="L12">
        <v>1457</v>
      </c>
      <c r="M12">
        <f t="shared" si="0"/>
        <v>0.99917400881057272</v>
      </c>
    </row>
    <row r="13" spans="1:13" x14ac:dyDescent="0.25">
      <c r="D13">
        <v>1</v>
      </c>
      <c r="E13">
        <v>0</v>
      </c>
      <c r="F13">
        <v>0.74876847290640303</v>
      </c>
      <c r="G13">
        <v>1</v>
      </c>
      <c r="H13">
        <v>0.99826626451645195</v>
      </c>
      <c r="I13">
        <v>2.0786381637966801E-3</v>
      </c>
      <c r="J13">
        <v>0.75333808274775205</v>
      </c>
      <c r="K13">
        <v>0.998181190160076</v>
      </c>
      <c r="L13">
        <v>1480</v>
      </c>
      <c r="M13">
        <f t="shared" si="0"/>
        <v>1</v>
      </c>
    </row>
    <row r="14" spans="1:13" x14ac:dyDescent="0.25">
      <c r="D14">
        <v>1</v>
      </c>
      <c r="E14">
        <v>0</v>
      </c>
      <c r="F14">
        <v>0.77048260381593703</v>
      </c>
      <c r="G14">
        <v>1</v>
      </c>
      <c r="H14">
        <v>1</v>
      </c>
      <c r="I14">
        <v>0</v>
      </c>
      <c r="J14">
        <v>0.76034538561124398</v>
      </c>
      <c r="K14">
        <v>1</v>
      </c>
      <c r="L14">
        <v>1444</v>
      </c>
      <c r="M14">
        <f t="shared" si="0"/>
        <v>1</v>
      </c>
    </row>
    <row r="16" spans="1:13" x14ac:dyDescent="0.25">
      <c r="B16" t="s">
        <v>4</v>
      </c>
      <c r="D16" s="7">
        <f>AVERAGE(D3:D14)</f>
        <v>0.98847770131942969</v>
      </c>
      <c r="E16" s="7">
        <f t="shared" ref="E16:I16" si="1">AVERAGE(E3:E14)</f>
        <v>3.4632720855157388E-2</v>
      </c>
      <c r="F16" s="7">
        <f t="shared" si="1"/>
        <v>0.76511857678658124</v>
      </c>
      <c r="G16" s="7">
        <f t="shared" si="1"/>
        <v>0.98356554954720854</v>
      </c>
      <c r="H16" s="7">
        <f t="shared" si="1"/>
        <v>0.98781595014366896</v>
      </c>
      <c r="I16" s="7">
        <f t="shared" si="1"/>
        <v>4.1686207462010134E-2</v>
      </c>
      <c r="J16" s="7">
        <f>AVERAGE(J3:J14)</f>
        <v>0.76168264605417579</v>
      </c>
      <c r="K16" s="7">
        <f>AVERAGE(K3:K14)</f>
        <v>0.98151980681533935</v>
      </c>
      <c r="L16" s="12">
        <f>AVERAGE(L3:L14)</f>
        <v>1439.75</v>
      </c>
      <c r="M16" s="12">
        <f>AVERAGE(M3:M14)</f>
        <v>0.98356554954720854</v>
      </c>
    </row>
    <row r="17" spans="2:13" x14ac:dyDescent="0.25">
      <c r="B17" t="s">
        <v>7</v>
      </c>
      <c r="D17" s="7">
        <f>STDEV(D3:D14)</f>
        <v>2.0779598161902137E-2</v>
      </c>
      <c r="E17" s="7">
        <f t="shared" ref="E17:I17" si="2">STDEV(E3:E14)</f>
        <v>5.8966629450086148E-2</v>
      </c>
      <c r="F17" s="7">
        <f t="shared" si="2"/>
        <v>1.9835493199919684E-2</v>
      </c>
      <c r="G17" s="7">
        <f t="shared" si="2"/>
        <v>2.8004058740211349E-2</v>
      </c>
      <c r="H17" s="7">
        <f t="shared" si="2"/>
        <v>1.9966424551204797E-2</v>
      </c>
      <c r="I17" s="7">
        <f t="shared" si="2"/>
        <v>7.2388098351781976E-2</v>
      </c>
      <c r="J17" s="7">
        <f>STDEV(J3:J14)</f>
        <v>1.761852619409849E-2</v>
      </c>
      <c r="K17" s="7">
        <f>STDEV(K3:K14)</f>
        <v>3.0060984390970626E-2</v>
      </c>
      <c r="L17" s="12">
        <f>STDEV(L3:L14)</f>
        <v>35.314496122182405</v>
      </c>
    </row>
    <row r="19" spans="2:13" x14ac:dyDescent="0.25">
      <c r="B19" s="11">
        <v>109</v>
      </c>
      <c r="C19" s="1" t="s">
        <v>6</v>
      </c>
      <c r="D19" s="1" t="s">
        <v>17</v>
      </c>
    </row>
    <row r="20" spans="2:13" x14ac:dyDescent="0.25">
      <c r="D20" t="s">
        <v>8</v>
      </c>
      <c r="E20" t="s">
        <v>9</v>
      </c>
      <c r="F20" t="s">
        <v>10</v>
      </c>
      <c r="G20" t="s">
        <v>11</v>
      </c>
      <c r="H20" t="s">
        <v>12</v>
      </c>
      <c r="I20" t="s">
        <v>13</v>
      </c>
      <c r="J20" t="s">
        <v>14</v>
      </c>
      <c r="K20" t="s">
        <v>15</v>
      </c>
      <c r="L20" t="s">
        <v>20</v>
      </c>
      <c r="M20" t="s">
        <v>40</v>
      </c>
    </row>
    <row r="21" spans="2:13" x14ac:dyDescent="0.25">
      <c r="D21">
        <v>0.89865871833084898</v>
      </c>
      <c r="E21">
        <v>0.20964125560538099</v>
      </c>
      <c r="F21">
        <v>0.75055928411633099</v>
      </c>
      <c r="G21">
        <v>0.87164429530201304</v>
      </c>
      <c r="H21">
        <v>0.94578501264824699</v>
      </c>
      <c r="I21">
        <v>0.16370621078116501</v>
      </c>
      <c r="J21">
        <v>0.75049619685146096</v>
      </c>
      <c r="K21">
        <v>0.91846653599122197</v>
      </c>
      <c r="L21">
        <v>1390</v>
      </c>
      <c r="M21">
        <f>D21*F21+(1-E21)*(1-F21)</f>
        <v>0.87164429530201304</v>
      </c>
    </row>
    <row r="22" spans="2:13" x14ac:dyDescent="0.25">
      <c r="D22">
        <v>0.99191063174114003</v>
      </c>
      <c r="E22">
        <v>0.126740947075208</v>
      </c>
      <c r="F22">
        <v>0.78334339167169498</v>
      </c>
      <c r="G22">
        <v>0.96620398310199096</v>
      </c>
      <c r="H22">
        <v>0.98952732409796595</v>
      </c>
      <c r="I22">
        <v>0.101922277385115</v>
      </c>
      <c r="J22">
        <v>0.77237225200549997</v>
      </c>
      <c r="K22">
        <v>0.96871085725737704</v>
      </c>
      <c r="L22">
        <v>1382</v>
      </c>
      <c r="M22">
        <f t="shared" ref="M22:M32" si="3">D22*F22+(1-E22)*(1-F22)</f>
        <v>0.96620398310199151</v>
      </c>
    </row>
    <row r="23" spans="2:13" x14ac:dyDescent="0.25">
      <c r="D23">
        <v>0.99109311740890604</v>
      </c>
      <c r="E23">
        <v>8.9058524173027901E-3</v>
      </c>
      <c r="F23">
        <v>0.75859950859950798</v>
      </c>
      <c r="G23">
        <v>0.99109336609336596</v>
      </c>
      <c r="H23">
        <v>0.98178554332216295</v>
      </c>
      <c r="I23">
        <v>4.2859587785139701E-2</v>
      </c>
      <c r="J23">
        <v>0.753965628214459</v>
      </c>
      <c r="K23">
        <v>0.97572199397260595</v>
      </c>
      <c r="L23">
        <v>1321</v>
      </c>
      <c r="M23">
        <f t="shared" si="3"/>
        <v>0.99109336609336551</v>
      </c>
    </row>
    <row r="24" spans="2:13" x14ac:dyDescent="0.25">
      <c r="D24">
        <v>0.95519203413940201</v>
      </c>
      <c r="E24">
        <v>0.214705882352941</v>
      </c>
      <c r="F24">
        <v>0.80526918671248504</v>
      </c>
      <c r="G24">
        <v>0.92210767468499399</v>
      </c>
      <c r="H24">
        <v>0.95954776395258001</v>
      </c>
      <c r="I24">
        <v>0.21191634104517401</v>
      </c>
      <c r="J24">
        <v>0.78425700180730895</v>
      </c>
      <c r="K24">
        <v>0.92255558385793801</v>
      </c>
      <c r="L24">
        <v>1381</v>
      </c>
      <c r="M24">
        <f t="shared" si="3"/>
        <v>0.92210767468499377</v>
      </c>
    </row>
    <row r="25" spans="2:13" x14ac:dyDescent="0.25">
      <c r="D25">
        <v>1</v>
      </c>
      <c r="E25">
        <v>0</v>
      </c>
      <c r="F25">
        <v>0.72784448256146295</v>
      </c>
      <c r="G25">
        <v>1</v>
      </c>
      <c r="H25">
        <v>1</v>
      </c>
      <c r="I25" s="10">
        <v>2.98382765411469E-5</v>
      </c>
      <c r="J25">
        <v>0.72798255486775398</v>
      </c>
      <c r="K25">
        <v>0.99999188346824797</v>
      </c>
      <c r="L25">
        <v>1410</v>
      </c>
      <c r="M25">
        <f t="shared" si="3"/>
        <v>1</v>
      </c>
    </row>
    <row r="26" spans="2:13" x14ac:dyDescent="0.25">
      <c r="D26">
        <v>1</v>
      </c>
      <c r="E26">
        <v>0</v>
      </c>
      <c r="F26">
        <v>0.765306122448979</v>
      </c>
      <c r="G26">
        <v>1</v>
      </c>
      <c r="H26">
        <v>0.99998494134654403</v>
      </c>
      <c r="I26" s="10">
        <v>4.2838312829525399E-4</v>
      </c>
      <c r="J26">
        <v>0.74474861776217605</v>
      </c>
      <c r="K26">
        <v>0.99987943970302895</v>
      </c>
      <c r="L26">
        <v>1410</v>
      </c>
      <c r="M26">
        <f t="shared" si="3"/>
        <v>1</v>
      </c>
    </row>
    <row r="27" spans="2:13" x14ac:dyDescent="0.25">
      <c r="D27">
        <v>0.98948843728100899</v>
      </c>
      <c r="E27">
        <v>3.1049250535331901E-2</v>
      </c>
      <c r="F27">
        <v>0.75343189017951395</v>
      </c>
      <c r="G27">
        <v>0.98442449841604995</v>
      </c>
      <c r="H27">
        <v>0.99090960559931496</v>
      </c>
      <c r="I27">
        <v>5.5596416154051802E-2</v>
      </c>
      <c r="J27">
        <v>0.758995761960778</v>
      </c>
      <c r="K27">
        <v>0.97970145726240898</v>
      </c>
      <c r="L27">
        <v>1458</v>
      </c>
      <c r="M27">
        <f t="shared" si="3"/>
        <v>0.98442449841605062</v>
      </c>
    </row>
    <row r="28" spans="2:13" x14ac:dyDescent="0.25">
      <c r="D28">
        <v>0.99192928516525702</v>
      </c>
      <c r="E28">
        <v>7.6294277929155302E-2</v>
      </c>
      <c r="F28">
        <v>0.77997601918465198</v>
      </c>
      <c r="G28">
        <v>0.976918465227817</v>
      </c>
      <c r="H28">
        <v>0.98652401829272696</v>
      </c>
      <c r="I28">
        <v>9.7981046559538501E-2</v>
      </c>
      <c r="J28">
        <v>0.79071091028250096</v>
      </c>
      <c r="K28">
        <v>0.96883803019327797</v>
      </c>
      <c r="L28">
        <v>1357</v>
      </c>
      <c r="M28">
        <f t="shared" si="3"/>
        <v>0.97691846522781733</v>
      </c>
    </row>
    <row r="29" spans="2:13" x14ac:dyDescent="0.25">
      <c r="D29">
        <v>1</v>
      </c>
      <c r="E29">
        <v>0</v>
      </c>
      <c r="F29">
        <v>0.75931232091690504</v>
      </c>
      <c r="G29">
        <v>1</v>
      </c>
      <c r="H29">
        <v>1</v>
      </c>
      <c r="I29" s="10">
        <v>6.0596539264313098E-4</v>
      </c>
      <c r="J29">
        <v>0.74737206164173797</v>
      </c>
      <c r="K29">
        <v>0.99984691621213995</v>
      </c>
      <c r="L29">
        <v>1418</v>
      </c>
      <c r="M29">
        <f t="shared" si="3"/>
        <v>1</v>
      </c>
    </row>
    <row r="30" spans="2:13" x14ac:dyDescent="0.25">
      <c r="D30">
        <v>1</v>
      </c>
      <c r="E30">
        <v>8.8183421516754793E-3</v>
      </c>
      <c r="F30">
        <v>0.72110181997048695</v>
      </c>
      <c r="G30">
        <v>0.99754058042301996</v>
      </c>
      <c r="H30">
        <v>0.999777192909164</v>
      </c>
      <c r="I30">
        <v>4.9257638430949303E-3</v>
      </c>
      <c r="J30">
        <v>0.74160018588800203</v>
      </c>
      <c r="K30">
        <v>0.99856194975860302</v>
      </c>
      <c r="L30">
        <v>1537</v>
      </c>
      <c r="M30">
        <f t="shared" si="3"/>
        <v>0.99754058042302018</v>
      </c>
    </row>
    <row r="31" spans="2:13" x14ac:dyDescent="0.25">
      <c r="D31">
        <v>0.98590446358653006</v>
      </c>
      <c r="E31">
        <v>0.124675324675324</v>
      </c>
      <c r="F31">
        <v>0.76835138387484903</v>
      </c>
      <c r="G31">
        <v>0.96028880866425903</v>
      </c>
      <c r="H31">
        <v>0.97740825358507899</v>
      </c>
      <c r="I31">
        <v>0.148366471524536</v>
      </c>
      <c r="J31">
        <v>0.78969674619159702</v>
      </c>
      <c r="K31">
        <v>0.950957419647669</v>
      </c>
      <c r="L31">
        <v>1355</v>
      </c>
      <c r="M31">
        <f t="shared" si="3"/>
        <v>0.96028880866425936</v>
      </c>
    </row>
    <row r="32" spans="2:13" x14ac:dyDescent="0.25">
      <c r="D32">
        <v>0.95652173913043403</v>
      </c>
      <c r="E32">
        <v>0.31781914893617003</v>
      </c>
      <c r="F32">
        <v>0.77711914641375202</v>
      </c>
      <c r="G32">
        <v>0.89537640782453998</v>
      </c>
      <c r="H32">
        <v>0.96081248916873596</v>
      </c>
      <c r="I32">
        <v>0.294735952206503</v>
      </c>
      <c r="J32">
        <v>0.79602699253911502</v>
      </c>
      <c r="K32">
        <v>0.90868750502948703</v>
      </c>
      <c r="L32">
        <v>1368</v>
      </c>
      <c r="M32">
        <f t="shared" si="3"/>
        <v>0.89537640782454009</v>
      </c>
    </row>
    <row r="34" spans="2:13" x14ac:dyDescent="0.25">
      <c r="B34" t="s">
        <v>4</v>
      </c>
      <c r="D34" s="7">
        <f>AVERAGE(D21:D32)</f>
        <v>0.98005820223196061</v>
      </c>
      <c r="E34" s="7">
        <f t="shared" ref="E34:I34" si="4">AVERAGE(E21:E32)</f>
        <v>9.3220856806540797E-2</v>
      </c>
      <c r="F34" s="7">
        <f t="shared" si="4"/>
        <v>0.76251787972088492</v>
      </c>
      <c r="G34" s="7">
        <f t="shared" si="4"/>
        <v>0.96379983997817087</v>
      </c>
      <c r="H34" s="7">
        <f t="shared" si="4"/>
        <v>0.98267184541021002</v>
      </c>
      <c r="I34" s="7">
        <f t="shared" si="4"/>
        <v>9.3589521173483126E-2</v>
      </c>
      <c r="J34" s="7">
        <f>AVERAGE(J21:J32)</f>
        <v>0.76318540916769917</v>
      </c>
      <c r="K34" s="7">
        <f>AVERAGE(K21:K32)</f>
        <v>0.96599329769616704</v>
      </c>
      <c r="L34" s="12">
        <f>AVERAGE(L21:L32)</f>
        <v>1398.9166666666667</v>
      </c>
      <c r="M34" s="12">
        <f>AVERAGE(M21:M32)</f>
        <v>0.96379983997817098</v>
      </c>
    </row>
    <row r="35" spans="2:13" x14ac:dyDescent="0.25">
      <c r="B35" t="s">
        <v>7</v>
      </c>
      <c r="D35" s="7">
        <f>STDEV(D21:D32)</f>
        <v>3.0022943857138266E-2</v>
      </c>
      <c r="E35" s="7">
        <f t="shared" ref="E35:I35" si="5">STDEV(E21:E32)</f>
        <v>0.10673872096762854</v>
      </c>
      <c r="F35" s="7">
        <f t="shared" si="5"/>
        <v>2.333528506243154E-2</v>
      </c>
      <c r="G35" s="7">
        <f t="shared" si="5"/>
        <v>4.4048483751252553E-2</v>
      </c>
      <c r="H35" s="7">
        <f t="shared" si="5"/>
        <v>1.8400216312653758E-2</v>
      </c>
      <c r="I35" s="7">
        <f t="shared" si="5"/>
        <v>9.554785824949158E-2</v>
      </c>
      <c r="J35" s="7">
        <f>STDEV(J21:J32)</f>
        <v>2.2615757910257907E-2</v>
      </c>
      <c r="K35" s="7">
        <f>STDEV(K21:K32)</f>
        <v>3.3662303444084309E-2</v>
      </c>
      <c r="L35" s="12">
        <f>STDEV(L21:L32)</f>
        <v>56.057532675787378</v>
      </c>
    </row>
    <row r="36" spans="2:13" x14ac:dyDescent="0.25">
      <c r="B36" t="s">
        <v>5</v>
      </c>
      <c r="D36" s="4">
        <f t="shared" ref="D36:M36" si="6">D34-D16</f>
        <v>-8.4194990874690845E-3</v>
      </c>
      <c r="E36" s="4">
        <f t="shared" si="6"/>
        <v>5.8588135951383409E-2</v>
      </c>
      <c r="F36" s="4">
        <f t="shared" si="6"/>
        <v>-2.6006970656963224E-3</v>
      </c>
      <c r="G36" s="4">
        <f t="shared" si="6"/>
        <v>-1.9765709569037671E-2</v>
      </c>
      <c r="H36" s="4">
        <f t="shared" si="6"/>
        <v>-5.1441047334589429E-3</v>
      </c>
      <c r="I36" s="4">
        <f t="shared" si="6"/>
        <v>5.1903313711472991E-2</v>
      </c>
      <c r="J36" s="4">
        <f t="shared" si="6"/>
        <v>1.5027631135233754E-3</v>
      </c>
      <c r="K36" s="4">
        <f t="shared" si="6"/>
        <v>-1.5526509119172305E-2</v>
      </c>
      <c r="L36" s="13">
        <f t="shared" si="6"/>
        <v>-40.833333333333258</v>
      </c>
      <c r="M36" s="13">
        <f t="shared" si="6"/>
        <v>-1.9765709569037559E-2</v>
      </c>
    </row>
    <row r="102" spans="1:16" x14ac:dyDescent="0.25">
      <c r="A102" t="s">
        <v>4</v>
      </c>
      <c r="M102" s="7"/>
      <c r="N102" s="7"/>
      <c r="O102" s="7"/>
      <c r="P102" s="7"/>
    </row>
    <row r="103" spans="1:16" x14ac:dyDescent="0.25">
      <c r="A103" t="s">
        <v>1</v>
      </c>
      <c r="M103" s="7"/>
      <c r="N103" s="7"/>
      <c r="O103" s="7"/>
      <c r="P103" s="7"/>
    </row>
    <row r="104" spans="1:16" x14ac:dyDescent="0.25">
      <c r="A104" t="s">
        <v>3</v>
      </c>
      <c r="M104" s="4"/>
      <c r="N104" s="4"/>
      <c r="O104" s="4"/>
      <c r="P104" s="4"/>
    </row>
    <row r="106" spans="1:16" x14ac:dyDescent="0.25"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</row>
    <row r="107" spans="1:16" x14ac:dyDescent="0.25">
      <c r="A107" s="6"/>
      <c r="B107" s="5"/>
      <c r="C107" s="5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</row>
    <row r="108" spans="1:16" x14ac:dyDescent="0.25">
      <c r="D108" s="4"/>
      <c r="E108" s="4"/>
      <c r="H108" s="4"/>
      <c r="I108" s="4"/>
    </row>
    <row r="109" spans="1:16" x14ac:dyDescent="0.25">
      <c r="D109" s="9"/>
      <c r="E109" s="9"/>
      <c r="F109" s="9"/>
      <c r="G109" s="9"/>
      <c r="H109" s="9"/>
      <c r="I109" s="9"/>
    </row>
  </sheetData>
  <conditionalFormatting sqref="N104:P104 D107:L107 N107:P107">
    <cfRule type="cellIs" dxfId="61" priority="17" operator="lessThan">
      <formula>0</formula>
    </cfRule>
    <cfRule type="cellIs" dxfId="60" priority="18" operator="greaterThan">
      <formula>0</formula>
    </cfRule>
  </conditionalFormatting>
  <conditionalFormatting sqref="D36:L36">
    <cfRule type="cellIs" dxfId="59" priority="13" operator="lessThan">
      <formula>0</formula>
    </cfRule>
    <cfRule type="cellIs" dxfId="58" priority="14" operator="greaterThan">
      <formula>0</formula>
    </cfRule>
  </conditionalFormatting>
  <conditionalFormatting sqref="M104 M107">
    <cfRule type="cellIs" dxfId="3" priority="3" operator="lessThan">
      <formula>0</formula>
    </cfRule>
    <cfRule type="cellIs" dxfId="2" priority="4" operator="greaterThan">
      <formula>0</formula>
    </cfRule>
  </conditionalFormatting>
  <conditionalFormatting sqref="M36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8813F-8949-4C89-8C1A-C386D9F32FE8}">
  <dimension ref="A1:P109"/>
  <sheetViews>
    <sheetView topLeftCell="B1" workbookViewId="0">
      <selection activeCell="P2" sqref="P2:P36"/>
    </sheetView>
  </sheetViews>
  <sheetFormatPr defaultRowHeight="15" x14ac:dyDescent="0.25"/>
  <cols>
    <col min="1" max="1" width="10.7109375" bestFit="1" customWidth="1"/>
    <col min="3" max="3" width="15.85546875" customWidth="1"/>
    <col min="4" max="4" width="22.42578125" bestFit="1" customWidth="1"/>
    <col min="5" max="5" width="13.7109375" customWidth="1"/>
    <col min="6" max="6" width="10.42578125" bestFit="1" customWidth="1"/>
    <col min="7" max="7" width="12" bestFit="1" customWidth="1"/>
    <col min="8" max="8" width="17.28515625" bestFit="1" customWidth="1"/>
    <col min="9" max="9" width="16.85546875" bestFit="1" customWidth="1"/>
    <col min="10" max="10" width="17.7109375" bestFit="1" customWidth="1"/>
    <col min="11" max="11" width="17.5703125" bestFit="1" customWidth="1"/>
    <col min="12" max="12" width="12" bestFit="1" customWidth="1"/>
    <col min="13" max="13" width="20" bestFit="1" customWidth="1"/>
    <col min="14" max="16" width="12" bestFit="1" customWidth="1"/>
  </cols>
  <sheetData>
    <row r="1" spans="1:16" x14ac:dyDescent="0.25">
      <c r="A1" s="1" t="s">
        <v>0</v>
      </c>
      <c r="B1" s="11">
        <v>109</v>
      </c>
      <c r="C1" s="1" t="s">
        <v>16</v>
      </c>
    </row>
    <row r="2" spans="1:16" x14ac:dyDescent="0.25">
      <c r="A2" t="s">
        <v>2</v>
      </c>
      <c r="D2" t="s">
        <v>8</v>
      </c>
      <c r="E2" t="s">
        <v>9</v>
      </c>
      <c r="F2" t="s">
        <v>10</v>
      </c>
      <c r="G2" t="s">
        <v>11</v>
      </c>
      <c r="H2" t="s">
        <v>12</v>
      </c>
      <c r="I2" t="s">
        <v>13</v>
      </c>
      <c r="J2" t="s">
        <v>14</v>
      </c>
      <c r="K2" t="s">
        <v>15</v>
      </c>
      <c r="L2" t="s">
        <v>18</v>
      </c>
      <c r="M2" t="s">
        <v>20</v>
      </c>
      <c r="N2" t="s">
        <v>21</v>
      </c>
      <c r="O2" t="s">
        <v>22</v>
      </c>
      <c r="P2" t="s">
        <v>40</v>
      </c>
    </row>
    <row r="3" spans="1:16" x14ac:dyDescent="0.25">
      <c r="D3">
        <v>1</v>
      </c>
      <c r="E3">
        <v>0.86236933797909399</v>
      </c>
      <c r="F3">
        <v>0.82129514321295105</v>
      </c>
      <c r="G3">
        <v>0.84589041095890405</v>
      </c>
      <c r="H3">
        <v>1</v>
      </c>
      <c r="I3">
        <v>0.78553443934742795</v>
      </c>
      <c r="J3">
        <v>0.80757028698861</v>
      </c>
      <c r="K3">
        <v>0.84883983327581103</v>
      </c>
      <c r="L3">
        <v>0.89803625377643503</v>
      </c>
      <c r="M3">
        <v>1324</v>
      </c>
      <c r="N3">
        <f>(1-L3)*M3</f>
        <v>135.00000000000003</v>
      </c>
      <c r="O3">
        <f>L3*M3</f>
        <v>1189</v>
      </c>
      <c r="P3">
        <f>D3*F3+(1-E3)*(1-F3)</f>
        <v>0.84589041095890383</v>
      </c>
    </row>
    <row r="4" spans="1:16" x14ac:dyDescent="0.25">
      <c r="D4">
        <v>1</v>
      </c>
      <c r="E4">
        <v>0.85454545454545405</v>
      </c>
      <c r="F4">
        <v>0.83383685800604201</v>
      </c>
      <c r="G4">
        <v>0.85800604229607202</v>
      </c>
      <c r="H4">
        <v>1</v>
      </c>
      <c r="I4">
        <v>0.82788757136583202</v>
      </c>
      <c r="J4">
        <v>0.86331056176537602</v>
      </c>
      <c r="K4">
        <v>0.88683651294857702</v>
      </c>
      <c r="L4">
        <v>0.89477557027225896</v>
      </c>
      <c r="M4">
        <v>1359</v>
      </c>
      <c r="N4">
        <f t="shared" ref="N4:N14" si="0">(1-L4)*M4</f>
        <v>143.00000000000009</v>
      </c>
      <c r="O4">
        <f t="shared" ref="O4:O14" si="1">L4*M4</f>
        <v>1216</v>
      </c>
      <c r="P4">
        <f t="shared" ref="P4:P14" si="2">D4*F4+(1-E4)*(1-F4)</f>
        <v>0.85800604229607236</v>
      </c>
    </row>
    <row r="5" spans="1:16" x14ac:dyDescent="0.25">
      <c r="D5">
        <v>1</v>
      </c>
      <c r="E5">
        <v>0.86516853932584203</v>
      </c>
      <c r="F5">
        <v>0.79095713446858396</v>
      </c>
      <c r="G5">
        <v>0.81914268937169699</v>
      </c>
      <c r="H5">
        <v>1</v>
      </c>
      <c r="I5">
        <v>0.85626854020296606</v>
      </c>
      <c r="J5">
        <v>0.80863116757396303</v>
      </c>
      <c r="K5">
        <v>0.83613688921821105</v>
      </c>
      <c r="L5">
        <v>0.89881831610044305</v>
      </c>
      <c r="M5">
        <v>1354</v>
      </c>
      <c r="N5">
        <f t="shared" si="0"/>
        <v>137.00000000000011</v>
      </c>
      <c r="O5">
        <f t="shared" si="1"/>
        <v>1217</v>
      </c>
      <c r="P5">
        <f t="shared" si="2"/>
        <v>0.81914268937169632</v>
      </c>
    </row>
    <row r="6" spans="1:16" x14ac:dyDescent="0.25">
      <c r="D6">
        <v>1</v>
      </c>
      <c r="E6">
        <v>0.90032154340836001</v>
      </c>
      <c r="F6">
        <v>0.80671224362958305</v>
      </c>
      <c r="G6">
        <v>0.82597886886264704</v>
      </c>
      <c r="H6">
        <v>1</v>
      </c>
      <c r="I6">
        <v>0.89071249574606304</v>
      </c>
      <c r="J6">
        <v>0.80772479596449898</v>
      </c>
      <c r="K6">
        <v>0.82873807314345505</v>
      </c>
      <c r="L6">
        <v>0.93850658857979496</v>
      </c>
      <c r="M6">
        <v>1366</v>
      </c>
      <c r="N6">
        <f t="shared" si="0"/>
        <v>84.000000000000085</v>
      </c>
      <c r="O6">
        <f t="shared" si="1"/>
        <v>1282</v>
      </c>
      <c r="P6">
        <f t="shared" si="2"/>
        <v>0.82597886886264715</v>
      </c>
    </row>
    <row r="7" spans="1:16" x14ac:dyDescent="0.25">
      <c r="D7">
        <v>1</v>
      </c>
      <c r="E7">
        <v>0.86775362318840499</v>
      </c>
      <c r="F7">
        <v>0.83252427184466005</v>
      </c>
      <c r="G7">
        <v>0.85467233009708699</v>
      </c>
      <c r="H7">
        <v>1</v>
      </c>
      <c r="I7">
        <v>0.83263432912784896</v>
      </c>
      <c r="J7">
        <v>0.82004169682572003</v>
      </c>
      <c r="K7">
        <v>0.85016053896549804</v>
      </c>
      <c r="L7">
        <v>0.82763744427934605</v>
      </c>
      <c r="M7">
        <v>1346</v>
      </c>
      <c r="N7">
        <f t="shared" si="0"/>
        <v>232.00000000000023</v>
      </c>
      <c r="O7">
        <f t="shared" si="1"/>
        <v>1113.9999999999998</v>
      </c>
      <c r="P7">
        <f t="shared" si="2"/>
        <v>0.85467233009708743</v>
      </c>
    </row>
    <row r="8" spans="1:16" x14ac:dyDescent="0.25">
      <c r="D8">
        <v>1</v>
      </c>
      <c r="E8">
        <v>0.71111111111111103</v>
      </c>
      <c r="F8">
        <v>0.81503229594832605</v>
      </c>
      <c r="G8">
        <v>0.86846741045214304</v>
      </c>
      <c r="H8">
        <v>1</v>
      </c>
      <c r="I8">
        <v>0.67350019625011304</v>
      </c>
      <c r="J8">
        <v>0.79383259363464898</v>
      </c>
      <c r="K8">
        <v>0.86114621135255898</v>
      </c>
      <c r="L8">
        <v>0.78985507246376796</v>
      </c>
      <c r="M8">
        <v>1380</v>
      </c>
      <c r="N8">
        <f t="shared" si="0"/>
        <v>290.00000000000023</v>
      </c>
      <c r="O8">
        <f t="shared" si="1"/>
        <v>1089.9999999999998</v>
      </c>
      <c r="P8">
        <f t="shared" si="2"/>
        <v>0.86846741045214304</v>
      </c>
    </row>
    <row r="9" spans="1:16" x14ac:dyDescent="0.25">
      <c r="D9">
        <v>1</v>
      </c>
      <c r="E9">
        <v>0.88184931506849296</v>
      </c>
      <c r="F9">
        <v>0.81124757595345798</v>
      </c>
      <c r="G9">
        <v>0.83354880413703902</v>
      </c>
      <c r="H9">
        <v>1</v>
      </c>
      <c r="I9">
        <v>0.847647510602063</v>
      </c>
      <c r="J9">
        <v>0.81638646703209095</v>
      </c>
      <c r="K9">
        <v>0.84436044586690195</v>
      </c>
      <c r="L9">
        <v>0.90994518402505797</v>
      </c>
      <c r="M9">
        <v>1277</v>
      </c>
      <c r="N9">
        <f t="shared" si="0"/>
        <v>115.00000000000097</v>
      </c>
      <c r="O9">
        <f t="shared" si="1"/>
        <v>1161.9999999999991</v>
      </c>
      <c r="P9">
        <f t="shared" si="2"/>
        <v>0.83354880413703913</v>
      </c>
    </row>
    <row r="10" spans="1:16" x14ac:dyDescent="0.25">
      <c r="D10">
        <v>1</v>
      </c>
      <c r="E10">
        <v>0.91633466135458097</v>
      </c>
      <c r="F10">
        <v>0.81085154483798005</v>
      </c>
      <c r="G10">
        <v>0.82667671439336798</v>
      </c>
      <c r="H10">
        <v>1</v>
      </c>
      <c r="I10">
        <v>0.89477179229697701</v>
      </c>
      <c r="J10">
        <v>0.79391580661958105</v>
      </c>
      <c r="K10">
        <v>0.81560167692492502</v>
      </c>
      <c r="L10">
        <v>0.93321917808219101</v>
      </c>
      <c r="M10">
        <v>1168</v>
      </c>
      <c r="N10">
        <f t="shared" si="0"/>
        <v>78.000000000000895</v>
      </c>
      <c r="O10">
        <f t="shared" si="1"/>
        <v>1089.9999999999991</v>
      </c>
      <c r="P10">
        <f t="shared" si="2"/>
        <v>0.82667671439336832</v>
      </c>
    </row>
    <row r="11" spans="1:16" x14ac:dyDescent="0.25">
      <c r="D11">
        <v>1</v>
      </c>
      <c r="E11">
        <v>0.88059701492537301</v>
      </c>
      <c r="F11">
        <v>0.839808726838015</v>
      </c>
      <c r="G11">
        <v>0.85893604303646098</v>
      </c>
      <c r="H11">
        <v>1</v>
      </c>
      <c r="I11">
        <v>0.85783171405012004</v>
      </c>
      <c r="J11">
        <v>0.83036550507814799</v>
      </c>
      <c r="K11">
        <v>0.85448215045916198</v>
      </c>
      <c r="L11">
        <v>0.93451066961000695</v>
      </c>
      <c r="M11">
        <v>1359</v>
      </c>
      <c r="N11">
        <f t="shared" si="0"/>
        <v>89.000000000000554</v>
      </c>
      <c r="O11">
        <f t="shared" si="1"/>
        <v>1269.9999999999995</v>
      </c>
      <c r="P11">
        <f t="shared" si="2"/>
        <v>0.85893604303646098</v>
      </c>
    </row>
    <row r="12" spans="1:16" x14ac:dyDescent="0.25">
      <c r="D12">
        <v>1</v>
      </c>
      <c r="E12">
        <v>0.772486772486772</v>
      </c>
      <c r="F12">
        <v>0.78036025566530998</v>
      </c>
      <c r="G12">
        <v>0.83033120278907602</v>
      </c>
      <c r="H12">
        <v>1</v>
      </c>
      <c r="I12">
        <v>0.79246187633394105</v>
      </c>
      <c r="J12">
        <v>0.80023110386079299</v>
      </c>
      <c r="K12">
        <v>0.84169076573236401</v>
      </c>
      <c r="L12">
        <v>0.83110119047619002</v>
      </c>
      <c r="M12">
        <v>1344</v>
      </c>
      <c r="N12">
        <f t="shared" si="0"/>
        <v>227.00000000000063</v>
      </c>
      <c r="O12">
        <f t="shared" si="1"/>
        <v>1116.9999999999993</v>
      </c>
      <c r="P12">
        <f t="shared" si="2"/>
        <v>0.83033120278907557</v>
      </c>
    </row>
    <row r="13" spans="1:16" x14ac:dyDescent="0.25">
      <c r="D13">
        <v>1</v>
      </c>
      <c r="E13">
        <v>0.81802721088435304</v>
      </c>
      <c r="F13">
        <v>0.81578947368420995</v>
      </c>
      <c r="G13">
        <v>0.84931077694235502</v>
      </c>
      <c r="H13">
        <v>1</v>
      </c>
      <c r="I13">
        <v>0.82016910069177495</v>
      </c>
      <c r="J13">
        <v>0.80552482884391097</v>
      </c>
      <c r="K13">
        <v>0.84049747376603101</v>
      </c>
      <c r="L13">
        <v>0.86853766617429795</v>
      </c>
      <c r="M13">
        <v>1354</v>
      </c>
      <c r="N13">
        <f t="shared" si="0"/>
        <v>178.00000000000057</v>
      </c>
      <c r="O13">
        <f t="shared" si="1"/>
        <v>1175.9999999999993</v>
      </c>
      <c r="P13">
        <f t="shared" si="2"/>
        <v>0.84931077694235557</v>
      </c>
    </row>
    <row r="14" spans="1:16" x14ac:dyDescent="0.25">
      <c r="D14">
        <v>1</v>
      </c>
      <c r="E14">
        <v>0.84084880636604697</v>
      </c>
      <c r="F14">
        <v>0.79742074153680798</v>
      </c>
      <c r="G14">
        <v>0.82966147232670595</v>
      </c>
      <c r="H14">
        <v>1</v>
      </c>
      <c r="I14">
        <v>0.80669911845893505</v>
      </c>
      <c r="J14">
        <v>0.81191346824842903</v>
      </c>
      <c r="K14">
        <v>0.84827076064200901</v>
      </c>
      <c r="L14">
        <v>0.89411764705882302</v>
      </c>
      <c r="M14">
        <v>1445</v>
      </c>
      <c r="N14">
        <f t="shared" si="0"/>
        <v>153.00000000000074</v>
      </c>
      <c r="O14">
        <f t="shared" si="1"/>
        <v>1291.9999999999993</v>
      </c>
      <c r="P14">
        <f t="shared" si="2"/>
        <v>0.82966147232670606</v>
      </c>
    </row>
    <row r="16" spans="1:16" x14ac:dyDescent="0.25">
      <c r="B16" t="s">
        <v>4</v>
      </c>
      <c r="D16" s="7">
        <f>AVERAGE(D3:D14)</f>
        <v>1</v>
      </c>
      <c r="E16" s="7">
        <f t="shared" ref="E16:I16" si="3">AVERAGE(E3:E14)</f>
        <v>0.84761778255365705</v>
      </c>
      <c r="F16" s="7">
        <f t="shared" si="3"/>
        <v>0.81298635546882725</v>
      </c>
      <c r="G16" s="7">
        <f t="shared" si="3"/>
        <v>0.8417185638052963</v>
      </c>
      <c r="H16" s="7">
        <f t="shared" si="3"/>
        <v>1</v>
      </c>
      <c r="I16" s="7">
        <f t="shared" si="3"/>
        <v>0.82384322370617191</v>
      </c>
      <c r="J16" s="7">
        <f>AVERAGE(J3:J14)</f>
        <v>0.81328735686964759</v>
      </c>
      <c r="K16" s="7">
        <f>AVERAGE(K3:K14)</f>
        <v>0.84639677769129218</v>
      </c>
      <c r="L16" s="7">
        <f>AVERAGE(L3:L14)</f>
        <v>0.8849217317415512</v>
      </c>
      <c r="M16" s="12">
        <f>AVERAGE(M3:M14)</f>
        <v>1339.6666666666667</v>
      </c>
      <c r="N16" s="12">
        <f>AVERAGE(N3:N14)</f>
        <v>155.08333333333377</v>
      </c>
      <c r="O16" s="12">
        <f t="shared" ref="O16:P16" si="4">AVERAGE(O3:O14)</f>
        <v>1184.5833333333333</v>
      </c>
      <c r="P16" s="12">
        <f t="shared" si="4"/>
        <v>0.8417185638052963</v>
      </c>
    </row>
    <row r="17" spans="2:16" x14ac:dyDescent="0.25">
      <c r="B17" t="s">
        <v>7</v>
      </c>
      <c r="D17" s="7">
        <f>STDEV(D3:D14)</f>
        <v>0</v>
      </c>
      <c r="E17" s="7">
        <f t="shared" ref="E17:I17" si="5">STDEV(E3:E14)</f>
        <v>5.7158763415349423E-2</v>
      </c>
      <c r="F17" s="7">
        <f t="shared" si="5"/>
        <v>1.7725110820357024E-2</v>
      </c>
      <c r="G17" s="7">
        <f t="shared" si="5"/>
        <v>1.6083662432497543E-2</v>
      </c>
      <c r="H17" s="7">
        <f t="shared" si="5"/>
        <v>0</v>
      </c>
      <c r="I17" s="7">
        <f t="shared" si="5"/>
        <v>5.8567801982488996E-2</v>
      </c>
      <c r="J17" s="7">
        <f>STDEV(J3:J14)</f>
        <v>1.8879695111328382E-2</v>
      </c>
      <c r="K17" s="7">
        <f>STDEV(K3:K14)</f>
        <v>1.7499261898923882E-2</v>
      </c>
      <c r="L17" s="7">
        <f>STDEV(L3:L14)</f>
        <v>4.702052978005429E-2</v>
      </c>
      <c r="M17" s="12">
        <f>STDEV(M3:M14)</f>
        <v>66.246555084819775</v>
      </c>
      <c r="N17" s="12">
        <f>STDEV(N3:N14)</f>
        <v>65.826850467147779</v>
      </c>
      <c r="O17" s="12">
        <f t="shared" ref="O17:P17" si="6">STDEV(O3:O14)</f>
        <v>72.867823468041863</v>
      </c>
      <c r="P17" s="12">
        <f t="shared" si="6"/>
        <v>1.6083662432497686E-2</v>
      </c>
    </row>
    <row r="19" spans="2:16" x14ac:dyDescent="0.25">
      <c r="B19" s="11">
        <v>109</v>
      </c>
      <c r="C19" s="1" t="s">
        <v>16</v>
      </c>
      <c r="D19" s="1" t="s">
        <v>17</v>
      </c>
    </row>
    <row r="20" spans="2:16" x14ac:dyDescent="0.25">
      <c r="D20" t="s">
        <v>8</v>
      </c>
      <c r="E20" t="s">
        <v>9</v>
      </c>
      <c r="F20" t="s">
        <v>10</v>
      </c>
      <c r="G20" t="s">
        <v>11</v>
      </c>
      <c r="H20" t="s">
        <v>12</v>
      </c>
      <c r="I20" t="s">
        <v>13</v>
      </c>
      <c r="J20" t="s">
        <v>14</v>
      </c>
      <c r="K20" t="s">
        <v>15</v>
      </c>
      <c r="L20" t="s">
        <v>18</v>
      </c>
      <c r="M20" t="s">
        <v>20</v>
      </c>
      <c r="N20" t="s">
        <v>21</v>
      </c>
      <c r="O20" t="s">
        <v>22</v>
      </c>
      <c r="P20" t="s">
        <v>40</v>
      </c>
    </row>
    <row r="21" spans="2:16" x14ac:dyDescent="0.25">
      <c r="D21">
        <v>0.97328818660647098</v>
      </c>
      <c r="E21">
        <v>0.65037593984962405</v>
      </c>
      <c r="F21">
        <v>0.833228840125391</v>
      </c>
      <c r="G21">
        <v>0.86927899686520305</v>
      </c>
      <c r="H21">
        <v>0.95514411756361794</v>
      </c>
      <c r="I21">
        <v>0.65515356015871495</v>
      </c>
      <c r="J21">
        <v>0.81499164754368403</v>
      </c>
      <c r="K21">
        <v>0.84223394970029397</v>
      </c>
      <c r="L21">
        <v>0.64069591527987901</v>
      </c>
      <c r="M21">
        <v>1322</v>
      </c>
      <c r="N21">
        <f>(1-L21)*M21</f>
        <v>474.99999999999994</v>
      </c>
      <c r="O21">
        <f>L21*M21</f>
        <v>847</v>
      </c>
      <c r="P21">
        <f>D21*F21+(1-E21)*(1-F21)</f>
        <v>0.86927899686520327</v>
      </c>
    </row>
    <row r="22" spans="2:16" x14ac:dyDescent="0.25">
      <c r="D22">
        <v>0.93380177514792895</v>
      </c>
      <c r="E22">
        <v>0.77042253521126702</v>
      </c>
      <c r="F22">
        <v>0.79203280609255999</v>
      </c>
      <c r="G22">
        <v>0.78734622144112398</v>
      </c>
      <c r="H22">
        <v>0.92783586443992305</v>
      </c>
      <c r="I22">
        <v>0.75997417475085205</v>
      </c>
      <c r="J22">
        <v>0.80765483203311506</v>
      </c>
      <c r="K22">
        <v>0.79553892692246397</v>
      </c>
      <c r="L22">
        <v>0.72906045156591404</v>
      </c>
      <c r="M22">
        <v>1373</v>
      </c>
      <c r="N22">
        <f t="shared" ref="N22:N32" si="7">(1-L22)*M22</f>
        <v>372</v>
      </c>
      <c r="O22">
        <f t="shared" ref="O22:O32" si="8">L22*M22</f>
        <v>1001</v>
      </c>
      <c r="P22">
        <f t="shared" ref="P22:P32" si="9">D22*F22+(1-E22)*(1-F22)</f>
        <v>0.78734622144112487</v>
      </c>
    </row>
    <row r="23" spans="2:16" x14ac:dyDescent="0.25">
      <c r="D23">
        <v>0.89897798742138302</v>
      </c>
      <c r="E23">
        <v>0.69354838709677402</v>
      </c>
      <c r="F23">
        <v>0.78859268443893304</v>
      </c>
      <c r="G23">
        <v>0.77371357718536804</v>
      </c>
      <c r="H23">
        <v>0.88034448534296095</v>
      </c>
      <c r="I23">
        <v>0.70008553815296504</v>
      </c>
      <c r="J23">
        <v>0.790543796567446</v>
      </c>
      <c r="K23">
        <v>0.75876981626323603</v>
      </c>
      <c r="L23">
        <v>0.64754716981131999</v>
      </c>
      <c r="M23">
        <v>1325</v>
      </c>
      <c r="N23">
        <f t="shared" si="7"/>
        <v>467.00000000000102</v>
      </c>
      <c r="O23">
        <f t="shared" si="8"/>
        <v>857.99999999999898</v>
      </c>
      <c r="P23">
        <f t="shared" si="9"/>
        <v>0.77371357718536804</v>
      </c>
    </row>
    <row r="24" spans="2:16" x14ac:dyDescent="0.25">
      <c r="D24">
        <v>0.76794742163801799</v>
      </c>
      <c r="E24">
        <v>0.67336683417085397</v>
      </c>
      <c r="F24">
        <v>0.83249158249158195</v>
      </c>
      <c r="G24">
        <v>0.69402356902356899</v>
      </c>
      <c r="H24">
        <v>0.81830745820171003</v>
      </c>
      <c r="I24">
        <v>0.64415454998414601</v>
      </c>
      <c r="J24">
        <v>0.82465907917623005</v>
      </c>
      <c r="K24">
        <v>0.73721894384039199</v>
      </c>
      <c r="L24">
        <v>0.54545454545454497</v>
      </c>
      <c r="M24">
        <v>1078</v>
      </c>
      <c r="N24">
        <f t="shared" si="7"/>
        <v>490.00000000000051</v>
      </c>
      <c r="O24">
        <f t="shared" si="8"/>
        <v>587.99999999999943</v>
      </c>
      <c r="P24">
        <f t="shared" si="9"/>
        <v>0.69402356902356865</v>
      </c>
    </row>
    <row r="25" spans="2:16" x14ac:dyDescent="0.25">
      <c r="D25">
        <v>0.98155265180630202</v>
      </c>
      <c r="E25">
        <v>0.65714285714285703</v>
      </c>
      <c r="F25">
        <v>0.80507425742574201</v>
      </c>
      <c r="G25">
        <v>0.85705445544554404</v>
      </c>
      <c r="H25">
        <v>0.96962663527530302</v>
      </c>
      <c r="I25">
        <v>0.61453288206803902</v>
      </c>
      <c r="J25">
        <v>0.79760604217475695</v>
      </c>
      <c r="K25">
        <v>0.85139627855890099</v>
      </c>
      <c r="L25">
        <v>0.58076634109691905</v>
      </c>
      <c r="M25">
        <v>1331</v>
      </c>
      <c r="N25">
        <f t="shared" si="7"/>
        <v>558.0000000000008</v>
      </c>
      <c r="O25">
        <f t="shared" si="8"/>
        <v>772.9999999999992</v>
      </c>
      <c r="P25">
        <f t="shared" si="9"/>
        <v>0.85705445544554348</v>
      </c>
    </row>
    <row r="26" spans="2:16" x14ac:dyDescent="0.25">
      <c r="D26">
        <v>0.99157088122605297</v>
      </c>
      <c r="E26">
        <v>0.67973856209150296</v>
      </c>
      <c r="F26">
        <v>0.81005586592178702</v>
      </c>
      <c r="G26">
        <v>0.86405959031657298</v>
      </c>
      <c r="H26">
        <v>0.95791147481475003</v>
      </c>
      <c r="I26">
        <v>0.67747921842888204</v>
      </c>
      <c r="J26">
        <v>0.795376658590778</v>
      </c>
      <c r="K26">
        <v>0.82789570806291601</v>
      </c>
      <c r="L26">
        <v>0.62358276643990895</v>
      </c>
      <c r="M26">
        <v>1323</v>
      </c>
      <c r="N26">
        <f t="shared" si="7"/>
        <v>498.00000000000045</v>
      </c>
      <c r="O26">
        <f t="shared" si="8"/>
        <v>824.99999999999955</v>
      </c>
      <c r="P26">
        <f t="shared" si="9"/>
        <v>0.86405959031657265</v>
      </c>
    </row>
    <row r="27" spans="2:16" x14ac:dyDescent="0.25">
      <c r="D27">
        <v>0.97034930950446796</v>
      </c>
      <c r="E27">
        <v>0.81010452961672397</v>
      </c>
      <c r="F27">
        <v>0.810935441370224</v>
      </c>
      <c r="G27">
        <v>0.82279314888010502</v>
      </c>
      <c r="H27">
        <v>0.96028471602735599</v>
      </c>
      <c r="I27">
        <v>0.82119314436387603</v>
      </c>
      <c r="J27">
        <v>0.81596506126410195</v>
      </c>
      <c r="K27">
        <v>0.81646548586679601</v>
      </c>
      <c r="L27">
        <v>0.811305732484076</v>
      </c>
      <c r="M27">
        <v>1256</v>
      </c>
      <c r="N27">
        <f t="shared" si="7"/>
        <v>237.00000000000054</v>
      </c>
      <c r="O27">
        <f t="shared" si="8"/>
        <v>1018.9999999999994</v>
      </c>
      <c r="P27">
        <f t="shared" si="9"/>
        <v>0.82279314888010568</v>
      </c>
    </row>
    <row r="28" spans="2:16" x14ac:dyDescent="0.25">
      <c r="D28">
        <v>0.97230538922155596</v>
      </c>
      <c r="E28">
        <v>0.78600823045267398</v>
      </c>
      <c r="F28">
        <v>0.84610512982900499</v>
      </c>
      <c r="G28">
        <v>0.85560481317289405</v>
      </c>
      <c r="H28">
        <v>0.95366580510056898</v>
      </c>
      <c r="I28">
        <v>0.80409356725146197</v>
      </c>
      <c r="J28">
        <v>0.86560778820740603</v>
      </c>
      <c r="K28">
        <v>0.85182884704361195</v>
      </c>
      <c r="L28">
        <v>0.734949179046129</v>
      </c>
      <c r="M28">
        <v>1279</v>
      </c>
      <c r="N28">
        <f t="shared" si="7"/>
        <v>339.00000000000102</v>
      </c>
      <c r="O28">
        <f t="shared" si="8"/>
        <v>939.99999999999898</v>
      </c>
      <c r="P28">
        <f t="shared" si="9"/>
        <v>0.85560481317289305</v>
      </c>
    </row>
    <row r="29" spans="2:16" x14ac:dyDescent="0.25">
      <c r="D29">
        <v>0.923504273504273</v>
      </c>
      <c r="E29">
        <v>0.65953947368420995</v>
      </c>
      <c r="F29">
        <v>0.793758480325644</v>
      </c>
      <c r="G29">
        <v>0.80325644504748905</v>
      </c>
      <c r="H29">
        <v>0.92811760110330699</v>
      </c>
      <c r="I29">
        <v>0.69176728094330298</v>
      </c>
      <c r="J29">
        <v>0.81578622201122397</v>
      </c>
      <c r="K29">
        <v>0.81392626506337495</v>
      </c>
      <c r="L29">
        <v>0.67541766109785195</v>
      </c>
      <c r="M29">
        <v>1257</v>
      </c>
      <c r="N29">
        <f t="shared" si="7"/>
        <v>408.00000000000011</v>
      </c>
      <c r="O29">
        <f t="shared" si="8"/>
        <v>848.99999999999989</v>
      </c>
      <c r="P29">
        <f t="shared" si="9"/>
        <v>0.80325644504748928</v>
      </c>
    </row>
    <row r="30" spans="2:16" x14ac:dyDescent="0.25">
      <c r="D30">
        <v>0.927509293680297</v>
      </c>
      <c r="E30">
        <v>0.76451612903225796</v>
      </c>
      <c r="F30">
        <v>0.81268882175226498</v>
      </c>
      <c r="G30">
        <v>0.79788519637462196</v>
      </c>
      <c r="H30">
        <v>0.92893901777346599</v>
      </c>
      <c r="I30">
        <v>0.70899746501371597</v>
      </c>
      <c r="J30">
        <v>0.80858022188395295</v>
      </c>
      <c r="K30">
        <v>0.80682535778621201</v>
      </c>
      <c r="L30">
        <v>0.71900826446280997</v>
      </c>
      <c r="M30">
        <v>1331</v>
      </c>
      <c r="N30">
        <f t="shared" si="7"/>
        <v>373.99999999999994</v>
      </c>
      <c r="O30">
        <f t="shared" si="8"/>
        <v>957.00000000000011</v>
      </c>
      <c r="P30">
        <f t="shared" si="9"/>
        <v>0.79788519637462152</v>
      </c>
    </row>
    <row r="31" spans="2:16" x14ac:dyDescent="0.25">
      <c r="D31">
        <v>0.96114599686028201</v>
      </c>
      <c r="E31">
        <v>0.78656126482213395</v>
      </c>
      <c r="F31">
        <v>0.83431565160445298</v>
      </c>
      <c r="G31">
        <v>0.83726260641781203</v>
      </c>
      <c r="H31">
        <v>0.96374700380123801</v>
      </c>
      <c r="I31">
        <v>0.83798862040936895</v>
      </c>
      <c r="J31">
        <v>0.82072291071913495</v>
      </c>
      <c r="K31">
        <v>0.82001417471998295</v>
      </c>
      <c r="L31">
        <v>0.76612276612276597</v>
      </c>
      <c r="M31">
        <v>1287</v>
      </c>
      <c r="N31">
        <f t="shared" si="7"/>
        <v>301.00000000000017</v>
      </c>
      <c r="O31">
        <f t="shared" si="8"/>
        <v>985.99999999999977</v>
      </c>
      <c r="P31">
        <f t="shared" si="9"/>
        <v>0.83726260641781214</v>
      </c>
    </row>
    <row r="32" spans="2:16" x14ac:dyDescent="0.25">
      <c r="D32">
        <v>0.91111111111111098</v>
      </c>
      <c r="E32">
        <v>0.67959770114942497</v>
      </c>
      <c r="F32">
        <v>0.763747454175152</v>
      </c>
      <c r="G32">
        <v>0.771554650373387</v>
      </c>
      <c r="H32">
        <v>0.89529391991260099</v>
      </c>
      <c r="I32">
        <v>0.68167789884738905</v>
      </c>
      <c r="J32">
        <v>0.78935847003960202</v>
      </c>
      <c r="K32">
        <v>0.77375969326496297</v>
      </c>
      <c r="L32">
        <v>0.598221503637833</v>
      </c>
      <c r="M32">
        <v>1237</v>
      </c>
      <c r="N32">
        <f t="shared" si="7"/>
        <v>497.00000000000057</v>
      </c>
      <c r="O32">
        <f t="shared" si="8"/>
        <v>739.99999999999943</v>
      </c>
      <c r="P32">
        <f t="shared" si="9"/>
        <v>0.77155465037338722</v>
      </c>
    </row>
    <row r="34" spans="2:16" x14ac:dyDescent="0.25">
      <c r="B34" t="s">
        <v>4</v>
      </c>
      <c r="D34" s="7">
        <f>AVERAGE(D21:D32)</f>
        <v>0.93442202314401202</v>
      </c>
      <c r="E34" s="7">
        <f t="shared" ref="E34:I34" si="10">AVERAGE(E21:E32)</f>
        <v>0.71757687036002515</v>
      </c>
      <c r="F34" s="7">
        <f t="shared" si="10"/>
        <v>0.81025225129606138</v>
      </c>
      <c r="G34" s="7">
        <f t="shared" si="10"/>
        <v>0.81115277254530749</v>
      </c>
      <c r="H34" s="7">
        <f t="shared" si="10"/>
        <v>0.92826817494640046</v>
      </c>
      <c r="I34" s="7">
        <f t="shared" si="10"/>
        <v>0.71642482503105942</v>
      </c>
      <c r="J34" s="7">
        <f>AVERAGE(J21:J32)</f>
        <v>0.81223772751761925</v>
      </c>
      <c r="K34" s="7">
        <f>AVERAGE(K21:K32)</f>
        <v>0.80798945392442878</v>
      </c>
      <c r="L34" s="7">
        <f t="shared" ref="L34:M34" si="11">AVERAGE(L21:L32)</f>
        <v>0.672677691374996</v>
      </c>
      <c r="M34" s="12">
        <f t="shared" si="11"/>
        <v>1283.25</v>
      </c>
      <c r="N34" s="12">
        <f t="shared" ref="N34:P34" si="12">AVERAGE(N21:N32)</f>
        <v>418.0000000000004</v>
      </c>
      <c r="O34" s="12">
        <f t="shared" si="12"/>
        <v>865.24999999999966</v>
      </c>
      <c r="P34" s="12">
        <f t="shared" si="12"/>
        <v>0.8111527725453076</v>
      </c>
    </row>
    <row r="35" spans="2:16" x14ac:dyDescent="0.25">
      <c r="B35" t="s">
        <v>7</v>
      </c>
      <c r="D35" s="7">
        <f>STDEV(D21:D32)</f>
        <v>6.0391748330348119E-2</v>
      </c>
      <c r="E35" s="7">
        <f t="shared" ref="E35:I35" si="13">STDEV(E21:E32)</f>
        <v>6.0258268652872808E-2</v>
      </c>
      <c r="F35" s="7">
        <f t="shared" si="13"/>
        <v>2.3656763568319656E-2</v>
      </c>
      <c r="G35" s="7">
        <f t="shared" si="13"/>
        <v>5.096527061968717E-2</v>
      </c>
      <c r="H35" s="7">
        <f t="shared" si="13"/>
        <v>4.4432185221132556E-2</v>
      </c>
      <c r="I35" s="7">
        <f t="shared" si="13"/>
        <v>7.2832236560902694E-2</v>
      </c>
      <c r="J35" s="7">
        <f>STDEV(J21:J32)</f>
        <v>2.0528405590983522E-2</v>
      </c>
      <c r="K35" s="7">
        <f>STDEV(K21:K32)</f>
        <v>3.6163463605208723E-2</v>
      </c>
      <c r="L35" s="7">
        <f t="shared" ref="L35:M35" si="14">STDEV(L21:L32)</f>
        <v>8.0567496755226078E-2</v>
      </c>
      <c r="M35" s="12">
        <f t="shared" si="14"/>
        <v>75.780934277692836</v>
      </c>
      <c r="N35" s="12">
        <f t="shared" ref="N35:P35" si="15">STDEV(N21:N32)</f>
        <v>95.307158941259956</v>
      </c>
      <c r="O35" s="12">
        <f t="shared" si="15"/>
        <v>125.76610686653009</v>
      </c>
      <c r="P35" s="12">
        <f t="shared" si="15"/>
        <v>5.0965270619687073E-2</v>
      </c>
    </row>
    <row r="36" spans="2:16" x14ac:dyDescent="0.25">
      <c r="B36" t="s">
        <v>5</v>
      </c>
      <c r="D36" s="4">
        <f t="shared" ref="D36:P36" si="16">D34-D16</f>
        <v>-6.5577976855987985E-2</v>
      </c>
      <c r="E36" s="4">
        <f t="shared" si="16"/>
        <v>-0.1300409121936319</v>
      </c>
      <c r="F36" s="4">
        <f t="shared" si="16"/>
        <v>-2.7341041727658721E-3</v>
      </c>
      <c r="G36" s="4">
        <f t="shared" si="16"/>
        <v>-3.0565791259988817E-2</v>
      </c>
      <c r="H36" s="4">
        <f t="shared" si="16"/>
        <v>-7.1731825053599541E-2</v>
      </c>
      <c r="I36" s="4">
        <f t="shared" si="16"/>
        <v>-0.10741839867511249</v>
      </c>
      <c r="J36" s="4">
        <f t="shared" si="16"/>
        <v>-1.0496293520283473E-3</v>
      </c>
      <c r="K36" s="4">
        <f t="shared" si="16"/>
        <v>-3.8407323766863399E-2</v>
      </c>
      <c r="L36" s="4">
        <f t="shared" si="16"/>
        <v>-0.2122440403665552</v>
      </c>
      <c r="M36" s="13">
        <f t="shared" si="16"/>
        <v>-56.416666666666742</v>
      </c>
      <c r="N36" s="13">
        <f t="shared" si="16"/>
        <v>262.91666666666663</v>
      </c>
      <c r="O36" s="13">
        <f t="shared" si="16"/>
        <v>-319.3333333333336</v>
      </c>
      <c r="P36" s="13">
        <f t="shared" si="16"/>
        <v>-3.0565791259988706E-2</v>
      </c>
    </row>
    <row r="102" spans="1:16" x14ac:dyDescent="0.25">
      <c r="A102" t="s">
        <v>4</v>
      </c>
      <c r="M102" s="7"/>
      <c r="N102" s="7"/>
      <c r="O102" s="7"/>
      <c r="P102" s="7"/>
    </row>
    <row r="103" spans="1:16" x14ac:dyDescent="0.25">
      <c r="A103" t="s">
        <v>1</v>
      </c>
      <c r="M103" s="7"/>
      <c r="N103" s="7"/>
      <c r="O103" s="7"/>
      <c r="P103" s="7"/>
    </row>
    <row r="104" spans="1:16" x14ac:dyDescent="0.25">
      <c r="A104" t="s">
        <v>3</v>
      </c>
      <c r="M104" s="4"/>
      <c r="N104" s="4"/>
      <c r="O104" s="4"/>
      <c r="P104" s="4"/>
    </row>
    <row r="106" spans="1:16" x14ac:dyDescent="0.25"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</row>
    <row r="107" spans="1:16" x14ac:dyDescent="0.25">
      <c r="A107" s="6"/>
      <c r="B107" s="5"/>
      <c r="C107" s="5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</row>
    <row r="108" spans="1:16" x14ac:dyDescent="0.25">
      <c r="D108" s="4"/>
      <c r="E108" s="4"/>
      <c r="H108" s="4"/>
      <c r="I108" s="4"/>
    </row>
    <row r="109" spans="1:16" x14ac:dyDescent="0.25">
      <c r="D109" s="9"/>
      <c r="E109" s="9"/>
      <c r="F109" s="9"/>
      <c r="G109" s="9"/>
      <c r="H109" s="9"/>
      <c r="I109" s="9"/>
    </row>
  </sheetData>
  <conditionalFormatting sqref="M104:P104 D107:P107">
    <cfRule type="cellIs" dxfId="57" priority="17" operator="lessThan">
      <formula>0</formula>
    </cfRule>
    <cfRule type="cellIs" dxfId="56" priority="18" operator="greaterThan">
      <formula>0</formula>
    </cfRule>
  </conditionalFormatting>
  <conditionalFormatting sqref="D36:O36">
    <cfRule type="cellIs" dxfId="55" priority="13" operator="lessThan">
      <formula>0</formula>
    </cfRule>
    <cfRule type="cellIs" dxfId="54" priority="14" operator="greaterThan">
      <formula>0</formula>
    </cfRule>
  </conditionalFormatting>
  <conditionalFormatting sqref="P36">
    <cfRule type="cellIs" dxfId="7" priority="1" operator="lessThan">
      <formula>0</formula>
    </cfRule>
    <cfRule type="cellIs" dxfId="6" priority="2" operator="greater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38C45-32E7-4D13-8E8B-1ED72C0BDD8D}">
  <dimension ref="A1:P109"/>
  <sheetViews>
    <sheetView topLeftCell="B1" workbookViewId="0">
      <selection activeCell="P14" sqref="P14"/>
    </sheetView>
  </sheetViews>
  <sheetFormatPr defaultRowHeight="15" x14ac:dyDescent="0.25"/>
  <cols>
    <col min="1" max="1" width="10.7109375" bestFit="1" customWidth="1"/>
    <col min="3" max="3" width="15.85546875" customWidth="1"/>
    <col min="4" max="4" width="22.42578125" bestFit="1" customWidth="1"/>
    <col min="5" max="5" width="13.7109375" customWidth="1"/>
    <col min="6" max="6" width="10.42578125" bestFit="1" customWidth="1"/>
    <col min="7" max="7" width="12" bestFit="1" customWidth="1"/>
    <col min="8" max="8" width="17.28515625" bestFit="1" customWidth="1"/>
    <col min="9" max="9" width="16.85546875" bestFit="1" customWidth="1"/>
    <col min="10" max="10" width="17.7109375" bestFit="1" customWidth="1"/>
    <col min="11" max="11" width="17.5703125" bestFit="1" customWidth="1"/>
    <col min="12" max="12" width="12" bestFit="1" customWidth="1"/>
    <col min="13" max="13" width="20" bestFit="1" customWidth="1"/>
    <col min="14" max="16" width="12" bestFit="1" customWidth="1"/>
  </cols>
  <sheetData>
    <row r="1" spans="1:16" x14ac:dyDescent="0.25">
      <c r="A1" s="1" t="s">
        <v>0</v>
      </c>
      <c r="B1" s="11">
        <v>109</v>
      </c>
      <c r="C1" s="1" t="s">
        <v>19</v>
      </c>
    </row>
    <row r="2" spans="1:16" x14ac:dyDescent="0.25">
      <c r="A2" t="s">
        <v>2</v>
      </c>
      <c r="D2" t="s">
        <v>8</v>
      </c>
      <c r="E2" t="s">
        <v>9</v>
      </c>
      <c r="F2" t="s">
        <v>10</v>
      </c>
      <c r="G2" t="s">
        <v>11</v>
      </c>
      <c r="H2" t="s">
        <v>12</v>
      </c>
      <c r="I2" t="s">
        <v>13</v>
      </c>
      <c r="J2" t="s">
        <v>14</v>
      </c>
      <c r="K2" t="s">
        <v>15</v>
      </c>
      <c r="L2" t="s">
        <v>18</v>
      </c>
      <c r="M2" t="s">
        <v>20</v>
      </c>
      <c r="N2" t="s">
        <v>21</v>
      </c>
      <c r="O2" t="s">
        <v>22</v>
      </c>
      <c r="P2" t="s">
        <v>40</v>
      </c>
    </row>
    <row r="3" spans="1:16" x14ac:dyDescent="0.25">
      <c r="D3">
        <v>1</v>
      </c>
      <c r="E3">
        <v>0.89711934156378603</v>
      </c>
      <c r="F3">
        <v>0.85814360770577902</v>
      </c>
      <c r="G3">
        <v>0.87273788674839403</v>
      </c>
      <c r="H3">
        <v>1</v>
      </c>
      <c r="I3">
        <v>0.88426677012061705</v>
      </c>
      <c r="J3">
        <v>0.83671847556305401</v>
      </c>
      <c r="K3">
        <v>0.85561557376577102</v>
      </c>
      <c r="L3">
        <v>0.90987743330930004</v>
      </c>
      <c r="M3">
        <v>1387</v>
      </c>
      <c r="N3">
        <f>(1-L3)*M3</f>
        <v>125.00000000000084</v>
      </c>
      <c r="O3">
        <f>L3*M3</f>
        <v>1261.9999999999991</v>
      </c>
      <c r="P3">
        <f>D3*F3+(1-E3)*(1-F3)</f>
        <v>0.87273788674839436</v>
      </c>
    </row>
    <row r="4" spans="1:16" x14ac:dyDescent="0.25">
      <c r="D4">
        <v>1</v>
      </c>
      <c r="E4">
        <v>0.87593984962406002</v>
      </c>
      <c r="F4">
        <v>0.81953867028493899</v>
      </c>
      <c r="G4">
        <v>0.84192672998643103</v>
      </c>
      <c r="H4">
        <v>1</v>
      </c>
      <c r="I4">
        <v>0.889283100518662</v>
      </c>
      <c r="J4">
        <v>0.79647570816117697</v>
      </c>
      <c r="K4">
        <v>0.81900928672270601</v>
      </c>
      <c r="L4">
        <v>0.93469708890637204</v>
      </c>
      <c r="M4">
        <v>1271</v>
      </c>
      <c r="N4">
        <f t="shared" ref="N4:N14" si="0">(1-L4)*M4</f>
        <v>83.000000000001137</v>
      </c>
      <c r="O4">
        <f t="shared" ref="O4:O14" si="1">L4*M4</f>
        <v>1187.9999999999989</v>
      </c>
      <c r="P4">
        <f t="shared" ref="P4:P14" si="2">D4*F4+(1-E4)*(1-F4)</f>
        <v>0.84192672998643159</v>
      </c>
    </row>
    <row r="5" spans="1:16" x14ac:dyDescent="0.25">
      <c r="D5">
        <v>1</v>
      </c>
      <c r="E5">
        <v>0.896166134185303</v>
      </c>
      <c r="F5">
        <v>0.82464985994397699</v>
      </c>
      <c r="G5">
        <v>0.84285714285714197</v>
      </c>
      <c r="H5">
        <v>1</v>
      </c>
      <c r="I5">
        <v>0.88334801115514405</v>
      </c>
      <c r="J5">
        <v>0.827094383676369</v>
      </c>
      <c r="K5">
        <v>0.84726416770296598</v>
      </c>
      <c r="L5">
        <v>0.91991495393337996</v>
      </c>
      <c r="M5">
        <v>1411</v>
      </c>
      <c r="N5">
        <f t="shared" si="0"/>
        <v>113.00000000000087</v>
      </c>
      <c r="O5">
        <f t="shared" si="1"/>
        <v>1297.9999999999991</v>
      </c>
      <c r="P5">
        <f t="shared" si="2"/>
        <v>0.84285714285714242</v>
      </c>
    </row>
    <row r="6" spans="1:16" x14ac:dyDescent="0.25">
      <c r="D6">
        <v>1</v>
      </c>
      <c r="E6">
        <v>0.83203125</v>
      </c>
      <c r="F6">
        <v>0.77425044091710704</v>
      </c>
      <c r="G6">
        <v>0.81216931216931199</v>
      </c>
      <c r="H6">
        <v>1</v>
      </c>
      <c r="I6">
        <v>0.79832608566152297</v>
      </c>
      <c r="J6">
        <v>0.78874444710116598</v>
      </c>
      <c r="K6">
        <v>0.83134918138001301</v>
      </c>
      <c r="L6">
        <v>0.87215909090909005</v>
      </c>
      <c r="M6">
        <v>1408</v>
      </c>
      <c r="N6">
        <f t="shared" si="0"/>
        <v>180.00000000000119</v>
      </c>
      <c r="O6">
        <f t="shared" si="1"/>
        <v>1227.9999999999989</v>
      </c>
      <c r="P6">
        <f t="shared" si="2"/>
        <v>0.81216931216931176</v>
      </c>
    </row>
    <row r="7" spans="1:16" x14ac:dyDescent="0.25">
      <c r="D7">
        <v>1</v>
      </c>
      <c r="E7">
        <v>0.82398753894081</v>
      </c>
      <c r="F7">
        <v>0.81369704004642995</v>
      </c>
      <c r="G7">
        <v>0.84648868253047005</v>
      </c>
      <c r="H7">
        <v>1</v>
      </c>
      <c r="I7">
        <v>0.82256290389110398</v>
      </c>
      <c r="J7">
        <v>0.82224992057091095</v>
      </c>
      <c r="K7">
        <v>0.85378937849793402</v>
      </c>
      <c r="L7">
        <v>0.89605734767025003</v>
      </c>
      <c r="M7">
        <v>1395</v>
      </c>
      <c r="N7">
        <f t="shared" si="0"/>
        <v>145.00000000000122</v>
      </c>
      <c r="O7">
        <f t="shared" si="1"/>
        <v>1249.9999999999989</v>
      </c>
      <c r="P7">
        <f t="shared" si="2"/>
        <v>0.84648868253046949</v>
      </c>
    </row>
    <row r="8" spans="1:16" x14ac:dyDescent="0.25">
      <c r="D8">
        <v>1</v>
      </c>
      <c r="E8">
        <v>0.81227436823104604</v>
      </c>
      <c r="F8">
        <v>0.82827030378177302</v>
      </c>
      <c r="G8">
        <v>0.86050836949783005</v>
      </c>
      <c r="H8">
        <v>1</v>
      </c>
      <c r="I8">
        <v>0.822640105523049</v>
      </c>
      <c r="J8">
        <v>0.82051889083138996</v>
      </c>
      <c r="K8">
        <v>0.85235164141414099</v>
      </c>
      <c r="L8">
        <v>0.85884988797610096</v>
      </c>
      <c r="M8">
        <v>1339</v>
      </c>
      <c r="N8">
        <f t="shared" si="0"/>
        <v>189.00000000000082</v>
      </c>
      <c r="O8">
        <f t="shared" si="1"/>
        <v>1149.9999999999991</v>
      </c>
      <c r="P8">
        <f t="shared" si="2"/>
        <v>0.86050836949783027</v>
      </c>
    </row>
    <row r="9" spans="1:16" x14ac:dyDescent="0.25">
      <c r="D9">
        <v>1</v>
      </c>
      <c r="E9">
        <v>0.885630498533724</v>
      </c>
      <c r="F9">
        <v>0.80458452722063001</v>
      </c>
      <c r="G9">
        <v>0.82693409742120305</v>
      </c>
      <c r="H9">
        <v>1</v>
      </c>
      <c r="I9">
        <v>0.85738378061299303</v>
      </c>
      <c r="J9">
        <v>0.801274130373962</v>
      </c>
      <c r="K9">
        <v>0.82961566259442299</v>
      </c>
      <c r="L9">
        <v>0.89829302987197701</v>
      </c>
      <c r="M9">
        <v>1406</v>
      </c>
      <c r="N9">
        <f t="shared" si="0"/>
        <v>143.00000000000031</v>
      </c>
      <c r="O9">
        <f t="shared" si="1"/>
        <v>1262.9999999999998</v>
      </c>
      <c r="P9">
        <f t="shared" si="2"/>
        <v>0.82693409742120316</v>
      </c>
    </row>
    <row r="10" spans="1:16" x14ac:dyDescent="0.25">
      <c r="D10">
        <v>1</v>
      </c>
      <c r="E10">
        <v>0.84405940594059403</v>
      </c>
      <c r="F10">
        <v>0.86780104712041795</v>
      </c>
      <c r="G10">
        <v>0.88841623036649198</v>
      </c>
      <c r="H10">
        <v>1</v>
      </c>
      <c r="I10">
        <v>0.86828831376985804</v>
      </c>
      <c r="J10">
        <v>0.86644463052388299</v>
      </c>
      <c r="K10">
        <v>0.88403543344267199</v>
      </c>
      <c r="L10">
        <v>0.91775557263643304</v>
      </c>
      <c r="M10">
        <v>1301</v>
      </c>
      <c r="N10">
        <f t="shared" si="0"/>
        <v>107.00000000000063</v>
      </c>
      <c r="O10">
        <f t="shared" si="1"/>
        <v>1193.9999999999993</v>
      </c>
      <c r="P10">
        <f t="shared" si="2"/>
        <v>0.88841623036649142</v>
      </c>
    </row>
    <row r="11" spans="1:16" x14ac:dyDescent="0.25">
      <c r="D11">
        <v>1</v>
      </c>
      <c r="E11">
        <v>0.90492957746478797</v>
      </c>
      <c r="F11">
        <v>0.843353557639271</v>
      </c>
      <c r="G11">
        <v>0.85824600110314397</v>
      </c>
      <c r="H11">
        <v>1</v>
      </c>
      <c r="I11">
        <v>0.87381692806922595</v>
      </c>
      <c r="J11">
        <v>0.83466714355970795</v>
      </c>
      <c r="K11">
        <v>0.85552935127643404</v>
      </c>
      <c r="L11">
        <v>0.943554006968641</v>
      </c>
      <c r="M11">
        <v>1435</v>
      </c>
      <c r="N11">
        <f t="shared" si="0"/>
        <v>81.000000000000156</v>
      </c>
      <c r="O11">
        <f t="shared" si="1"/>
        <v>1353.9999999999998</v>
      </c>
      <c r="P11">
        <f t="shared" si="2"/>
        <v>0.8582460011031432</v>
      </c>
    </row>
    <row r="12" spans="1:16" x14ac:dyDescent="0.25">
      <c r="D12">
        <v>1</v>
      </c>
      <c r="E12">
        <v>0.70656370656370604</v>
      </c>
      <c r="F12">
        <v>0.85562987736900697</v>
      </c>
      <c r="G12">
        <v>0.89799331103678903</v>
      </c>
      <c r="H12">
        <v>1</v>
      </c>
      <c r="I12">
        <v>0.77105005276646998</v>
      </c>
      <c r="J12">
        <v>0.83884937530748704</v>
      </c>
      <c r="K12">
        <v>0.87574480232748797</v>
      </c>
      <c r="L12">
        <v>0.81293952180028095</v>
      </c>
      <c r="M12">
        <v>1422</v>
      </c>
      <c r="N12">
        <f t="shared" si="0"/>
        <v>266.00000000000051</v>
      </c>
      <c r="O12">
        <f t="shared" si="1"/>
        <v>1155.9999999999995</v>
      </c>
      <c r="P12">
        <f t="shared" si="2"/>
        <v>0.89799331103678881</v>
      </c>
    </row>
    <row r="13" spans="1:16" x14ac:dyDescent="0.25">
      <c r="D13">
        <v>1</v>
      </c>
      <c r="E13">
        <v>0.80037313432835799</v>
      </c>
      <c r="F13">
        <v>0.84526558891454895</v>
      </c>
      <c r="G13">
        <v>0.87615473441108505</v>
      </c>
      <c r="H13">
        <v>1</v>
      </c>
      <c r="I13">
        <v>0.81910083446678605</v>
      </c>
      <c r="J13">
        <v>0.83638474215394898</v>
      </c>
      <c r="K13">
        <v>0.86598260576680097</v>
      </c>
      <c r="L13">
        <v>0.89942938659058402</v>
      </c>
      <c r="M13">
        <v>1402</v>
      </c>
      <c r="N13">
        <f t="shared" si="0"/>
        <v>141.00000000000119</v>
      </c>
      <c r="O13">
        <f t="shared" si="1"/>
        <v>1260.9999999999989</v>
      </c>
      <c r="P13">
        <f t="shared" si="2"/>
        <v>0.87615473441108493</v>
      </c>
    </row>
    <row r="14" spans="1:16" x14ac:dyDescent="0.25">
      <c r="D14">
        <v>1</v>
      </c>
      <c r="E14">
        <v>0.81978798586572399</v>
      </c>
      <c r="F14">
        <v>0.83782234957019996</v>
      </c>
      <c r="G14">
        <v>0.86704871060171895</v>
      </c>
      <c r="H14">
        <v>1</v>
      </c>
      <c r="I14">
        <v>0.83200576916773195</v>
      </c>
      <c r="J14">
        <v>0.82820313555885905</v>
      </c>
      <c r="K14">
        <v>0.85706401766004403</v>
      </c>
      <c r="L14">
        <v>0.89405331510594599</v>
      </c>
      <c r="M14">
        <v>1463</v>
      </c>
      <c r="N14">
        <f t="shared" si="0"/>
        <v>155.00000000000102</v>
      </c>
      <c r="O14">
        <f t="shared" si="1"/>
        <v>1307.9999999999991</v>
      </c>
      <c r="P14">
        <f t="shared" si="2"/>
        <v>0.86704871060171873</v>
      </c>
    </row>
    <row r="16" spans="1:16" x14ac:dyDescent="0.25">
      <c r="B16" t="s">
        <v>4</v>
      </c>
      <c r="D16" s="7">
        <f>AVERAGE(D3:D14)</f>
        <v>1</v>
      </c>
      <c r="E16" s="7">
        <f t="shared" ref="E16:I16" si="3">AVERAGE(E3:E14)</f>
        <v>0.8415718992701583</v>
      </c>
      <c r="F16" s="7">
        <f t="shared" si="3"/>
        <v>0.8310839058761732</v>
      </c>
      <c r="G16" s="7">
        <f t="shared" si="3"/>
        <v>0.85762343406083419</v>
      </c>
      <c r="H16" s="7">
        <f t="shared" si="3"/>
        <v>1</v>
      </c>
      <c r="I16" s="7">
        <f t="shared" si="3"/>
        <v>0.84350605464359696</v>
      </c>
      <c r="J16" s="7">
        <f>AVERAGE(J3:J14)</f>
        <v>0.82480208194849292</v>
      </c>
      <c r="K16" s="7">
        <f>AVERAGE(K3:K14)</f>
        <v>0.85227925854594933</v>
      </c>
      <c r="L16" s="7">
        <f>AVERAGE(L3:L14)</f>
        <v>0.89646505297319623</v>
      </c>
      <c r="M16" s="12">
        <f>AVERAGE(M3:M14)</f>
        <v>1386.6666666666667</v>
      </c>
      <c r="N16" s="12">
        <f>AVERAGE(N3:N14)</f>
        <v>144.00000000000082</v>
      </c>
      <c r="O16" s="12">
        <f t="shared" ref="O16:P16" si="4">AVERAGE(O3:O14)</f>
        <v>1242.6666666666661</v>
      </c>
      <c r="P16" s="12">
        <f t="shared" si="4"/>
        <v>0.85762343406083408</v>
      </c>
    </row>
    <row r="17" spans="2:16" x14ac:dyDescent="0.25">
      <c r="B17" t="s">
        <v>7</v>
      </c>
      <c r="D17" s="7">
        <f>STDEV(D3:D14)</f>
        <v>0</v>
      </c>
      <c r="E17" s="7">
        <f t="shared" ref="E17:I17" si="5">STDEV(E3:E14)</f>
        <v>5.6299859795610814E-2</v>
      </c>
      <c r="F17" s="7">
        <f t="shared" si="5"/>
        <v>2.6106635229060218E-2</v>
      </c>
      <c r="G17" s="7">
        <f t="shared" si="5"/>
        <v>2.4942935729427108E-2</v>
      </c>
      <c r="H17" s="7">
        <f t="shared" si="5"/>
        <v>0</v>
      </c>
      <c r="I17" s="7">
        <f t="shared" si="5"/>
        <v>3.8094180641845422E-2</v>
      </c>
      <c r="J17" s="7">
        <f>STDEV(J3:J14)</f>
        <v>2.1325802238140529E-2</v>
      </c>
      <c r="K17" s="7">
        <f>STDEV(K3:K14)</f>
        <v>1.8774960865061023E-2</v>
      </c>
      <c r="L17" s="7">
        <f>STDEV(L3:L14)</f>
        <v>3.5499603650366557E-2</v>
      </c>
      <c r="M17" s="12">
        <f>STDEV(M3:M14)</f>
        <v>55.699409713427322</v>
      </c>
      <c r="N17" s="12">
        <f>STDEV(N3:N14)</f>
        <v>51.095276422848229</v>
      </c>
      <c r="O17" s="12">
        <f t="shared" ref="O17:P17" si="6">STDEV(O3:O14)</f>
        <v>62.211272485317593</v>
      </c>
      <c r="P17" s="12">
        <f t="shared" si="6"/>
        <v>2.4942935729427008E-2</v>
      </c>
    </row>
    <row r="19" spans="2:16" x14ac:dyDescent="0.25">
      <c r="B19" s="11">
        <v>109</v>
      </c>
      <c r="C19" s="1" t="s">
        <v>19</v>
      </c>
      <c r="D19" s="1" t="s">
        <v>17</v>
      </c>
    </row>
    <row r="20" spans="2:16" x14ac:dyDescent="0.25">
      <c r="D20" t="s">
        <v>8</v>
      </c>
      <c r="E20" t="s">
        <v>9</v>
      </c>
      <c r="F20" t="s">
        <v>10</v>
      </c>
      <c r="G20" t="s">
        <v>11</v>
      </c>
      <c r="H20" t="s">
        <v>12</v>
      </c>
      <c r="I20" t="s">
        <v>13</v>
      </c>
      <c r="J20" t="s">
        <v>14</v>
      </c>
      <c r="K20" t="s">
        <v>15</v>
      </c>
      <c r="L20" t="s">
        <v>18</v>
      </c>
      <c r="M20" t="s">
        <v>20</v>
      </c>
      <c r="N20" t="s">
        <v>21</v>
      </c>
      <c r="O20" t="s">
        <v>22</v>
      </c>
      <c r="P20" t="s">
        <v>40</v>
      </c>
    </row>
    <row r="21" spans="2:16" x14ac:dyDescent="0.25">
      <c r="D21">
        <v>0.95588235294117596</v>
      </c>
      <c r="E21">
        <v>0.75657894736842102</v>
      </c>
      <c r="F21">
        <v>0.82096584216725499</v>
      </c>
      <c r="G21">
        <v>0.82832744405182501</v>
      </c>
      <c r="H21">
        <v>0.93986622715780699</v>
      </c>
      <c r="I21">
        <v>0.79686035613870598</v>
      </c>
      <c r="J21">
        <v>0.81835919596673801</v>
      </c>
      <c r="K21">
        <v>0.80604661821515</v>
      </c>
      <c r="L21">
        <v>0.77703703703703697</v>
      </c>
      <c r="M21">
        <v>1350</v>
      </c>
      <c r="N21">
        <f>(1-L21)*M21</f>
        <v>301.00000000000011</v>
      </c>
      <c r="O21">
        <f>L21*M21</f>
        <v>1049</v>
      </c>
      <c r="P21">
        <f>D21*F21+(1-E21)*(1-F21)</f>
        <v>0.8283274440518249</v>
      </c>
    </row>
    <row r="22" spans="2:16" x14ac:dyDescent="0.25">
      <c r="D22">
        <v>0.92697525937749403</v>
      </c>
      <c r="E22">
        <v>0.87827715355805203</v>
      </c>
      <c r="F22">
        <v>0.82434210526315699</v>
      </c>
      <c r="G22">
        <v>0.78552631578947296</v>
      </c>
      <c r="H22">
        <v>0.92863449212615101</v>
      </c>
      <c r="I22">
        <v>0.86675324675324605</v>
      </c>
      <c r="J22">
        <v>0.813810494317593</v>
      </c>
      <c r="K22">
        <v>0.78054164219834798</v>
      </c>
      <c r="L22">
        <v>0.820411392405063</v>
      </c>
      <c r="M22">
        <v>1264</v>
      </c>
      <c r="N22">
        <f t="shared" ref="N22:N32" si="7">(1-L22)*M22</f>
        <v>227.00000000000037</v>
      </c>
      <c r="O22">
        <f t="shared" ref="O22:O32" si="8">L22*M22</f>
        <v>1036.9999999999995</v>
      </c>
      <c r="P22">
        <f t="shared" ref="P22:P32" si="9">D22*F22+(1-E22)*(1-F22)</f>
        <v>0.78552631578947307</v>
      </c>
    </row>
    <row r="23" spans="2:16" x14ac:dyDescent="0.25">
      <c r="D23">
        <v>0.91297208538587804</v>
      </c>
      <c r="E23">
        <v>0.83333333333333304</v>
      </c>
      <c r="F23">
        <v>0.85294117647058798</v>
      </c>
      <c r="G23">
        <v>0.80322128851540597</v>
      </c>
      <c r="H23">
        <v>0.92230581587311999</v>
      </c>
      <c r="I23">
        <v>0.85898090472786603</v>
      </c>
      <c r="J23">
        <v>0.861425367379138</v>
      </c>
      <c r="K23">
        <v>0.81403929559428001</v>
      </c>
      <c r="L23">
        <v>0.87996688741721796</v>
      </c>
      <c r="M23">
        <v>1208</v>
      </c>
      <c r="N23">
        <f t="shared" si="7"/>
        <v>145.00000000000071</v>
      </c>
      <c r="O23">
        <f t="shared" si="8"/>
        <v>1062.9999999999993</v>
      </c>
      <c r="P23">
        <f t="shared" si="9"/>
        <v>0.80322128851540564</v>
      </c>
    </row>
    <row r="24" spans="2:16" x14ac:dyDescent="0.25">
      <c r="D24">
        <v>0.826953748006379</v>
      </c>
      <c r="E24">
        <v>0.86283185840707899</v>
      </c>
      <c r="F24">
        <v>0.84729729729729697</v>
      </c>
      <c r="G24">
        <v>0.72162162162162102</v>
      </c>
      <c r="H24">
        <v>0.87945928522502903</v>
      </c>
      <c r="I24">
        <v>0.77965754826386502</v>
      </c>
      <c r="J24">
        <v>0.80889494371402604</v>
      </c>
      <c r="K24">
        <v>0.75349872566210097</v>
      </c>
      <c r="L24">
        <v>0.89055118110236198</v>
      </c>
      <c r="M24">
        <v>1270</v>
      </c>
      <c r="N24">
        <f t="shared" si="7"/>
        <v>139.00000000000028</v>
      </c>
      <c r="O24">
        <f t="shared" si="8"/>
        <v>1130.9999999999998</v>
      </c>
      <c r="P24">
        <f t="shared" si="9"/>
        <v>0.72162162162162102</v>
      </c>
    </row>
    <row r="25" spans="2:16" x14ac:dyDescent="0.25">
      <c r="D25">
        <v>0.96650124069478904</v>
      </c>
      <c r="E25">
        <v>0.73037542662115995</v>
      </c>
      <c r="F25">
        <v>0.80492676431424703</v>
      </c>
      <c r="G25">
        <v>0.83055925432756295</v>
      </c>
      <c r="H25">
        <v>0.97049480757483197</v>
      </c>
      <c r="I25">
        <v>0.74358571372441096</v>
      </c>
      <c r="J25">
        <v>0.82829598046226705</v>
      </c>
      <c r="K25">
        <v>0.84788431179415202</v>
      </c>
      <c r="L25">
        <v>0.73844949099451795</v>
      </c>
      <c r="M25">
        <v>1277</v>
      </c>
      <c r="N25">
        <f t="shared" si="7"/>
        <v>334.00000000000057</v>
      </c>
      <c r="O25">
        <f t="shared" si="8"/>
        <v>942.99999999999943</v>
      </c>
      <c r="P25">
        <f t="shared" si="9"/>
        <v>0.83055925432756283</v>
      </c>
    </row>
    <row r="26" spans="2:16" x14ac:dyDescent="0.25">
      <c r="D26">
        <v>0.94800974817221695</v>
      </c>
      <c r="E26">
        <v>0.721830985915493</v>
      </c>
      <c r="F26">
        <v>0.812541254125412</v>
      </c>
      <c r="G26">
        <v>0.82244224422442203</v>
      </c>
      <c r="H26">
        <v>0.95830718661287895</v>
      </c>
      <c r="I26">
        <v>0.71174066285578796</v>
      </c>
      <c r="J26">
        <v>0.79857776080848097</v>
      </c>
      <c r="K26">
        <v>0.82334464840743804</v>
      </c>
      <c r="L26">
        <v>0.729247478665632</v>
      </c>
      <c r="M26">
        <v>1289</v>
      </c>
      <c r="N26">
        <f t="shared" si="7"/>
        <v>349.00000000000034</v>
      </c>
      <c r="O26">
        <f t="shared" si="8"/>
        <v>939.99999999999966</v>
      </c>
      <c r="P26">
        <f t="shared" si="9"/>
        <v>0.82244224422442147</v>
      </c>
    </row>
    <row r="27" spans="2:16" x14ac:dyDescent="0.25">
      <c r="D27">
        <v>0.96998535871156599</v>
      </c>
      <c r="E27">
        <v>0.82932692307692302</v>
      </c>
      <c r="F27">
        <v>0.86785260482846205</v>
      </c>
      <c r="G27">
        <v>0.86435832274459901</v>
      </c>
      <c r="H27">
        <v>0.95673275658438595</v>
      </c>
      <c r="I27">
        <v>0.76264990964350199</v>
      </c>
      <c r="J27">
        <v>0.84765361031160003</v>
      </c>
      <c r="K27">
        <v>0.84713740458015196</v>
      </c>
      <c r="L27">
        <v>0.77478862413528005</v>
      </c>
      <c r="M27">
        <v>1301</v>
      </c>
      <c r="N27">
        <f t="shared" si="7"/>
        <v>293.00000000000068</v>
      </c>
      <c r="O27">
        <f t="shared" si="8"/>
        <v>1007.9999999999993</v>
      </c>
      <c r="P27">
        <f t="shared" si="9"/>
        <v>0.86435832274459878</v>
      </c>
    </row>
    <row r="28" spans="2:16" x14ac:dyDescent="0.25">
      <c r="D28">
        <v>0.89635627530364304</v>
      </c>
      <c r="E28">
        <v>0.68604651162790697</v>
      </c>
      <c r="F28">
        <v>0.78214059531348901</v>
      </c>
      <c r="G28">
        <v>0.76947435085497096</v>
      </c>
      <c r="H28">
        <v>0.89401961960760701</v>
      </c>
      <c r="I28">
        <v>0.62464111291993396</v>
      </c>
      <c r="J28">
        <v>0.79784108520174002</v>
      </c>
      <c r="K28">
        <v>0.78916772877136898</v>
      </c>
      <c r="L28">
        <v>0.46790409899458602</v>
      </c>
      <c r="M28">
        <v>1293</v>
      </c>
      <c r="N28">
        <f t="shared" si="7"/>
        <v>688.00000000000034</v>
      </c>
      <c r="O28">
        <f t="shared" si="8"/>
        <v>604.99999999999977</v>
      </c>
      <c r="P28">
        <f t="shared" si="9"/>
        <v>0.76947435085497062</v>
      </c>
    </row>
    <row r="29" spans="2:16" x14ac:dyDescent="0.25">
      <c r="D29">
        <v>0.88585703305149799</v>
      </c>
      <c r="E29">
        <v>0.87055016181229705</v>
      </c>
      <c r="F29">
        <v>0.80807453416149</v>
      </c>
      <c r="G29">
        <v>0.74068322981366397</v>
      </c>
      <c r="H29">
        <v>0.89187190943348205</v>
      </c>
      <c r="I29">
        <v>0.852149772209567</v>
      </c>
      <c r="J29">
        <v>0.81741854147983495</v>
      </c>
      <c r="K29">
        <v>0.75602734562846796</v>
      </c>
      <c r="L29">
        <v>0.81952662721893399</v>
      </c>
      <c r="M29">
        <v>1352</v>
      </c>
      <c r="N29">
        <f t="shared" si="7"/>
        <v>244.00000000000125</v>
      </c>
      <c r="O29">
        <f t="shared" si="8"/>
        <v>1107.9999999999989</v>
      </c>
      <c r="P29">
        <f t="shared" si="9"/>
        <v>0.74068322981366352</v>
      </c>
    </row>
    <row r="30" spans="2:16" x14ac:dyDescent="0.25">
      <c r="D30">
        <v>0.91692667706708197</v>
      </c>
      <c r="E30">
        <v>0.72021660649819497</v>
      </c>
      <c r="F30">
        <v>0.82232200128287303</v>
      </c>
      <c r="G30">
        <v>0.803720333547145</v>
      </c>
      <c r="H30">
        <v>0.86721047714611899</v>
      </c>
      <c r="I30">
        <v>0.78536614360437396</v>
      </c>
      <c r="J30">
        <v>0.82081794944618003</v>
      </c>
      <c r="K30">
        <v>0.75028046009656302</v>
      </c>
      <c r="L30">
        <v>0.65454545454545399</v>
      </c>
      <c r="M30">
        <v>1265</v>
      </c>
      <c r="N30">
        <f t="shared" si="7"/>
        <v>437.00000000000068</v>
      </c>
      <c r="O30">
        <f t="shared" si="8"/>
        <v>827.99999999999932</v>
      </c>
      <c r="P30">
        <f t="shared" si="9"/>
        <v>0.80372033354714456</v>
      </c>
    </row>
    <row r="31" spans="2:16" x14ac:dyDescent="0.25">
      <c r="D31">
        <v>0.94080604534004997</v>
      </c>
      <c r="E31">
        <v>0.828125</v>
      </c>
      <c r="F31">
        <v>0.841696113074205</v>
      </c>
      <c r="G31">
        <v>0.81908127208480497</v>
      </c>
      <c r="H31">
        <v>0.91670800905398198</v>
      </c>
      <c r="I31">
        <v>0.799192110338804</v>
      </c>
      <c r="J31">
        <v>0.82439626029664503</v>
      </c>
      <c r="K31">
        <v>0.79099327083453097</v>
      </c>
      <c r="L31">
        <v>0.81964573268921004</v>
      </c>
      <c r="M31">
        <v>1242</v>
      </c>
      <c r="N31">
        <f t="shared" si="7"/>
        <v>224.00000000000114</v>
      </c>
      <c r="O31">
        <f t="shared" si="8"/>
        <v>1017.9999999999989</v>
      </c>
      <c r="P31">
        <f t="shared" si="9"/>
        <v>0.81908127208480541</v>
      </c>
    </row>
    <row r="32" spans="2:16" x14ac:dyDescent="0.25">
      <c r="D32">
        <v>0.95582635186595499</v>
      </c>
      <c r="E32">
        <v>0.78476821192052904</v>
      </c>
      <c r="F32">
        <v>0.81300309597523202</v>
      </c>
      <c r="G32">
        <v>0.81733746130030904</v>
      </c>
      <c r="H32">
        <v>0.931776746660824</v>
      </c>
      <c r="I32">
        <v>0.86284424537215199</v>
      </c>
      <c r="J32">
        <v>0.81725690314494304</v>
      </c>
      <c r="K32">
        <v>0.78656524575068099</v>
      </c>
      <c r="L32">
        <v>0.77600607441154101</v>
      </c>
      <c r="M32">
        <v>1317</v>
      </c>
      <c r="N32">
        <f t="shared" si="7"/>
        <v>295.00000000000051</v>
      </c>
      <c r="O32">
        <f t="shared" si="8"/>
        <v>1021.9999999999995</v>
      </c>
      <c r="P32">
        <f t="shared" si="9"/>
        <v>0.81733746130030893</v>
      </c>
    </row>
    <row r="34" spans="2:16" x14ac:dyDescent="0.25">
      <c r="B34" t="s">
        <v>4</v>
      </c>
      <c r="D34" s="7">
        <f>AVERAGE(D21:D32)</f>
        <v>0.92525434799314377</v>
      </c>
      <c r="E34" s="7">
        <f t="shared" ref="E34:I34" si="10">AVERAGE(E21:E32)</f>
        <v>0.79185509334494908</v>
      </c>
      <c r="F34" s="7">
        <f t="shared" si="10"/>
        <v>0.82484194868947547</v>
      </c>
      <c r="G34" s="7">
        <f t="shared" si="10"/>
        <v>0.80052942823965012</v>
      </c>
      <c r="H34" s="7">
        <f t="shared" si="10"/>
        <v>0.92144894442135128</v>
      </c>
      <c r="I34" s="7">
        <f t="shared" si="10"/>
        <v>0.78703514387935136</v>
      </c>
      <c r="J34" s="7">
        <f>AVERAGE(J21:J32)</f>
        <v>0.82122900771076546</v>
      </c>
      <c r="K34" s="7">
        <f>AVERAGE(K21:K32)</f>
        <v>0.79546055812776928</v>
      </c>
      <c r="L34" s="7">
        <f t="shared" ref="L34:P34" si="11">AVERAGE(L21:L32)</f>
        <v>0.76234000663473622</v>
      </c>
      <c r="M34" s="12">
        <f t="shared" si="11"/>
        <v>1285.6666666666667</v>
      </c>
      <c r="N34" s="12">
        <f t="shared" si="11"/>
        <v>306.33333333333388</v>
      </c>
      <c r="O34" s="12">
        <f t="shared" si="11"/>
        <v>979.33333333333292</v>
      </c>
      <c r="P34" s="12">
        <f t="shared" si="11"/>
        <v>0.80052942823965012</v>
      </c>
    </row>
    <row r="35" spans="2:16" x14ac:dyDescent="0.25">
      <c r="B35" t="s">
        <v>7</v>
      </c>
      <c r="D35" s="7">
        <f>STDEV(D21:D32)</f>
        <v>4.1129480374172966E-2</v>
      </c>
      <c r="E35" s="7">
        <f t="shared" ref="E35:I35" si="12">STDEV(E21:E32)</f>
        <v>6.70445985782534E-2</v>
      </c>
      <c r="F35" s="7">
        <f t="shared" si="12"/>
        <v>2.3821389778751333E-2</v>
      </c>
      <c r="G35" s="7">
        <f t="shared" si="12"/>
        <v>4.0306156664608093E-2</v>
      </c>
      <c r="H35" s="7">
        <f t="shared" si="12"/>
        <v>3.2838154604375343E-2</v>
      </c>
      <c r="I35" s="7">
        <f t="shared" si="12"/>
        <v>7.1568922295171838E-2</v>
      </c>
      <c r="J35" s="7">
        <f>STDEV(J21:J32)</f>
        <v>1.8290384913423604E-2</v>
      </c>
      <c r="K35" s="7">
        <f>STDEV(K21:K32)</f>
        <v>3.3536648792233927E-2</v>
      </c>
      <c r="L35" s="7">
        <f t="shared" ref="L35:P35" si="13">STDEV(L21:L32)</f>
        <v>0.11311157142818702</v>
      </c>
      <c r="M35" s="12">
        <f t="shared" si="13"/>
        <v>41.534943302615879</v>
      </c>
      <c r="N35" s="12">
        <f t="shared" si="13"/>
        <v>146.67548182875336</v>
      </c>
      <c r="O35" s="12">
        <f t="shared" si="13"/>
        <v>142.94584691943692</v>
      </c>
      <c r="P35" s="12">
        <f t="shared" si="13"/>
        <v>4.0306156664608107E-2</v>
      </c>
    </row>
    <row r="36" spans="2:16" x14ac:dyDescent="0.25">
      <c r="B36" t="s">
        <v>5</v>
      </c>
      <c r="D36" s="4">
        <f t="shared" ref="D36:P36" si="14">D34-D16</f>
        <v>-7.4745652006856234E-2</v>
      </c>
      <c r="E36" s="4">
        <f t="shared" si="14"/>
        <v>-4.9716805925209218E-2</v>
      </c>
      <c r="F36" s="4">
        <f t="shared" si="14"/>
        <v>-6.241957186697733E-3</v>
      </c>
      <c r="G36" s="4">
        <f t="shared" si="14"/>
        <v>-5.7094005821184068E-2</v>
      </c>
      <c r="H36" s="4">
        <f t="shared" si="14"/>
        <v>-7.8551055578648721E-2</v>
      </c>
      <c r="I36" s="4">
        <f t="shared" si="14"/>
        <v>-5.6470910764245597E-2</v>
      </c>
      <c r="J36" s="4">
        <f t="shared" si="14"/>
        <v>-3.5730742377274582E-3</v>
      </c>
      <c r="K36" s="4">
        <f t="shared" si="14"/>
        <v>-5.6818700418180046E-2</v>
      </c>
      <c r="L36" s="4">
        <f t="shared" si="14"/>
        <v>-0.13412504633846001</v>
      </c>
      <c r="M36" s="13">
        <f t="shared" si="14"/>
        <v>-101</v>
      </c>
      <c r="N36" s="13">
        <f t="shared" si="14"/>
        <v>162.33333333333306</v>
      </c>
      <c r="O36" s="13">
        <f t="shared" si="14"/>
        <v>-263.33333333333314</v>
      </c>
      <c r="P36" s="13">
        <f t="shared" si="14"/>
        <v>-5.7094005821183957E-2</v>
      </c>
    </row>
    <row r="102" spans="1:16" x14ac:dyDescent="0.25">
      <c r="A102" t="s">
        <v>4</v>
      </c>
      <c r="M102" s="7"/>
      <c r="N102" s="7"/>
      <c r="O102" s="7"/>
      <c r="P102" s="7"/>
    </row>
    <row r="103" spans="1:16" x14ac:dyDescent="0.25">
      <c r="A103" t="s">
        <v>1</v>
      </c>
      <c r="M103" s="7"/>
      <c r="N103" s="7"/>
      <c r="O103" s="7"/>
      <c r="P103" s="7"/>
    </row>
    <row r="104" spans="1:16" x14ac:dyDescent="0.25">
      <c r="A104" t="s">
        <v>3</v>
      </c>
      <c r="M104" s="4"/>
      <c r="N104" s="4"/>
      <c r="O104" s="4"/>
      <c r="P104" s="4"/>
    </row>
    <row r="106" spans="1:16" x14ac:dyDescent="0.25"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</row>
    <row r="107" spans="1:16" x14ac:dyDescent="0.25">
      <c r="A107" s="6"/>
      <c r="B107" s="5"/>
      <c r="C107" s="5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</row>
    <row r="108" spans="1:16" x14ac:dyDescent="0.25">
      <c r="D108" s="4"/>
      <c r="E108" s="4"/>
      <c r="H108" s="4"/>
      <c r="I108" s="4"/>
    </row>
    <row r="109" spans="1:16" x14ac:dyDescent="0.25">
      <c r="D109" s="9"/>
      <c r="E109" s="9"/>
      <c r="F109" s="9"/>
      <c r="G109" s="9"/>
      <c r="H109" s="9"/>
      <c r="I109" s="9"/>
    </row>
  </sheetData>
  <conditionalFormatting sqref="M104:P104 D107:P107">
    <cfRule type="cellIs" dxfId="53" priority="17" operator="lessThan">
      <formula>0</formula>
    </cfRule>
    <cfRule type="cellIs" dxfId="52" priority="18" operator="greaterThan">
      <formula>0</formula>
    </cfRule>
  </conditionalFormatting>
  <conditionalFormatting sqref="D36:O36">
    <cfRule type="cellIs" dxfId="51" priority="13" operator="lessThan">
      <formula>0</formula>
    </cfRule>
    <cfRule type="cellIs" dxfId="50" priority="14" operator="greaterThan">
      <formula>0</formula>
    </cfRule>
  </conditionalFormatting>
  <conditionalFormatting sqref="P36">
    <cfRule type="cellIs" dxfId="5" priority="1" operator="lessThan">
      <formula>0</formula>
    </cfRule>
    <cfRule type="cellIs" dxfId="4" priority="2" operator="greaterThan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4FCD5-3AD3-4679-90A2-A81BDC9F84B1}">
  <dimension ref="A1:P109"/>
  <sheetViews>
    <sheetView topLeftCell="B1" workbookViewId="0">
      <selection activeCell="I34" sqref="I34"/>
    </sheetView>
  </sheetViews>
  <sheetFormatPr defaultRowHeight="15" x14ac:dyDescent="0.25"/>
  <cols>
    <col min="1" max="1" width="10.7109375" bestFit="1" customWidth="1"/>
    <col min="3" max="3" width="15.85546875" customWidth="1"/>
    <col min="4" max="4" width="22.42578125" bestFit="1" customWidth="1"/>
    <col min="5" max="5" width="13.7109375" customWidth="1"/>
    <col min="6" max="6" width="10.42578125" bestFit="1" customWidth="1"/>
    <col min="7" max="7" width="12" bestFit="1" customWidth="1"/>
    <col min="8" max="8" width="17.28515625" bestFit="1" customWidth="1"/>
    <col min="9" max="9" width="16.85546875" bestFit="1" customWidth="1"/>
    <col min="10" max="10" width="17.7109375" bestFit="1" customWidth="1"/>
    <col min="11" max="11" width="17.5703125" bestFit="1" customWidth="1"/>
    <col min="12" max="12" width="12" bestFit="1" customWidth="1"/>
    <col min="13" max="13" width="20" bestFit="1" customWidth="1"/>
    <col min="14" max="16" width="12" bestFit="1" customWidth="1"/>
  </cols>
  <sheetData>
    <row r="1" spans="1:12" x14ac:dyDescent="0.25">
      <c r="A1" s="1" t="s">
        <v>0</v>
      </c>
      <c r="B1" s="11">
        <v>117</v>
      </c>
      <c r="C1" s="1" t="s">
        <v>6</v>
      </c>
    </row>
    <row r="2" spans="1:12" x14ac:dyDescent="0.25">
      <c r="A2" t="s">
        <v>2</v>
      </c>
      <c r="D2" t="s">
        <v>8</v>
      </c>
      <c r="E2" t="s">
        <v>9</v>
      </c>
      <c r="F2" t="s">
        <v>10</v>
      </c>
      <c r="G2" t="s">
        <v>11</v>
      </c>
      <c r="H2" t="s">
        <v>12</v>
      </c>
      <c r="I2" t="s">
        <v>13</v>
      </c>
      <c r="J2" t="s">
        <v>14</v>
      </c>
      <c r="K2" t="s">
        <v>15</v>
      </c>
      <c r="L2" t="s">
        <v>20</v>
      </c>
    </row>
    <row r="3" spans="1:12" x14ac:dyDescent="0.25">
      <c r="D3">
        <v>1</v>
      </c>
      <c r="E3">
        <v>0</v>
      </c>
      <c r="F3">
        <v>1</v>
      </c>
      <c r="G3">
        <v>1</v>
      </c>
      <c r="H3">
        <v>1</v>
      </c>
      <c r="I3">
        <v>0</v>
      </c>
      <c r="J3">
        <v>1</v>
      </c>
      <c r="K3">
        <v>1</v>
      </c>
      <c r="L3">
        <v>1832</v>
      </c>
    </row>
    <row r="4" spans="1:12" x14ac:dyDescent="0.25">
      <c r="D4">
        <v>1</v>
      </c>
      <c r="E4">
        <v>0</v>
      </c>
      <c r="F4">
        <v>1</v>
      </c>
      <c r="G4">
        <v>1</v>
      </c>
      <c r="H4">
        <v>1</v>
      </c>
      <c r="I4">
        <v>0</v>
      </c>
      <c r="J4">
        <v>1</v>
      </c>
      <c r="K4">
        <v>1</v>
      </c>
      <c r="L4">
        <v>1792</v>
      </c>
    </row>
    <row r="5" spans="1:12" x14ac:dyDescent="0.25">
      <c r="D5">
        <v>1</v>
      </c>
      <c r="E5">
        <v>0</v>
      </c>
      <c r="F5">
        <v>1</v>
      </c>
      <c r="G5">
        <v>1</v>
      </c>
      <c r="H5">
        <v>1</v>
      </c>
      <c r="I5">
        <v>0</v>
      </c>
      <c r="J5">
        <v>1</v>
      </c>
      <c r="K5">
        <v>1</v>
      </c>
      <c r="L5">
        <v>1773</v>
      </c>
    </row>
    <row r="6" spans="1:12" x14ac:dyDescent="0.25">
      <c r="D6">
        <v>1</v>
      </c>
      <c r="E6">
        <v>0</v>
      </c>
      <c r="F6">
        <v>1</v>
      </c>
      <c r="G6">
        <v>1</v>
      </c>
      <c r="H6">
        <v>1</v>
      </c>
      <c r="I6">
        <v>0</v>
      </c>
      <c r="J6">
        <v>1</v>
      </c>
      <c r="K6">
        <v>1</v>
      </c>
      <c r="L6">
        <v>1765</v>
      </c>
    </row>
    <row r="7" spans="1:12" x14ac:dyDescent="0.25">
      <c r="D7">
        <v>1</v>
      </c>
      <c r="E7">
        <v>0</v>
      </c>
      <c r="F7">
        <v>1</v>
      </c>
      <c r="G7">
        <v>1</v>
      </c>
      <c r="H7">
        <v>1</v>
      </c>
      <c r="I7">
        <v>0</v>
      </c>
      <c r="J7">
        <v>1</v>
      </c>
      <c r="K7">
        <v>1</v>
      </c>
      <c r="L7">
        <v>1707</v>
      </c>
    </row>
    <row r="8" spans="1:12" x14ac:dyDescent="0.25">
      <c r="D8">
        <v>1</v>
      </c>
      <c r="E8">
        <v>0</v>
      </c>
      <c r="F8">
        <v>1</v>
      </c>
      <c r="G8">
        <v>1</v>
      </c>
      <c r="H8">
        <v>1</v>
      </c>
      <c r="I8">
        <v>0</v>
      </c>
      <c r="J8">
        <v>1</v>
      </c>
      <c r="K8">
        <v>1</v>
      </c>
      <c r="L8">
        <v>1719</v>
      </c>
    </row>
    <row r="9" spans="1:12" x14ac:dyDescent="0.25">
      <c r="D9">
        <v>1</v>
      </c>
      <c r="E9">
        <v>0</v>
      </c>
      <c r="F9">
        <v>1</v>
      </c>
      <c r="G9">
        <v>1</v>
      </c>
      <c r="H9">
        <v>1</v>
      </c>
      <c r="I9">
        <v>0</v>
      </c>
      <c r="J9">
        <v>1</v>
      </c>
      <c r="K9">
        <v>1</v>
      </c>
      <c r="L9">
        <v>1777</v>
      </c>
    </row>
    <row r="10" spans="1:12" x14ac:dyDescent="0.25">
      <c r="D10">
        <v>1</v>
      </c>
      <c r="E10">
        <v>0</v>
      </c>
      <c r="F10">
        <v>1</v>
      </c>
      <c r="G10">
        <v>1</v>
      </c>
      <c r="H10">
        <v>1</v>
      </c>
      <c r="I10">
        <v>0</v>
      </c>
      <c r="J10">
        <v>1</v>
      </c>
      <c r="K10">
        <v>1</v>
      </c>
      <c r="L10">
        <v>1743</v>
      </c>
    </row>
    <row r="11" spans="1:12" x14ac:dyDescent="0.25">
      <c r="D11">
        <v>1</v>
      </c>
      <c r="E11">
        <v>0</v>
      </c>
      <c r="F11">
        <v>1</v>
      </c>
      <c r="G11">
        <v>1</v>
      </c>
      <c r="H11">
        <v>1</v>
      </c>
      <c r="I11">
        <v>0</v>
      </c>
      <c r="J11">
        <v>1</v>
      </c>
      <c r="K11">
        <v>1</v>
      </c>
      <c r="L11">
        <v>1791</v>
      </c>
    </row>
    <row r="12" spans="1:12" x14ac:dyDescent="0.25">
      <c r="D12">
        <v>1</v>
      </c>
      <c r="E12">
        <v>0</v>
      </c>
      <c r="F12">
        <v>1</v>
      </c>
      <c r="G12">
        <v>1</v>
      </c>
      <c r="H12">
        <v>1</v>
      </c>
      <c r="I12">
        <v>0</v>
      </c>
      <c r="J12">
        <v>1</v>
      </c>
      <c r="K12">
        <v>1</v>
      </c>
      <c r="L12">
        <v>1798</v>
      </c>
    </row>
    <row r="13" spans="1:12" x14ac:dyDescent="0.25">
      <c r="D13">
        <v>1</v>
      </c>
      <c r="E13">
        <v>0</v>
      </c>
      <c r="F13">
        <v>1</v>
      </c>
      <c r="G13">
        <v>1</v>
      </c>
      <c r="H13">
        <v>1</v>
      </c>
      <c r="I13">
        <v>0</v>
      </c>
      <c r="J13">
        <v>1</v>
      </c>
      <c r="K13">
        <v>1</v>
      </c>
      <c r="L13">
        <v>1723</v>
      </c>
    </row>
    <row r="14" spans="1:12" x14ac:dyDescent="0.25">
      <c r="D14">
        <v>1</v>
      </c>
      <c r="E14">
        <v>0</v>
      </c>
      <c r="F14">
        <v>1</v>
      </c>
      <c r="G14">
        <v>1</v>
      </c>
      <c r="H14">
        <v>1</v>
      </c>
      <c r="I14">
        <v>0</v>
      </c>
      <c r="J14">
        <v>1</v>
      </c>
      <c r="K14">
        <v>1</v>
      </c>
      <c r="L14">
        <v>1755</v>
      </c>
    </row>
    <row r="16" spans="1:12" x14ac:dyDescent="0.25">
      <c r="B16" t="s">
        <v>4</v>
      </c>
      <c r="D16" s="7">
        <f>AVERAGE(D3:D14)</f>
        <v>1</v>
      </c>
      <c r="E16" s="7">
        <f t="shared" ref="E16:I16" si="0">AVERAGE(E3:E14)</f>
        <v>0</v>
      </c>
      <c r="F16" s="7">
        <f t="shared" si="0"/>
        <v>1</v>
      </c>
      <c r="G16" s="7">
        <f t="shared" si="0"/>
        <v>1</v>
      </c>
      <c r="H16" s="7">
        <f t="shared" si="0"/>
        <v>1</v>
      </c>
      <c r="I16" s="7">
        <f t="shared" si="0"/>
        <v>0</v>
      </c>
      <c r="J16" s="7">
        <f>AVERAGE(J3:J14)</f>
        <v>1</v>
      </c>
      <c r="K16" s="7">
        <f>AVERAGE(K3:K14)</f>
        <v>1</v>
      </c>
      <c r="L16" s="12">
        <f>AVERAGE(L3:L14)</f>
        <v>1764.5833333333333</v>
      </c>
    </row>
    <row r="17" spans="2:12" x14ac:dyDescent="0.25">
      <c r="B17" t="s">
        <v>7</v>
      </c>
      <c r="D17" s="7">
        <f>STDEV(D3:D14)</f>
        <v>0</v>
      </c>
      <c r="E17" s="7">
        <f t="shared" ref="E17:I17" si="1">STDEV(E3:E14)</f>
        <v>0</v>
      </c>
      <c r="F17" s="7">
        <f t="shared" si="1"/>
        <v>0</v>
      </c>
      <c r="G17" s="7">
        <f t="shared" si="1"/>
        <v>0</v>
      </c>
      <c r="H17" s="7">
        <f t="shared" si="1"/>
        <v>0</v>
      </c>
      <c r="I17" s="7">
        <f t="shared" si="1"/>
        <v>0</v>
      </c>
      <c r="J17" s="7">
        <f>STDEV(J3:J14)</f>
        <v>0</v>
      </c>
      <c r="K17" s="7">
        <f>STDEV(K3:K14)</f>
        <v>0</v>
      </c>
      <c r="L17" s="12">
        <f>STDEV(L3:L14)</f>
        <v>36.94826440340929</v>
      </c>
    </row>
    <row r="19" spans="2:12" x14ac:dyDescent="0.25">
      <c r="B19" s="11">
        <v>117</v>
      </c>
      <c r="C19" s="1" t="s">
        <v>6</v>
      </c>
      <c r="D19" s="1" t="s">
        <v>17</v>
      </c>
    </row>
    <row r="20" spans="2:12" x14ac:dyDescent="0.25">
      <c r="D20" t="s">
        <v>8</v>
      </c>
      <c r="E20" t="s">
        <v>9</v>
      </c>
      <c r="F20" t="s">
        <v>10</v>
      </c>
      <c r="G20" t="s">
        <v>11</v>
      </c>
      <c r="H20" t="s">
        <v>12</v>
      </c>
      <c r="I20" t="s">
        <v>13</v>
      </c>
      <c r="J20" t="s">
        <v>14</v>
      </c>
      <c r="K20" t="s">
        <v>15</v>
      </c>
      <c r="L20" t="s">
        <v>20</v>
      </c>
    </row>
    <row r="21" spans="2:12" x14ac:dyDescent="0.25">
      <c r="D21">
        <v>1</v>
      </c>
      <c r="E21">
        <v>0</v>
      </c>
      <c r="F21">
        <v>1</v>
      </c>
      <c r="G21">
        <v>1</v>
      </c>
      <c r="H21">
        <v>0.99995374932132097</v>
      </c>
      <c r="I21">
        <v>0</v>
      </c>
      <c r="J21">
        <v>1</v>
      </c>
      <c r="K21">
        <v>0.99995374932132097</v>
      </c>
      <c r="L21">
        <v>1755</v>
      </c>
    </row>
    <row r="22" spans="2:12" x14ac:dyDescent="0.25">
      <c r="D22">
        <v>1</v>
      </c>
      <c r="E22">
        <v>0</v>
      </c>
      <c r="F22">
        <v>1</v>
      </c>
      <c r="G22">
        <v>1</v>
      </c>
      <c r="H22">
        <v>0.99998218442681297</v>
      </c>
      <c r="I22">
        <v>0</v>
      </c>
      <c r="J22">
        <v>1</v>
      </c>
      <c r="K22">
        <v>0.99998218442681297</v>
      </c>
      <c r="L22">
        <v>1701</v>
      </c>
    </row>
    <row r="23" spans="2:12" x14ac:dyDescent="0.25">
      <c r="D23">
        <v>0.99980252764612898</v>
      </c>
      <c r="E23">
        <v>0</v>
      </c>
      <c r="F23">
        <v>1</v>
      </c>
      <c r="G23">
        <v>0.99980252764612898</v>
      </c>
      <c r="H23">
        <v>0.99993347004586597</v>
      </c>
      <c r="I23">
        <v>0</v>
      </c>
      <c r="J23">
        <v>1</v>
      </c>
      <c r="K23">
        <v>0.99993347004586597</v>
      </c>
      <c r="L23">
        <v>1769</v>
      </c>
    </row>
    <row r="24" spans="2:12" x14ac:dyDescent="0.25">
      <c r="D24">
        <v>1</v>
      </c>
      <c r="E24">
        <v>0</v>
      </c>
      <c r="F24">
        <v>1</v>
      </c>
      <c r="G24">
        <v>1</v>
      </c>
      <c r="H24">
        <v>0.99993211049941899</v>
      </c>
      <c r="I24">
        <v>0</v>
      </c>
      <c r="J24">
        <v>1</v>
      </c>
      <c r="K24">
        <v>0.99993211049941899</v>
      </c>
      <c r="L24">
        <v>1749</v>
      </c>
    </row>
    <row r="25" spans="2:12" x14ac:dyDescent="0.25">
      <c r="D25">
        <v>1</v>
      </c>
      <c r="E25">
        <v>0</v>
      </c>
      <c r="F25">
        <v>1</v>
      </c>
      <c r="G25">
        <v>1</v>
      </c>
      <c r="H25">
        <v>0.99995496483340895</v>
      </c>
      <c r="I25">
        <v>0</v>
      </c>
      <c r="J25">
        <v>1</v>
      </c>
      <c r="K25">
        <v>0.99995496483340895</v>
      </c>
      <c r="L25">
        <v>1745</v>
      </c>
    </row>
    <row r="26" spans="2:12" x14ac:dyDescent="0.25">
      <c r="D26">
        <v>1</v>
      </c>
      <c r="E26">
        <v>0</v>
      </c>
      <c r="F26">
        <v>1</v>
      </c>
      <c r="G26">
        <v>1</v>
      </c>
      <c r="H26">
        <v>0.99996070464431797</v>
      </c>
      <c r="I26">
        <v>0</v>
      </c>
      <c r="J26">
        <v>1</v>
      </c>
      <c r="K26">
        <v>0.99996070464431797</v>
      </c>
      <c r="L26">
        <v>1752</v>
      </c>
    </row>
    <row r="27" spans="2:12" x14ac:dyDescent="0.25">
      <c r="D27">
        <v>1</v>
      </c>
      <c r="E27">
        <v>0</v>
      </c>
      <c r="F27">
        <v>1</v>
      </c>
      <c r="G27">
        <v>1</v>
      </c>
      <c r="H27">
        <v>0.99997741606990298</v>
      </c>
      <c r="I27">
        <v>0</v>
      </c>
      <c r="J27">
        <v>1</v>
      </c>
      <c r="K27">
        <v>0.99997741606990298</v>
      </c>
      <c r="L27">
        <v>1740</v>
      </c>
    </row>
    <row r="28" spans="2:12" x14ac:dyDescent="0.25">
      <c r="D28">
        <v>1</v>
      </c>
      <c r="E28">
        <v>0</v>
      </c>
      <c r="F28">
        <v>1</v>
      </c>
      <c r="G28">
        <v>1</v>
      </c>
      <c r="H28">
        <v>0.99995622273870499</v>
      </c>
      <c r="I28">
        <v>0</v>
      </c>
      <c r="J28">
        <v>1</v>
      </c>
      <c r="K28">
        <v>0.99995622273870499</v>
      </c>
      <c r="L28">
        <v>1794</v>
      </c>
    </row>
    <row r="29" spans="2:12" x14ac:dyDescent="0.25">
      <c r="D29">
        <v>0.99980491611392897</v>
      </c>
      <c r="E29">
        <v>0</v>
      </c>
      <c r="F29">
        <v>1</v>
      </c>
      <c r="G29">
        <v>0.99980491611392897</v>
      </c>
      <c r="H29">
        <v>0.99992691993189697</v>
      </c>
      <c r="I29">
        <v>0</v>
      </c>
      <c r="J29">
        <v>1</v>
      </c>
      <c r="K29">
        <v>0.99992691993189697</v>
      </c>
      <c r="L29">
        <v>1756</v>
      </c>
    </row>
    <row r="30" spans="2:12" x14ac:dyDescent="0.25">
      <c r="D30">
        <v>0.999602385685884</v>
      </c>
      <c r="E30">
        <v>0</v>
      </c>
      <c r="F30">
        <v>1</v>
      </c>
      <c r="G30">
        <v>0.999602385685884</v>
      </c>
      <c r="H30">
        <v>0.99995162558200401</v>
      </c>
      <c r="I30">
        <v>0</v>
      </c>
      <c r="J30">
        <v>1</v>
      </c>
      <c r="K30">
        <v>0.99995162558200401</v>
      </c>
      <c r="L30">
        <v>1799</v>
      </c>
    </row>
    <row r="31" spans="2:12" x14ac:dyDescent="0.25">
      <c r="D31">
        <v>1</v>
      </c>
      <c r="E31">
        <v>0</v>
      </c>
      <c r="F31">
        <v>1</v>
      </c>
      <c r="G31">
        <v>1</v>
      </c>
      <c r="H31">
        <v>0.99994313480189301</v>
      </c>
      <c r="I31">
        <v>0</v>
      </c>
      <c r="J31">
        <v>1</v>
      </c>
      <c r="K31">
        <v>0.99994313480189301</v>
      </c>
      <c r="L31">
        <v>1788</v>
      </c>
    </row>
    <row r="32" spans="2:12" x14ac:dyDescent="0.25">
      <c r="D32">
        <v>1</v>
      </c>
      <c r="E32">
        <v>0</v>
      </c>
      <c r="F32">
        <v>1</v>
      </c>
      <c r="G32">
        <v>1</v>
      </c>
      <c r="H32">
        <v>0.99997852652949604</v>
      </c>
      <c r="I32">
        <v>0</v>
      </c>
      <c r="J32">
        <v>1</v>
      </c>
      <c r="K32">
        <v>0.99997852652949604</v>
      </c>
      <c r="L32">
        <v>1770</v>
      </c>
    </row>
    <row r="34" spans="2:12" x14ac:dyDescent="0.25">
      <c r="B34" t="s">
        <v>4</v>
      </c>
      <c r="D34" s="7">
        <f>AVERAGE(D21:D32)</f>
        <v>0.99993415245382844</v>
      </c>
      <c r="E34" s="7">
        <f t="shared" ref="E34:I34" si="2">AVERAGE(E21:E32)</f>
        <v>0</v>
      </c>
      <c r="F34" s="7">
        <f t="shared" si="2"/>
        <v>1</v>
      </c>
      <c r="G34" s="7">
        <f t="shared" si="2"/>
        <v>0.99993415245382844</v>
      </c>
      <c r="H34" s="7">
        <f t="shared" si="2"/>
        <v>0.99995425245208691</v>
      </c>
      <c r="I34" s="7">
        <f t="shared" si="2"/>
        <v>0</v>
      </c>
      <c r="J34" s="7">
        <f>AVERAGE(J21:J32)</f>
        <v>1</v>
      </c>
      <c r="K34" s="7">
        <f>AVERAGE(K21:K32)</f>
        <v>0.99995425245208691</v>
      </c>
      <c r="L34" s="12">
        <f>AVERAGE(L21:L32)</f>
        <v>1759.8333333333333</v>
      </c>
    </row>
    <row r="35" spans="2:12" x14ac:dyDescent="0.25">
      <c r="B35" t="s">
        <v>7</v>
      </c>
      <c r="D35" s="7">
        <f>STDEV(D21:D32)</f>
        <v>1.2902410060146085E-4</v>
      </c>
      <c r="E35" s="7">
        <f t="shared" ref="E35:I35" si="3">STDEV(E21:E32)</f>
        <v>0</v>
      </c>
      <c r="F35" s="7">
        <f t="shared" si="3"/>
        <v>0</v>
      </c>
      <c r="G35" s="7">
        <f t="shared" si="3"/>
        <v>1.2902410060146085E-4</v>
      </c>
      <c r="H35" s="7">
        <f t="shared" si="3"/>
        <v>1.846863780631735E-5</v>
      </c>
      <c r="I35" s="7">
        <f t="shared" si="3"/>
        <v>0</v>
      </c>
      <c r="J35" s="7">
        <f>STDEV(J21:J32)</f>
        <v>0</v>
      </c>
      <c r="K35" s="7">
        <f>STDEV(K21:K32)</f>
        <v>1.846863780631735E-5</v>
      </c>
      <c r="L35" s="12">
        <f>STDEV(L21:L32)</f>
        <v>26.923573089001167</v>
      </c>
    </row>
    <row r="36" spans="2:12" x14ac:dyDescent="0.25">
      <c r="B36" t="s">
        <v>5</v>
      </c>
      <c r="D36" s="4">
        <f t="shared" ref="D36:L36" si="4">D34-D16</f>
        <v>-6.584754617156019E-5</v>
      </c>
      <c r="E36" s="4">
        <f t="shared" si="4"/>
        <v>0</v>
      </c>
      <c r="F36" s="4">
        <f t="shared" si="4"/>
        <v>0</v>
      </c>
      <c r="G36" s="4">
        <f t="shared" si="4"/>
        <v>-6.584754617156019E-5</v>
      </c>
      <c r="H36" s="4">
        <f t="shared" si="4"/>
        <v>-4.574754791308866E-5</v>
      </c>
      <c r="I36" s="4">
        <f t="shared" si="4"/>
        <v>0</v>
      </c>
      <c r="J36" s="4">
        <f t="shared" si="4"/>
        <v>0</v>
      </c>
      <c r="K36" s="4">
        <f t="shared" si="4"/>
        <v>-4.574754791308866E-5</v>
      </c>
      <c r="L36" s="13">
        <f t="shared" si="4"/>
        <v>-4.75</v>
      </c>
    </row>
    <row r="102" spans="1:16" x14ac:dyDescent="0.25">
      <c r="A102" t="s">
        <v>4</v>
      </c>
      <c r="M102" s="7"/>
      <c r="N102" s="7"/>
      <c r="O102" s="7"/>
      <c r="P102" s="7"/>
    </row>
    <row r="103" spans="1:16" x14ac:dyDescent="0.25">
      <c r="A103" t="s">
        <v>1</v>
      </c>
      <c r="M103" s="7"/>
      <c r="N103" s="7"/>
      <c r="O103" s="7"/>
      <c r="P103" s="7"/>
    </row>
    <row r="104" spans="1:16" x14ac:dyDescent="0.25">
      <c r="A104" t="s">
        <v>3</v>
      </c>
      <c r="M104" s="4"/>
      <c r="N104" s="4"/>
      <c r="O104" s="4"/>
      <c r="P104" s="4"/>
    </row>
    <row r="106" spans="1:16" x14ac:dyDescent="0.25"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</row>
    <row r="107" spans="1:16" x14ac:dyDescent="0.25">
      <c r="A107" s="6"/>
      <c r="B107" s="5"/>
      <c r="C107" s="5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</row>
    <row r="108" spans="1:16" x14ac:dyDescent="0.25">
      <c r="D108" s="4"/>
      <c r="E108" s="4"/>
      <c r="H108" s="4"/>
      <c r="I108" s="4"/>
    </row>
    <row r="109" spans="1:16" x14ac:dyDescent="0.25">
      <c r="D109" s="9"/>
      <c r="E109" s="9"/>
      <c r="F109" s="9"/>
      <c r="G109" s="9"/>
      <c r="H109" s="9"/>
      <c r="I109" s="9"/>
    </row>
  </sheetData>
  <conditionalFormatting sqref="M104:P104 D107:P107">
    <cfRule type="cellIs" dxfId="49" priority="5" operator="lessThan">
      <formula>0</formula>
    </cfRule>
    <cfRule type="cellIs" dxfId="48" priority="6" operator="greaterThan">
      <formula>0</formula>
    </cfRule>
  </conditionalFormatting>
  <conditionalFormatting sqref="D36:L36">
    <cfRule type="cellIs" dxfId="47" priority="1" operator="lessThan">
      <formula>0</formula>
    </cfRule>
    <cfRule type="cellIs" dxfId="46" priority="2" operator="greater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A149F-50E1-4F97-A032-BD87A4A18E00}">
  <dimension ref="A1:P109"/>
  <sheetViews>
    <sheetView topLeftCell="B1" workbookViewId="0">
      <selection activeCell="I34" sqref="I34"/>
    </sheetView>
  </sheetViews>
  <sheetFormatPr defaultRowHeight="15" x14ac:dyDescent="0.25"/>
  <cols>
    <col min="1" max="1" width="10.7109375" bestFit="1" customWidth="1"/>
    <col min="3" max="3" width="15.85546875" customWidth="1"/>
    <col min="4" max="4" width="22.42578125" bestFit="1" customWidth="1"/>
    <col min="5" max="5" width="13.7109375" customWidth="1"/>
    <col min="6" max="6" width="10.42578125" bestFit="1" customWidth="1"/>
    <col min="7" max="7" width="12" bestFit="1" customWidth="1"/>
    <col min="8" max="8" width="17.28515625" bestFit="1" customWidth="1"/>
    <col min="9" max="9" width="16.85546875" bestFit="1" customWidth="1"/>
    <col min="10" max="10" width="17.7109375" bestFit="1" customWidth="1"/>
    <col min="11" max="11" width="17.5703125" bestFit="1" customWidth="1"/>
    <col min="12" max="12" width="12" bestFit="1" customWidth="1"/>
    <col min="13" max="13" width="20" bestFit="1" customWidth="1"/>
    <col min="14" max="16" width="12" bestFit="1" customWidth="1"/>
  </cols>
  <sheetData>
    <row r="1" spans="1:15" x14ac:dyDescent="0.25">
      <c r="A1" s="1" t="s">
        <v>0</v>
      </c>
      <c r="B1" s="11">
        <v>117</v>
      </c>
      <c r="C1" s="1" t="s">
        <v>16</v>
      </c>
    </row>
    <row r="2" spans="1:15" x14ac:dyDescent="0.25">
      <c r="A2" t="s">
        <v>2</v>
      </c>
      <c r="D2" t="s">
        <v>8</v>
      </c>
      <c r="E2" t="s">
        <v>9</v>
      </c>
      <c r="F2" t="s">
        <v>10</v>
      </c>
      <c r="G2" t="s">
        <v>11</v>
      </c>
      <c r="H2" t="s">
        <v>12</v>
      </c>
      <c r="I2" t="s">
        <v>13</v>
      </c>
      <c r="J2" t="s">
        <v>14</v>
      </c>
      <c r="K2" t="s">
        <v>15</v>
      </c>
      <c r="L2" t="s">
        <v>18</v>
      </c>
      <c r="M2" t="s">
        <v>20</v>
      </c>
      <c r="N2" t="s">
        <v>21</v>
      </c>
      <c r="O2" t="s">
        <v>22</v>
      </c>
    </row>
    <row r="3" spans="1:15" x14ac:dyDescent="0.25">
      <c r="D3">
        <v>0.99311352253756202</v>
      </c>
      <c r="E3">
        <v>0</v>
      </c>
      <c r="F3">
        <v>1</v>
      </c>
      <c r="G3">
        <v>0.99311352253756202</v>
      </c>
      <c r="H3">
        <v>0.98999948796117898</v>
      </c>
      <c r="I3">
        <v>0</v>
      </c>
      <c r="J3">
        <v>1</v>
      </c>
      <c r="K3">
        <v>0.98999948796117898</v>
      </c>
      <c r="L3">
        <v>7.0880094506792597E-3</v>
      </c>
      <c r="M3">
        <v>1693</v>
      </c>
      <c r="N3">
        <f>(1-L3)*M3</f>
        <v>1681</v>
      </c>
      <c r="O3">
        <f>L3*M3</f>
        <v>11.999999999999986</v>
      </c>
    </row>
    <row r="4" spans="1:15" x14ac:dyDescent="0.25">
      <c r="D4">
        <v>0.99736544975536301</v>
      </c>
      <c r="E4">
        <v>0</v>
      </c>
      <c r="F4">
        <v>1</v>
      </c>
      <c r="G4">
        <v>0.99736544975536301</v>
      </c>
      <c r="H4">
        <v>0.99898708982054696</v>
      </c>
      <c r="I4">
        <v>0</v>
      </c>
      <c r="J4">
        <v>1</v>
      </c>
      <c r="K4">
        <v>0.99898708982054696</v>
      </c>
      <c r="L4">
        <v>3.85674931129476E-3</v>
      </c>
      <c r="M4">
        <v>1815</v>
      </c>
      <c r="N4">
        <f t="shared" ref="N4:N14" si="0">(1-L4)*M4</f>
        <v>1808</v>
      </c>
      <c r="O4">
        <f t="shared" ref="O4:O14" si="1">L4*M4</f>
        <v>6.9999999999999893</v>
      </c>
    </row>
    <row r="5" spans="1:15" x14ac:dyDescent="0.25">
      <c r="D5">
        <v>0.98962148962148899</v>
      </c>
      <c r="E5">
        <v>0</v>
      </c>
      <c r="F5">
        <v>1</v>
      </c>
      <c r="G5">
        <v>0.98962148962148899</v>
      </c>
      <c r="H5">
        <v>0.98911359689530598</v>
      </c>
      <c r="I5">
        <v>0</v>
      </c>
      <c r="J5">
        <v>1</v>
      </c>
      <c r="K5">
        <v>0.98911359689530598</v>
      </c>
      <c r="L5">
        <v>1.3203214695752001E-2</v>
      </c>
      <c r="M5">
        <v>1742</v>
      </c>
      <c r="N5">
        <f t="shared" si="0"/>
        <v>1719</v>
      </c>
      <c r="O5">
        <f t="shared" si="1"/>
        <v>22.999999999999986</v>
      </c>
    </row>
    <row r="6" spans="1:15" x14ac:dyDescent="0.25">
      <c r="D6">
        <v>0.98701780415430196</v>
      </c>
      <c r="E6">
        <v>0</v>
      </c>
      <c r="F6">
        <v>1</v>
      </c>
      <c r="G6">
        <v>0.98701780415430196</v>
      </c>
      <c r="H6">
        <v>0.98902524253444002</v>
      </c>
      <c r="I6">
        <v>0</v>
      </c>
      <c r="J6">
        <v>1</v>
      </c>
      <c r="K6">
        <v>0.98902524253444002</v>
      </c>
      <c r="L6">
        <v>1.37362637362637E-2</v>
      </c>
      <c r="M6">
        <v>1820</v>
      </c>
      <c r="N6">
        <f t="shared" si="0"/>
        <v>1795</v>
      </c>
      <c r="O6">
        <f t="shared" si="1"/>
        <v>24.999999999999932</v>
      </c>
    </row>
    <row r="7" spans="1:15" x14ac:dyDescent="0.25">
      <c r="D7">
        <v>0.97605164514785503</v>
      </c>
      <c r="E7">
        <v>0</v>
      </c>
      <c r="F7">
        <v>1</v>
      </c>
      <c r="G7">
        <v>0.97605164514785503</v>
      </c>
      <c r="H7">
        <v>0.97540239757244696</v>
      </c>
      <c r="I7">
        <v>0</v>
      </c>
      <c r="J7">
        <v>1</v>
      </c>
      <c r="K7">
        <v>0.97540239757244696</v>
      </c>
      <c r="L7">
        <v>2.7202838557066799E-2</v>
      </c>
      <c r="M7">
        <v>1691</v>
      </c>
      <c r="N7">
        <f t="shared" si="0"/>
        <v>1645</v>
      </c>
      <c r="O7">
        <f t="shared" si="1"/>
        <v>45.999999999999957</v>
      </c>
    </row>
    <row r="8" spans="1:15" x14ac:dyDescent="0.25">
      <c r="D8">
        <v>0.98290937996820305</v>
      </c>
      <c r="E8">
        <v>0</v>
      </c>
      <c r="F8">
        <v>1</v>
      </c>
      <c r="G8">
        <v>0.98290937996820305</v>
      </c>
      <c r="H8">
        <v>0.97483205582614296</v>
      </c>
      <c r="I8">
        <v>0</v>
      </c>
      <c r="J8">
        <v>1</v>
      </c>
      <c r="K8">
        <v>0.97483205582614296</v>
      </c>
      <c r="L8">
        <v>2.06422018348623E-2</v>
      </c>
      <c r="M8">
        <v>1744</v>
      </c>
      <c r="N8">
        <f t="shared" si="0"/>
        <v>1708.0000000000002</v>
      </c>
      <c r="O8">
        <f t="shared" si="1"/>
        <v>35.999999999999851</v>
      </c>
    </row>
    <row r="9" spans="1:15" x14ac:dyDescent="0.25">
      <c r="D9">
        <v>0.99244281045751603</v>
      </c>
      <c r="E9">
        <v>0</v>
      </c>
      <c r="F9">
        <v>1</v>
      </c>
      <c r="G9">
        <v>0.99244281045751603</v>
      </c>
      <c r="H9">
        <v>0.99228968800503103</v>
      </c>
      <c r="I9">
        <v>0</v>
      </c>
      <c r="J9">
        <v>1</v>
      </c>
      <c r="K9">
        <v>0.99228968800503103</v>
      </c>
      <c r="L9">
        <v>6.87679083094555E-3</v>
      </c>
      <c r="M9">
        <v>1745</v>
      </c>
      <c r="N9">
        <f t="shared" si="0"/>
        <v>1733</v>
      </c>
      <c r="O9">
        <f t="shared" si="1"/>
        <v>11.999999999999984</v>
      </c>
    </row>
    <row r="10" spans="1:15" x14ac:dyDescent="0.25">
      <c r="D10">
        <v>1</v>
      </c>
      <c r="E10">
        <v>0</v>
      </c>
      <c r="F10">
        <v>1</v>
      </c>
      <c r="G10">
        <v>1</v>
      </c>
      <c r="H10">
        <v>0.99882280762299103</v>
      </c>
      <c r="I10">
        <v>0</v>
      </c>
      <c r="J10">
        <v>1</v>
      </c>
      <c r="K10">
        <v>0.99882280762299103</v>
      </c>
      <c r="L10">
        <v>0</v>
      </c>
      <c r="M10">
        <v>1785</v>
      </c>
      <c r="N10">
        <f t="shared" si="0"/>
        <v>1785</v>
      </c>
      <c r="O10">
        <f t="shared" si="1"/>
        <v>0</v>
      </c>
    </row>
    <row r="11" spans="1:15" x14ac:dyDescent="0.25">
      <c r="D11">
        <v>0.99780526735833996</v>
      </c>
      <c r="E11">
        <v>0</v>
      </c>
      <c r="F11">
        <v>1</v>
      </c>
      <c r="G11">
        <v>0.99780526735833996</v>
      </c>
      <c r="H11">
        <v>0.99505140945739601</v>
      </c>
      <c r="I11">
        <v>0</v>
      </c>
      <c r="J11">
        <v>1</v>
      </c>
      <c r="K11">
        <v>0.99505140945739601</v>
      </c>
      <c r="L11">
        <v>3.4482758620689598E-3</v>
      </c>
      <c r="M11">
        <v>1740</v>
      </c>
      <c r="N11">
        <f t="shared" si="0"/>
        <v>1734</v>
      </c>
      <c r="O11">
        <f t="shared" si="1"/>
        <v>5.9999999999999902</v>
      </c>
    </row>
    <row r="12" spans="1:15" x14ac:dyDescent="0.25">
      <c r="D12">
        <v>0.962256493506493</v>
      </c>
      <c r="E12">
        <v>0</v>
      </c>
      <c r="F12">
        <v>1</v>
      </c>
      <c r="G12">
        <v>0.962256493506493</v>
      </c>
      <c r="H12">
        <v>0.97202273909194403</v>
      </c>
      <c r="I12">
        <v>0</v>
      </c>
      <c r="J12">
        <v>1</v>
      </c>
      <c r="K12">
        <v>0.97202273909194403</v>
      </c>
      <c r="L12">
        <v>3.9342337052260701E-2</v>
      </c>
      <c r="M12">
        <v>1703</v>
      </c>
      <c r="N12">
        <f t="shared" si="0"/>
        <v>1636</v>
      </c>
      <c r="O12">
        <f t="shared" si="1"/>
        <v>66.999999999999972</v>
      </c>
    </row>
    <row r="13" spans="1:15" x14ac:dyDescent="0.25">
      <c r="D13">
        <v>0.99787644787644703</v>
      </c>
      <c r="E13">
        <v>0</v>
      </c>
      <c r="F13">
        <v>1</v>
      </c>
      <c r="G13">
        <v>0.99787644787644703</v>
      </c>
      <c r="H13">
        <v>0.99452853548464304</v>
      </c>
      <c r="I13">
        <v>0</v>
      </c>
      <c r="J13">
        <v>1</v>
      </c>
      <c r="K13">
        <v>0.99452853548464304</v>
      </c>
      <c r="L13">
        <v>3.3167495854063002E-3</v>
      </c>
      <c r="M13">
        <v>1809</v>
      </c>
      <c r="N13">
        <f t="shared" si="0"/>
        <v>1803</v>
      </c>
      <c r="O13">
        <f t="shared" si="1"/>
        <v>5.9999999999999973</v>
      </c>
    </row>
    <row r="14" spans="1:15" x14ac:dyDescent="0.25">
      <c r="D14">
        <v>0.99223539027380403</v>
      </c>
      <c r="E14">
        <v>0</v>
      </c>
      <c r="F14">
        <v>1</v>
      </c>
      <c r="G14">
        <v>0.99223539027380403</v>
      </c>
      <c r="H14">
        <v>0.99169021245384603</v>
      </c>
      <c r="I14">
        <v>0</v>
      </c>
      <c r="J14">
        <v>1</v>
      </c>
      <c r="K14">
        <v>0.99169021245384603</v>
      </c>
      <c r="L14">
        <v>1.02622576966932E-2</v>
      </c>
      <c r="M14">
        <v>1754</v>
      </c>
      <c r="N14">
        <f t="shared" si="0"/>
        <v>1736.0000000000002</v>
      </c>
      <c r="O14">
        <f t="shared" si="1"/>
        <v>17.999999999999872</v>
      </c>
    </row>
    <row r="16" spans="1:15" x14ac:dyDescent="0.25">
      <c r="B16" t="s">
        <v>4</v>
      </c>
      <c r="D16" s="7">
        <f>AVERAGE(D3:D14)</f>
        <v>0.9890579750547811</v>
      </c>
      <c r="E16" s="7">
        <f t="shared" ref="E16:L16" si="2">AVERAGE(E3:E14)</f>
        <v>0</v>
      </c>
      <c r="F16" s="7">
        <f t="shared" si="2"/>
        <v>1</v>
      </c>
      <c r="G16" s="7">
        <f t="shared" si="2"/>
        <v>0.9890579750547811</v>
      </c>
      <c r="H16" s="7">
        <f t="shared" si="2"/>
        <v>0.98848043856049272</v>
      </c>
      <c r="I16" s="7">
        <f t="shared" si="2"/>
        <v>0</v>
      </c>
      <c r="J16" s="7">
        <f t="shared" si="2"/>
        <v>1</v>
      </c>
      <c r="K16" s="7">
        <f t="shared" si="2"/>
        <v>0.98848043856049272</v>
      </c>
      <c r="L16" s="7">
        <f t="shared" si="2"/>
        <v>1.2414640717774461E-2</v>
      </c>
      <c r="M16" s="12">
        <f>AVERAGE(M3:M14)</f>
        <v>1753.4166666666667</v>
      </c>
      <c r="N16" s="12">
        <f t="shared" ref="N16:O16" si="3">AVERAGE(N3:N14)</f>
        <v>1731.9166666666667</v>
      </c>
      <c r="O16" s="12">
        <f t="shared" si="3"/>
        <v>21.499999999999957</v>
      </c>
    </row>
    <row r="17" spans="2:15" x14ac:dyDescent="0.25">
      <c r="B17" t="s">
        <v>7</v>
      </c>
      <c r="D17" s="7">
        <f>STDEV(D3:D14)</f>
        <v>1.0916177624622971E-2</v>
      </c>
      <c r="E17" s="7">
        <f t="shared" ref="E17:L17" si="4">STDEV(E3:E14)</f>
        <v>0</v>
      </c>
      <c r="F17" s="7">
        <f t="shared" si="4"/>
        <v>0</v>
      </c>
      <c r="G17" s="7">
        <f t="shared" si="4"/>
        <v>1.0916177624622971E-2</v>
      </c>
      <c r="H17" s="7">
        <f t="shared" si="4"/>
        <v>9.3083494987927264E-3</v>
      </c>
      <c r="I17" s="7">
        <f t="shared" si="4"/>
        <v>0</v>
      </c>
      <c r="J17" s="7">
        <f t="shared" si="4"/>
        <v>0</v>
      </c>
      <c r="K17" s="7">
        <f t="shared" si="4"/>
        <v>9.3083494987927264E-3</v>
      </c>
      <c r="L17" s="7">
        <f t="shared" si="4"/>
        <v>1.1552467620800864E-2</v>
      </c>
      <c r="M17" s="12">
        <f>STDEV(M3:M14)</f>
        <v>45.597963138985087</v>
      </c>
      <c r="N17" s="12">
        <f t="shared" ref="N17:O17" si="5">STDEV(N3:N14)</f>
        <v>58.579329791214562</v>
      </c>
      <c r="O17" s="12">
        <f t="shared" si="5"/>
        <v>19.63531141961986</v>
      </c>
    </row>
    <row r="18" spans="2:15" x14ac:dyDescent="0.25">
      <c r="N18" s="13"/>
      <c r="O18" s="13"/>
    </row>
    <row r="19" spans="2:15" x14ac:dyDescent="0.25">
      <c r="B19" s="11">
        <v>117</v>
      </c>
      <c r="C19" s="1" t="s">
        <v>16</v>
      </c>
      <c r="D19" s="1" t="s">
        <v>17</v>
      </c>
    </row>
    <row r="20" spans="2:15" x14ac:dyDescent="0.25">
      <c r="D20" t="s">
        <v>8</v>
      </c>
      <c r="E20" t="s">
        <v>9</v>
      </c>
      <c r="F20" t="s">
        <v>10</v>
      </c>
      <c r="G20" t="s">
        <v>11</v>
      </c>
      <c r="H20" t="s">
        <v>12</v>
      </c>
      <c r="I20" t="s">
        <v>13</v>
      </c>
      <c r="J20" t="s">
        <v>14</v>
      </c>
      <c r="K20" t="s">
        <v>15</v>
      </c>
      <c r="L20" t="s">
        <v>18</v>
      </c>
      <c r="M20" t="s">
        <v>20</v>
      </c>
      <c r="N20" t="s">
        <v>21</v>
      </c>
      <c r="O20" t="s">
        <v>22</v>
      </c>
    </row>
    <row r="21" spans="2:15" x14ac:dyDescent="0.25">
      <c r="D21">
        <v>0.99562101910828005</v>
      </c>
      <c r="E21">
        <v>0</v>
      </c>
      <c r="F21">
        <v>1</v>
      </c>
      <c r="G21">
        <v>0.99562101910828005</v>
      </c>
      <c r="H21">
        <v>0.99557596832224404</v>
      </c>
      <c r="I21">
        <v>0</v>
      </c>
      <c r="J21">
        <v>1</v>
      </c>
      <c r="K21">
        <v>0.99557596832224404</v>
      </c>
      <c r="L21">
        <v>5.1078320090805901E-3</v>
      </c>
      <c r="M21">
        <v>1762</v>
      </c>
      <c r="N21">
        <f>(1-L21)*M21</f>
        <v>1753</v>
      </c>
      <c r="O21">
        <f>L21*M21</f>
        <v>9</v>
      </c>
    </row>
    <row r="22" spans="2:15" x14ac:dyDescent="0.25">
      <c r="D22">
        <v>0.99922088040514201</v>
      </c>
      <c r="E22">
        <v>0</v>
      </c>
      <c r="F22">
        <v>1</v>
      </c>
      <c r="G22">
        <v>0.99922088040514201</v>
      </c>
      <c r="H22">
        <v>0.99708994290594499</v>
      </c>
      <c r="I22">
        <v>0</v>
      </c>
      <c r="J22">
        <v>1</v>
      </c>
      <c r="K22">
        <v>0.99708994290594499</v>
      </c>
      <c r="L22" s="10">
        <v>5.5959709009513101E-4</v>
      </c>
      <c r="M22">
        <v>1787</v>
      </c>
      <c r="N22">
        <f t="shared" ref="N22:N32" si="6">(1-L22)*M22</f>
        <v>1786</v>
      </c>
      <c r="O22">
        <f t="shared" ref="O22:O32" si="7">L22*M22</f>
        <v>0.99999999999999911</v>
      </c>
    </row>
    <row r="23" spans="2:15" x14ac:dyDescent="0.25">
      <c r="D23">
        <v>0.99959595959595904</v>
      </c>
      <c r="E23">
        <v>0</v>
      </c>
      <c r="F23">
        <v>1</v>
      </c>
      <c r="G23">
        <v>0.99959595959595904</v>
      </c>
      <c r="H23">
        <v>0.999677672236437</v>
      </c>
      <c r="I23">
        <v>0</v>
      </c>
      <c r="J23">
        <v>1</v>
      </c>
      <c r="K23">
        <v>0.999677672236437</v>
      </c>
      <c r="L23" s="10">
        <v>5.9241706161137402E-4</v>
      </c>
      <c r="M23">
        <v>1688</v>
      </c>
      <c r="N23">
        <f t="shared" si="6"/>
        <v>1687</v>
      </c>
      <c r="O23">
        <f t="shared" si="7"/>
        <v>0.99999999999999933</v>
      </c>
    </row>
    <row r="24" spans="2:15" x14ac:dyDescent="0.25">
      <c r="D24">
        <v>0.98756415317804902</v>
      </c>
      <c r="E24">
        <v>0</v>
      </c>
      <c r="F24">
        <v>1</v>
      </c>
      <c r="G24">
        <v>0.98756415317804902</v>
      </c>
      <c r="H24">
        <v>0.98647719275798096</v>
      </c>
      <c r="I24">
        <v>0</v>
      </c>
      <c r="J24">
        <v>1</v>
      </c>
      <c r="K24">
        <v>0.98647719275798096</v>
      </c>
      <c r="L24">
        <v>1.07587768969422E-2</v>
      </c>
      <c r="M24">
        <v>1766</v>
      </c>
      <c r="N24">
        <f t="shared" si="6"/>
        <v>1747.0000000000002</v>
      </c>
      <c r="O24">
        <f t="shared" si="7"/>
        <v>18.999999999999925</v>
      </c>
    </row>
    <row r="25" spans="2:15" x14ac:dyDescent="0.25">
      <c r="D25">
        <v>0.99829027355623101</v>
      </c>
      <c r="E25">
        <v>0</v>
      </c>
      <c r="F25">
        <v>1</v>
      </c>
      <c r="G25">
        <v>0.99829027355623101</v>
      </c>
      <c r="H25">
        <v>0.99700102117869804</v>
      </c>
      <c r="I25">
        <v>0</v>
      </c>
      <c r="J25">
        <v>1</v>
      </c>
      <c r="K25">
        <v>0.99700102117869804</v>
      </c>
      <c r="L25" s="10">
        <v>5.6561085972850597E-4</v>
      </c>
      <c r="M25">
        <v>1768</v>
      </c>
      <c r="N25">
        <f t="shared" si="6"/>
        <v>1767</v>
      </c>
      <c r="O25">
        <f t="shared" si="7"/>
        <v>0.99999999999999856</v>
      </c>
    </row>
    <row r="26" spans="2:15" x14ac:dyDescent="0.25">
      <c r="D26">
        <v>1</v>
      </c>
      <c r="E26">
        <v>0</v>
      </c>
      <c r="F26">
        <v>1</v>
      </c>
      <c r="G26">
        <v>1</v>
      </c>
      <c r="H26">
        <v>0.99591932076697998</v>
      </c>
      <c r="I26">
        <v>0</v>
      </c>
      <c r="J26">
        <v>1</v>
      </c>
      <c r="K26">
        <v>0.99591932076697998</v>
      </c>
      <c r="L26">
        <v>0</v>
      </c>
      <c r="M26">
        <v>1774</v>
      </c>
      <c r="N26">
        <f t="shared" si="6"/>
        <v>1774</v>
      </c>
      <c r="O26">
        <f t="shared" si="7"/>
        <v>0</v>
      </c>
    </row>
    <row r="27" spans="2:15" x14ac:dyDescent="0.25">
      <c r="D27">
        <v>0.99939613526570004</v>
      </c>
      <c r="E27">
        <v>0</v>
      </c>
      <c r="F27">
        <v>1</v>
      </c>
      <c r="G27">
        <v>0.99939613526570004</v>
      </c>
      <c r="H27">
        <v>0.99873191196861699</v>
      </c>
      <c r="I27">
        <v>0</v>
      </c>
      <c r="J27">
        <v>1</v>
      </c>
      <c r="K27">
        <v>0.99873191196861699</v>
      </c>
      <c r="L27" s="10">
        <v>5.7240984544934103E-4</v>
      </c>
      <c r="M27">
        <v>1747</v>
      </c>
      <c r="N27">
        <f t="shared" si="6"/>
        <v>1746</v>
      </c>
      <c r="O27">
        <f t="shared" si="7"/>
        <v>0.99999999999999878</v>
      </c>
    </row>
    <row r="28" spans="2:15" x14ac:dyDescent="0.25">
      <c r="D28">
        <v>0.99236334405144699</v>
      </c>
      <c r="E28">
        <v>0</v>
      </c>
      <c r="F28">
        <v>1</v>
      </c>
      <c r="G28">
        <v>0.99236334405144699</v>
      </c>
      <c r="H28">
        <v>0.99587669886248298</v>
      </c>
      <c r="I28">
        <v>0</v>
      </c>
      <c r="J28">
        <v>1</v>
      </c>
      <c r="K28">
        <v>0.99587669886248298</v>
      </c>
      <c r="L28">
        <v>8.7310826542491195E-3</v>
      </c>
      <c r="M28">
        <v>1718</v>
      </c>
      <c r="N28">
        <f t="shared" si="6"/>
        <v>1703</v>
      </c>
      <c r="O28">
        <f t="shared" si="7"/>
        <v>14.999999999999988</v>
      </c>
    </row>
    <row r="29" spans="2:15" x14ac:dyDescent="0.25">
      <c r="D29">
        <v>0.99189526184538601</v>
      </c>
      <c r="E29">
        <v>0</v>
      </c>
      <c r="F29">
        <v>1</v>
      </c>
      <c r="G29">
        <v>0.99189526184538601</v>
      </c>
      <c r="H29">
        <v>0.99436656179059302</v>
      </c>
      <c r="I29">
        <v>0</v>
      </c>
      <c r="J29">
        <v>1</v>
      </c>
      <c r="K29">
        <v>0.99436656179059302</v>
      </c>
      <c r="L29">
        <v>9.2861288450377198E-3</v>
      </c>
      <c r="M29">
        <v>1723</v>
      </c>
      <c r="N29">
        <f t="shared" si="6"/>
        <v>1707</v>
      </c>
      <c r="O29">
        <f t="shared" si="7"/>
        <v>15.999999999999991</v>
      </c>
    </row>
    <row r="30" spans="2:15" x14ac:dyDescent="0.25">
      <c r="D30">
        <v>0.99840954274353799</v>
      </c>
      <c r="E30">
        <v>0</v>
      </c>
      <c r="F30">
        <v>1</v>
      </c>
      <c r="G30">
        <v>0.99840954274353799</v>
      </c>
      <c r="H30">
        <v>0.99592031535183501</v>
      </c>
      <c r="I30">
        <v>0</v>
      </c>
      <c r="J30">
        <v>1</v>
      </c>
      <c r="K30">
        <v>0.99592031535183501</v>
      </c>
      <c r="L30">
        <v>1.12866817155756E-3</v>
      </c>
      <c r="M30">
        <v>1772</v>
      </c>
      <c r="N30">
        <f t="shared" si="6"/>
        <v>1770</v>
      </c>
      <c r="O30">
        <f t="shared" si="7"/>
        <v>1.9999999999999964</v>
      </c>
    </row>
    <row r="31" spans="2:15" x14ac:dyDescent="0.25">
      <c r="D31">
        <v>0.991696322657176</v>
      </c>
      <c r="E31">
        <v>0</v>
      </c>
      <c r="F31">
        <v>1</v>
      </c>
      <c r="G31">
        <v>0.991696322657176</v>
      </c>
      <c r="H31">
        <v>0.99366192111012397</v>
      </c>
      <c r="I31">
        <v>0</v>
      </c>
      <c r="J31">
        <v>1</v>
      </c>
      <c r="K31">
        <v>0.99366192111012397</v>
      </c>
      <c r="L31">
        <v>6.2041737168640702E-3</v>
      </c>
      <c r="M31">
        <v>1773</v>
      </c>
      <c r="N31">
        <f t="shared" si="6"/>
        <v>1762</v>
      </c>
      <c r="O31">
        <f t="shared" si="7"/>
        <v>10.999999999999996</v>
      </c>
    </row>
    <row r="32" spans="2:15" x14ac:dyDescent="0.25">
      <c r="D32">
        <v>0.98814006024096301</v>
      </c>
      <c r="E32">
        <v>0</v>
      </c>
      <c r="F32">
        <v>1</v>
      </c>
      <c r="G32">
        <v>0.98814006024096301</v>
      </c>
      <c r="H32">
        <v>0.99393809923251197</v>
      </c>
      <c r="I32">
        <v>0</v>
      </c>
      <c r="J32">
        <v>1</v>
      </c>
      <c r="K32">
        <v>0.99393809923251197</v>
      </c>
      <c r="L32">
        <v>9.9612617598229102E-3</v>
      </c>
      <c r="M32">
        <v>1807</v>
      </c>
      <c r="N32">
        <f t="shared" si="6"/>
        <v>1789</v>
      </c>
      <c r="O32">
        <f t="shared" si="7"/>
        <v>18</v>
      </c>
    </row>
    <row r="34" spans="2:15" x14ac:dyDescent="0.25">
      <c r="B34" t="s">
        <v>4</v>
      </c>
      <c r="D34" s="7">
        <f>AVERAGE(D21:D32)</f>
        <v>0.99518274605398938</v>
      </c>
      <c r="E34" s="7">
        <f t="shared" ref="E34:L34" si="8">AVERAGE(E21:E32)</f>
        <v>0</v>
      </c>
      <c r="F34" s="7">
        <f t="shared" si="8"/>
        <v>1</v>
      </c>
      <c r="G34" s="7">
        <f t="shared" si="8"/>
        <v>0.99518274605398938</v>
      </c>
      <c r="H34" s="7">
        <f t="shared" si="8"/>
        <v>0.99535305220703751</v>
      </c>
      <c r="I34" s="7">
        <f t="shared" si="8"/>
        <v>0</v>
      </c>
      <c r="J34" s="7">
        <f t="shared" si="8"/>
        <v>1</v>
      </c>
      <c r="K34" s="7">
        <f t="shared" si="8"/>
        <v>0.99535305220703751</v>
      </c>
      <c r="L34" s="7">
        <f t="shared" si="8"/>
        <v>4.4556632425365433E-3</v>
      </c>
      <c r="M34" s="12">
        <f>AVERAGE(M21:M32)</f>
        <v>1757.0833333333333</v>
      </c>
      <c r="N34" s="12">
        <f t="shared" ref="N34:O34" si="9">AVERAGE(N21:N32)</f>
        <v>1749.25</v>
      </c>
      <c r="O34" s="12">
        <f t="shared" si="9"/>
        <v>7.833333333333325</v>
      </c>
    </row>
    <row r="35" spans="2:15" x14ac:dyDescent="0.25">
      <c r="B35" t="s">
        <v>7</v>
      </c>
      <c r="D35" s="7">
        <f>STDEV(D21:D32)</f>
        <v>4.6275528915362589E-3</v>
      </c>
      <c r="E35" s="7">
        <f t="shared" ref="E35:L35" si="10">STDEV(E21:E32)</f>
        <v>0</v>
      </c>
      <c r="F35" s="7">
        <f t="shared" si="10"/>
        <v>0</v>
      </c>
      <c r="G35" s="7">
        <f t="shared" si="10"/>
        <v>4.6275528915362589E-3</v>
      </c>
      <c r="H35" s="7">
        <f t="shared" si="10"/>
        <v>3.3225678500278309E-3</v>
      </c>
      <c r="I35" s="7">
        <f t="shared" si="10"/>
        <v>0</v>
      </c>
      <c r="J35" s="7">
        <f t="shared" si="10"/>
        <v>0</v>
      </c>
      <c r="K35" s="7">
        <f t="shared" si="10"/>
        <v>3.3225678500278309E-3</v>
      </c>
      <c r="L35" s="7">
        <f t="shared" si="10"/>
        <v>4.3314292935432187E-3</v>
      </c>
      <c r="M35" s="12">
        <f>STDEV(M21:M32)</f>
        <v>32.939223188205645</v>
      </c>
      <c r="N35" s="12">
        <f t="shared" ref="N35:O35" si="11">STDEV(N21:N32)</f>
        <v>33.412368423031069</v>
      </c>
      <c r="O35" s="12">
        <f t="shared" si="11"/>
        <v>7.6257140748598085</v>
      </c>
    </row>
    <row r="36" spans="2:15" x14ac:dyDescent="0.25">
      <c r="B36" t="s">
        <v>5</v>
      </c>
      <c r="D36" s="4">
        <f t="shared" ref="D36:O36" si="12">D34-D16</f>
        <v>6.1247709992082733E-3</v>
      </c>
      <c r="E36" s="4">
        <f t="shared" si="12"/>
        <v>0</v>
      </c>
      <c r="F36" s="4">
        <f t="shared" si="12"/>
        <v>0</v>
      </c>
      <c r="G36" s="4">
        <f t="shared" si="12"/>
        <v>6.1247709992082733E-3</v>
      </c>
      <c r="H36" s="4">
        <f t="shared" si="12"/>
        <v>6.8726136465447896E-3</v>
      </c>
      <c r="I36" s="4">
        <f t="shared" si="12"/>
        <v>0</v>
      </c>
      <c r="J36" s="4">
        <f t="shared" si="12"/>
        <v>0</v>
      </c>
      <c r="K36" s="4">
        <f t="shared" si="12"/>
        <v>6.8726136465447896E-3</v>
      </c>
      <c r="L36" s="4">
        <f t="shared" si="12"/>
        <v>-7.9589774752379175E-3</v>
      </c>
      <c r="M36" s="13">
        <f t="shared" si="12"/>
        <v>3.6666666666665151</v>
      </c>
      <c r="N36" s="13">
        <f t="shared" si="12"/>
        <v>17.333333333333258</v>
      </c>
      <c r="O36" s="13">
        <f t="shared" si="12"/>
        <v>-13.666666666666632</v>
      </c>
    </row>
    <row r="102" spans="1:16" x14ac:dyDescent="0.25">
      <c r="A102" t="s">
        <v>4</v>
      </c>
      <c r="M102" s="7"/>
      <c r="N102" s="7"/>
      <c r="O102" s="7"/>
      <c r="P102" s="7"/>
    </row>
    <row r="103" spans="1:16" x14ac:dyDescent="0.25">
      <c r="A103" t="s">
        <v>1</v>
      </c>
      <c r="M103" s="7"/>
      <c r="N103" s="7"/>
      <c r="O103" s="7"/>
      <c r="P103" s="7"/>
    </row>
    <row r="104" spans="1:16" x14ac:dyDescent="0.25">
      <c r="A104" t="s">
        <v>3</v>
      </c>
      <c r="M104" s="4"/>
      <c r="N104" s="4"/>
      <c r="O104" s="4"/>
      <c r="P104" s="4"/>
    </row>
    <row r="106" spans="1:16" x14ac:dyDescent="0.25"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</row>
    <row r="107" spans="1:16" x14ac:dyDescent="0.25">
      <c r="A107" s="6"/>
      <c r="B107" s="5"/>
      <c r="C107" s="5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</row>
    <row r="108" spans="1:16" x14ac:dyDescent="0.25">
      <c r="D108" s="4"/>
      <c r="E108" s="4"/>
      <c r="H108" s="4"/>
      <c r="I108" s="4"/>
    </row>
    <row r="109" spans="1:16" x14ac:dyDescent="0.25">
      <c r="D109" s="9"/>
      <c r="E109" s="9"/>
      <c r="F109" s="9"/>
      <c r="G109" s="9"/>
      <c r="H109" s="9"/>
      <c r="I109" s="9"/>
    </row>
  </sheetData>
  <conditionalFormatting sqref="M104:P104 D107:P107">
    <cfRule type="cellIs" dxfId="45" priority="17" operator="lessThan">
      <formula>0</formula>
    </cfRule>
    <cfRule type="cellIs" dxfId="44" priority="18" operator="greaterThan">
      <formula>0</formula>
    </cfRule>
  </conditionalFormatting>
  <conditionalFormatting sqref="D36:M36">
    <cfRule type="cellIs" dxfId="43" priority="13" operator="lessThan">
      <formula>0</formula>
    </cfRule>
    <cfRule type="cellIs" dxfId="42" priority="14" operator="greaterThan">
      <formula>0</formula>
    </cfRule>
  </conditionalFormatting>
  <conditionalFormatting sqref="N36:O36">
    <cfRule type="cellIs" dxfId="41" priority="5" operator="lessThan">
      <formula>0</formula>
    </cfRule>
    <cfRule type="cellIs" dxfId="40" priority="6" operator="greaterThan">
      <formula>0</formula>
    </cfRule>
  </conditionalFormatting>
  <conditionalFormatting sqref="N18:O18">
    <cfRule type="cellIs" dxfId="39" priority="1" operator="lessThan">
      <formula>0</formula>
    </cfRule>
    <cfRule type="cellIs" dxfId="38" priority="2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parameters&amp;final</vt:lpstr>
      <vt:lpstr>104 k0</vt:lpstr>
      <vt:lpstr>104 k1</vt:lpstr>
      <vt:lpstr>104 k2</vt:lpstr>
      <vt:lpstr>109 k0</vt:lpstr>
      <vt:lpstr>109 k1</vt:lpstr>
      <vt:lpstr>109 k2</vt:lpstr>
      <vt:lpstr>117 k0</vt:lpstr>
      <vt:lpstr>117 k1</vt:lpstr>
      <vt:lpstr>117 k2</vt:lpstr>
      <vt:lpstr>119 k0</vt:lpstr>
      <vt:lpstr>119 k1</vt:lpstr>
      <vt:lpstr>119 k2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 Knops</dc:creator>
  <cp:lastModifiedBy>Per Knops</cp:lastModifiedBy>
  <dcterms:created xsi:type="dcterms:W3CDTF">2021-05-13T11:35:48Z</dcterms:created>
  <dcterms:modified xsi:type="dcterms:W3CDTF">2021-06-22T12:55:50Z</dcterms:modified>
</cp:coreProperties>
</file>