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Business\Biz Plan\Tech Study\AI\Python for ML\Py_DS_ML_Bootcamp-master\Trading\data\"/>
    </mc:Choice>
  </mc:AlternateContent>
  <xr:revisionPtr revIDLastSave="0" documentId="13_ncr:1_{94C416F7-E4CC-4A19-A00E-3AA2CD4F10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1" l="1"/>
  <c r="F35" i="1"/>
  <c r="F36" i="1" s="1"/>
  <c r="G36" i="1" l="1"/>
  <c r="F37" i="1"/>
  <c r="F38" i="1" s="1"/>
  <c r="F39" i="1" s="1"/>
  <c r="F40" i="1" s="1"/>
  <c r="F41" i="1" s="1"/>
  <c r="G35" i="1"/>
  <c r="G37" i="1" l="1"/>
  <c r="G38" i="1"/>
  <c r="G40" i="1"/>
  <c r="G39" i="1"/>
  <c r="F42" i="1"/>
  <c r="G41" i="1"/>
  <c r="F43" i="1" l="1"/>
  <c r="G42" i="1"/>
  <c r="F44" i="1" l="1"/>
  <c r="G44" i="1" s="1"/>
  <c r="G43" i="1"/>
  <c r="G45" i="1" l="1"/>
  <c r="B37" i="1" l="1"/>
  <c r="F34" i="1" s="1"/>
  <c r="B39" i="1"/>
  <c r="B38" i="1"/>
  <c r="G46" i="1" l="1"/>
  <c r="G47" i="1" s="1"/>
  <c r="G5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Perry Lee</author>
  </authors>
  <commentList>
    <comment ref="B35" authorId="0" shapeId="0" xr:uid="{67704AC0-CB12-4044-B62B-300389514145}">
      <text>
        <r>
          <rPr>
            <b/>
            <sz val="9"/>
            <color indexed="81"/>
            <rFont val="Tahoma"/>
            <family val="2"/>
          </rPr>
          <t>Perry Lee:</t>
        </r>
        <r>
          <rPr>
            <sz val="9"/>
            <color indexed="81"/>
            <rFont val="Tahoma"/>
            <family val="2"/>
          </rPr>
          <t xml:space="preserve">
Average return if invest in bond or S&amp;P 500</t>
        </r>
      </text>
    </comment>
    <comment ref="B36" authorId="0" shapeId="0" xr:uid="{CCB7CAC0-0EF6-4CC5-B8E7-8B1425BEB46B}">
      <text>
        <r>
          <rPr>
            <b/>
            <sz val="9"/>
            <color indexed="81"/>
            <rFont val="Tahoma"/>
            <family val="2"/>
          </rPr>
          <t>Perry Lee:</t>
        </r>
        <r>
          <rPr>
            <sz val="9"/>
            <color indexed="81"/>
            <rFont val="Tahoma"/>
            <family val="2"/>
          </rPr>
          <t xml:space="preserve">
15 for high quality businesses
10  for low quality businesses
</t>
        </r>
      </text>
    </comment>
    <comment ref="B38" authorId="0" shapeId="0" xr:uid="{3359AFDB-EDD0-4B48-82C3-5EA790851575}">
      <text>
        <r>
          <rPr>
            <b/>
            <sz val="9"/>
            <color indexed="81"/>
            <rFont val="Tahoma"/>
            <family val="2"/>
          </rPr>
          <t>Perry Lee:</t>
        </r>
        <r>
          <rPr>
            <sz val="9"/>
            <color indexed="81"/>
            <rFont val="Tahoma"/>
            <family val="2"/>
          </rPr>
          <t xml:space="preserve">
Total cash (cashAndShortTermInvestments) from balance sheet</t>
        </r>
      </text>
    </comment>
    <comment ref="G46" authorId="0" shapeId="0" xr:uid="{0640BCB0-4846-4854-9453-F5EC341EF889}">
      <text>
        <r>
          <rPr>
            <b/>
            <sz val="9"/>
            <color indexed="81"/>
            <rFont val="Tahoma"/>
            <family val="2"/>
          </rPr>
          <t>Perry Lee:</t>
        </r>
        <r>
          <rPr>
            <sz val="9"/>
            <color indexed="81"/>
            <rFont val="Tahoma"/>
            <family val="2"/>
          </rPr>
          <t xml:space="preserve">
187 billion equity portfolio based on not boring report</t>
        </r>
      </text>
    </comment>
  </commentList>
</comments>
</file>

<file path=xl/sharedStrings.xml><?xml version="1.0" encoding="utf-8"?>
<sst xmlns="http://schemas.openxmlformats.org/spreadsheetml/2006/main" count="297" uniqueCount="275">
  <si>
    <t>MU Financial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</si>
  <si>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</si>
  <si>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</si>
  <si>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</si>
  <si>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</si>
  <si>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</si>
  <si>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</si>
  <si>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</si>
  <si>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</si>
  <si>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</si>
  <si>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</si>
  <si>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</si>
  <si>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</si>
  <si>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</si>
  <si>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</si>
  <si>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</si>
  <si>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</si>
  <si>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</si>
  <si>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</si>
  <si>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</si>
  <si>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</si>
  <si>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</si>
  <si>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</si>
  <si>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</si>
  <si>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</si>
  <si>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</si>
  <si>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</si>
  <si>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</si>
  <si>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</si>
  <si>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</si>
  <si>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</si>
  <si>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</si>
  <si>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</si>
  <si>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</si>
  <si>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</si>
  <si>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</si>
  <si>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</si>
  <si>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</si>
  <si>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</si>
  <si>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</si>
  <si>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</si>
  <si>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Price</t>
  </si>
  <si>
    <t>PriceGrowth</t>
  </si>
  <si>
    <t>revenue</t>
  </si>
  <si>
    <t>revenueGrowth</t>
  </si>
  <si>
    <t>netIncome</t>
  </si>
  <si>
    <t>eps</t>
  </si>
  <si>
    <t>epsgrowth</t>
  </si>
  <si>
    <t>bookValuePerShare</t>
  </si>
  <si>
    <t>bookValueperShareGrowth</t>
  </si>
  <si>
    <t>freeCashFlow</t>
  </si>
  <si>
    <t>freeCashFlowGrowth</t>
  </si>
  <si>
    <t>freeCashFlowPerShare</t>
  </si>
  <si>
    <t>marketCap</t>
  </si>
  <si>
    <t>enterpriseValue</t>
  </si>
  <si>
    <t>peRatio</t>
  </si>
  <si>
    <t>eeRatio</t>
  </si>
  <si>
    <t>roe</t>
  </si>
  <si>
    <t>cashAndShortTermInvestments</t>
  </si>
  <si>
    <t>totalDebt</t>
  </si>
  <si>
    <t>numberOfShares</t>
  </si>
  <si>
    <t>23.27%</t>
  </si>
  <si>
    <t>-46.34%</t>
  </si>
  <si>
    <t>11.02%</t>
  </si>
  <si>
    <t>49.33%</t>
  </si>
  <si>
    <t>14.42%</t>
  </si>
  <si>
    <t>27.73%</t>
  </si>
  <si>
    <t>17.41%</t>
  </si>
  <si>
    <t>23.90%</t>
  </si>
  <si>
    <t>29.25%</t>
  </si>
  <si>
    <t>116.12%</t>
  </si>
  <si>
    <t>11.65%</t>
  </si>
  <si>
    <t>2837.35%</t>
  </si>
  <si>
    <t>13.34%</t>
  </si>
  <si>
    <t>39.79%</t>
  </si>
  <si>
    <t>-8.42%</t>
  </si>
  <si>
    <t>-57.32%</t>
  </si>
  <si>
    <t>9.07%</t>
  </si>
  <si>
    <t>-97.51%</t>
  </si>
  <si>
    <t>6.89%</t>
  </si>
  <si>
    <t>69.49%</t>
  </si>
  <si>
    <t>-22.98%</t>
  </si>
  <si>
    <t>-53.79%</t>
  </si>
  <si>
    <t>14.90%</t>
  </si>
  <si>
    <t>-60.87%</t>
  </si>
  <si>
    <t>17.59%</t>
  </si>
  <si>
    <t>-22.84%</t>
  </si>
  <si>
    <t>49.55%</t>
  </si>
  <si>
    <t>162.74%</t>
  </si>
  <si>
    <t>63.94%</t>
  </si>
  <si>
    <t>149.22%</t>
  </si>
  <si>
    <t>43.77%</t>
  </si>
  <si>
    <t>87.59%</t>
  </si>
  <si>
    <t>63.90%</t>
  </si>
  <si>
    <t>1829.63%</t>
  </si>
  <si>
    <t>46.65%</t>
  </si>
  <si>
    <t>229.07%</t>
  </si>
  <si>
    <t>54.80%</t>
  </si>
  <si>
    <t>-23.43%</t>
  </si>
  <si>
    <t>-109.96%</t>
  </si>
  <si>
    <t>1.42%</t>
  </si>
  <si>
    <t>-323.17%</t>
  </si>
  <si>
    <t>-59.55%</t>
  </si>
  <si>
    <t>-1.01%</t>
  </si>
  <si>
    <t>-5.57%</t>
  </si>
  <si>
    <t>13.15%</t>
  </si>
  <si>
    <t>-60.97%</t>
  </si>
  <si>
    <t>60.97%</t>
  </si>
  <si>
    <t>80.29%</t>
  </si>
  <si>
    <t>147.41%</t>
  </si>
  <si>
    <t>13.56%</t>
  </si>
  <si>
    <t>436.33%</t>
  </si>
  <si>
    <t>243.06%</t>
  </si>
  <si>
    <t>10.19%</t>
  </si>
  <si>
    <t>211.54%</t>
  </si>
  <si>
    <t>15.18%</t>
  </si>
  <si>
    <t>36.63%</t>
  </si>
  <si>
    <t>0.79%</t>
  </si>
  <si>
    <t>-6.30%</t>
  </si>
  <si>
    <t>-711.76%</t>
  </si>
  <si>
    <t>-9.38%</t>
  </si>
  <si>
    <t>728.79%</t>
  </si>
  <si>
    <t>-21.57%</t>
  </si>
  <si>
    <t>3.61%</t>
  </si>
  <si>
    <t>-91.87%</t>
  </si>
  <si>
    <t>-5.13%</t>
  </si>
  <si>
    <t>-102.66%</t>
  </si>
  <si>
    <t>-24.05%</t>
  </si>
  <si>
    <t>76.60%</t>
  </si>
  <si>
    <t>188.94%</t>
  </si>
  <si>
    <t>55.47%</t>
  </si>
  <si>
    <t>245.40%</t>
  </si>
  <si>
    <t>300.00%</t>
  </si>
  <si>
    <t>-17.77%</t>
  </si>
  <si>
    <t>-11.90%</t>
  </si>
  <si>
    <t>-27.32%</t>
  </si>
  <si>
    <t>147.52%</t>
  </si>
  <si>
    <t>-63.59%</t>
  </si>
  <si>
    <t>2.69%</t>
  </si>
  <si>
    <t>-400.00%</t>
  </si>
  <si>
    <t>-20.66%</t>
  </si>
  <si>
    <t>43.32%</t>
  </si>
  <si>
    <t>-48.07%</t>
  </si>
  <si>
    <t>7.89%</t>
  </si>
  <si>
    <t>-171.19%</t>
  </si>
  <si>
    <t>-14.04%</t>
  </si>
  <si>
    <t>-507.65%</t>
  </si>
  <si>
    <t>4.88%</t>
  </si>
  <si>
    <t>8.03%</t>
  </si>
  <si>
    <t>103.45%</t>
  </si>
  <si>
    <t>29.89%</t>
  </si>
  <si>
    <t>278.03%</t>
  </si>
  <si>
    <t>7.77%</t>
  </si>
  <si>
    <t>10.81%</t>
  </si>
  <si>
    <t>20.83%</t>
  </si>
  <si>
    <t>3.14%</t>
  </si>
  <si>
    <t>121.51%</t>
  </si>
  <si>
    <t>-8.31%</t>
  </si>
  <si>
    <t>42.47%</t>
  </si>
  <si>
    <t>111.37%</t>
  </si>
  <si>
    <t>6.96%</t>
  </si>
  <si>
    <t>114.54%</t>
  </si>
  <si>
    <t>38.30%</t>
  </si>
  <si>
    <t>19.40%</t>
  </si>
  <si>
    <t>-39.74%</t>
  </si>
  <si>
    <t>-22.70%</t>
  </si>
  <si>
    <t>-23.74%</t>
  </si>
  <si>
    <t>-68.58%</t>
  </si>
  <si>
    <t>-34.22%</t>
  </si>
  <si>
    <t>-43.81%</t>
  </si>
  <si>
    <t>-12.11%</t>
  </si>
  <si>
    <t>37.93%</t>
  </si>
  <si>
    <t>-12.68%</t>
  </si>
  <si>
    <t>-46.35%</t>
  </si>
  <si>
    <t>-138.46%</t>
  </si>
  <si>
    <t>3.16%</t>
  </si>
  <si>
    <t>-179.48%</t>
  </si>
  <si>
    <t>-9.12%</t>
  </si>
  <si>
    <t>94.91%</t>
  </si>
  <si>
    <t>2200.00%</t>
  </si>
  <si>
    <t>53.57%</t>
  </si>
  <si>
    <t>1900.23%</t>
  </si>
  <si>
    <t>54.51%</t>
  </si>
  <si>
    <t>24.97%</t>
  </si>
  <si>
    <t>76.36%</t>
  </si>
  <si>
    <t>19.81%</t>
  </si>
  <si>
    <t>108.50%</t>
  </si>
  <si>
    <t>94.94%</t>
  </si>
  <si>
    <t>-14.33%</t>
  </si>
  <si>
    <t>-171.43%</t>
  </si>
  <si>
    <t>-4.79%</t>
  </si>
  <si>
    <t>-697.35%</t>
  </si>
  <si>
    <t>-10.94%</t>
  </si>
  <si>
    <t>-3.79%</t>
  </si>
  <si>
    <t>-44.20%</t>
  </si>
  <si>
    <t>14.54%</t>
  </si>
  <si>
    <t>123.73%</t>
  </si>
  <si>
    <t>-26.50%</t>
  </si>
  <si>
    <t>23.74%</t>
  </si>
  <si>
    <t>-30.13%</t>
  </si>
  <si>
    <t>31.27%</t>
  </si>
  <si>
    <t>-218.33%</t>
  </si>
  <si>
    <t>79.60%</t>
  </si>
  <si>
    <t>81.30%</t>
  </si>
  <si>
    <t>105.73%</t>
  </si>
  <si>
    <t>76.62%</t>
  </si>
  <si>
    <t>0.75%</t>
  </si>
  <si>
    <t>137.23%</t>
  </si>
  <si>
    <t>96.62%</t>
  </si>
  <si>
    <t>269.23%</t>
  </si>
  <si>
    <t>0.00%</t>
  </si>
  <si>
    <t>76.25%</t>
  </si>
  <si>
    <t>146.36%</t>
  </si>
  <si>
    <t>63.60%</t>
  </si>
  <si>
    <t>1200.00%</t>
  </si>
  <si>
    <t>202.96%</t>
  </si>
  <si>
    <t>33.63%</t>
  </si>
  <si>
    <t>19.02%</t>
  </si>
  <si>
    <t>66.86%</t>
  </si>
  <si>
    <t>39.51%</t>
  </si>
  <si>
    <t>27.63%</t>
  </si>
  <si>
    <t>201.75%</t>
  </si>
  <si>
    <t>3.85%</t>
  </si>
  <si>
    <t>-25.34%</t>
  </si>
  <si>
    <t>-93.10%</t>
  </si>
  <si>
    <t>115.57%</t>
  </si>
  <si>
    <t>-38.10%</t>
  </si>
  <si>
    <t>48.55%</t>
  </si>
  <si>
    <t>-14.71%</t>
  </si>
  <si>
    <t>6.78%</t>
  </si>
  <si>
    <t>229.50%</t>
  </si>
  <si>
    <t>440.00%</t>
  </si>
  <si>
    <t>227.78%</t>
  </si>
  <si>
    <t>86.50%</t>
  </si>
  <si>
    <t>44.44%</t>
  </si>
  <si>
    <t>-47.06%</t>
  </si>
  <si>
    <t>-35.57%</t>
  </si>
  <si>
    <t>-17341.38%</t>
  </si>
  <si>
    <t>-68.81%</t>
  </si>
  <si>
    <t>MU Compound Annual Growth Rate (CAGR)</t>
  </si>
  <si>
    <t>5 years Avg</t>
  </si>
  <si>
    <t>10 years Avg</t>
  </si>
  <si>
    <t>All years Avg</t>
  </si>
  <si>
    <t>3.98%</t>
  </si>
  <si>
    <t>8.64%</t>
  </si>
  <si>
    <t>10.83%</t>
  </si>
  <si>
    <t>-1.85%</t>
  </si>
  <si>
    <t>22.93%</t>
  </si>
  <si>
    <t>14.09%</t>
  </si>
  <si>
    <t>38.19%</t>
  </si>
  <si>
    <t>35.67%</t>
  </si>
  <si>
    <t>7.96%</t>
  </si>
  <si>
    <t>17.12%</t>
  </si>
  <si>
    <t>48.97%</t>
  </si>
  <si>
    <t>63.23%</t>
  </si>
  <si>
    <t>Inputs</t>
  </si>
  <si>
    <t>Growth Rate (yrs 1 -5)</t>
  </si>
  <si>
    <t>Year</t>
  </si>
  <si>
    <t>FCF</t>
  </si>
  <si>
    <t>PV</t>
  </si>
  <si>
    <t>Growth rate (yrs 6 - 10)</t>
  </si>
  <si>
    <t>Discount Rate</t>
  </si>
  <si>
    <t>Terminal Value (multiple of FCF)</t>
  </si>
  <si>
    <t>Year 1 Free Cash Flow (billions)</t>
  </si>
  <si>
    <t>Excess Capital (Cash)</t>
  </si>
  <si>
    <t>Debt</t>
  </si>
  <si>
    <t>Stock Ticker</t>
  </si>
  <si>
    <t>USD:RMB ex-rate</t>
  </si>
  <si>
    <t>TV</t>
  </si>
  <si>
    <t>Present Value of Future Cash Flows</t>
  </si>
  <si>
    <t>Intrinsic Value (Market Cap)</t>
  </si>
  <si>
    <t>Intrinsic Value per share</t>
  </si>
  <si>
    <t>Current price</t>
  </si>
  <si>
    <t>Magin of Safety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</si>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</sst>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_);_([$$-409]* \(#,##0\);_([$$-409]* &quot;-&quot;??_);_(@_)"/>
    <numFmt numFmtId="165" formatCode="_([$$-409]* #,##0.00_);_([$$-409]* \(#,##0.00\);_([$$-409]* &quot;-&quot;??_);_(@_)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9" fontId="0" fillId="2" borderId="0" xfId="0" applyNumberFormat="1" applyFill="1"/>
    <xf numFmtId="2" fontId="0" fillId="2" borderId="0" xfId="0" applyNumberFormat="1" applyFill="1"/>
    <xf numFmtId="4" fontId="0" fillId="2" borderId="0" xfId="0" applyNumberFormat="1" applyFill="1"/>
    <xf numFmtId="0" fontId="0" fillId="0" borderId="0" xfId="0" applyAlignment="1">
      <alignment horizontal="right"/>
    </xf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4" borderId="0" xfId="0" applyFont="1" applyFill="1"/>
    <xf numFmtId="0" fontId="0" fillId="4" borderId="0" xfId="0" applyFill="1"/>
    <xf numFmtId="164" fontId="0" fillId="4" borderId="0" xfId="0" applyNumberFormat="1" applyFill="1"/>
    <xf numFmtId="165" fontId="1" fillId="0" borderId="0" xfId="0" applyNumberFormat="1" applyFont="1"/>
    <xf numFmtId="165" fontId="0" fillId="0" borderId="0" xfId="0" applyNumberFormat="1"/>
    <xf numFmtId="10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1"/>
  <sheetViews>
    <sheetView tabSelected="1" topLeftCell="A31" workbookViewId="0">
      <selection activeCell="B34" sqref="B34"/>
    </sheetView>
  </sheetViews>
  <sheetFormatPr defaultRowHeight="14.5" x14ac:dyDescent="0.35"/>
  <cols>
    <col min="1" max="1" width="37.81640625" bestFit="1" customWidth="1"/>
    <col min="2" max="2" width="10.1796875" customWidth="1"/>
    <col min="3" max="3" width="11.54296875" customWidth="1"/>
    <col min="4" max="4" width="11" customWidth="1"/>
  </cols>
  <sheetData>
    <row r="1" spans="1:41" x14ac:dyDescent="0.35">
      <c r="A1" t="s">
        <v>0</v>
      </c>
    </row>
    <row r="2" spans="1:41" x14ac:dyDescent="0.3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</row>
    <row r="3" spans="1:41" x14ac:dyDescent="0.35">
      <c r="A3" s="1" t="s">
        <v>41</v>
      </c>
      <c r="B3">
        <v>61.61</v>
      </c>
      <c r="C3">
        <v>49.98</v>
      </c>
      <c r="D3">
        <v>93.15</v>
      </c>
      <c r="E3">
        <v>75.180000000000007</v>
      </c>
      <c r="F3">
        <v>53.78</v>
      </c>
      <c r="G3">
        <v>31.73</v>
      </c>
      <c r="H3">
        <v>41.12</v>
      </c>
      <c r="I3">
        <v>21.92</v>
      </c>
      <c r="J3">
        <v>14.16</v>
      </c>
      <c r="K3">
        <v>35.01</v>
      </c>
      <c r="L3">
        <v>21.75</v>
      </c>
      <c r="M3">
        <v>6.34</v>
      </c>
      <c r="N3">
        <v>6.29</v>
      </c>
      <c r="O3">
        <v>8.02</v>
      </c>
      <c r="P3">
        <v>10.56</v>
      </c>
      <c r="Q3">
        <v>2.64</v>
      </c>
      <c r="R3">
        <v>7.25</v>
      </c>
      <c r="S3">
        <v>13.96</v>
      </c>
      <c r="T3">
        <v>13.31</v>
      </c>
      <c r="U3">
        <v>12.35</v>
      </c>
      <c r="V3">
        <v>13.47</v>
      </c>
      <c r="W3">
        <v>9.74</v>
      </c>
      <c r="X3">
        <v>31</v>
      </c>
      <c r="Y3">
        <v>35.5</v>
      </c>
      <c r="Z3">
        <v>39.06</v>
      </c>
      <c r="AA3">
        <v>25.28</v>
      </c>
      <c r="AB3">
        <v>12.97</v>
      </c>
      <c r="AC3">
        <v>14.56</v>
      </c>
      <c r="AD3">
        <v>19.809999999999999</v>
      </c>
      <c r="AE3">
        <v>11.03</v>
      </c>
      <c r="AF3">
        <v>4.6500000000000004</v>
      </c>
      <c r="AG3">
        <v>1.89</v>
      </c>
      <c r="AH3">
        <v>1.41</v>
      </c>
      <c r="AI3">
        <v>1.01</v>
      </c>
      <c r="AJ3">
        <v>0.98</v>
      </c>
      <c r="AK3">
        <v>1.58</v>
      </c>
      <c r="AL3">
        <v>1.48</v>
      </c>
      <c r="AM3">
        <v>0.45</v>
      </c>
      <c r="AN3">
        <v>0.85</v>
      </c>
      <c r="AO3">
        <v>2.72</v>
      </c>
    </row>
    <row r="4" spans="1:41" x14ac:dyDescent="0.35">
      <c r="A4" s="1" t="s">
        <v>42</v>
      </c>
      <c r="B4" t="s">
        <v>61</v>
      </c>
      <c r="C4" t="s">
        <v>62</v>
      </c>
      <c r="D4" t="s">
        <v>68</v>
      </c>
      <c r="E4" t="s">
        <v>74</v>
      </c>
      <c r="F4" t="s">
        <v>80</v>
      </c>
      <c r="G4" t="s">
        <v>86</v>
      </c>
      <c r="H4" t="s">
        <v>92</v>
      </c>
      <c r="I4" t="s">
        <v>97</v>
      </c>
      <c r="J4" t="s">
        <v>102</v>
      </c>
      <c r="K4" t="s">
        <v>107</v>
      </c>
      <c r="L4" t="s">
        <v>112</v>
      </c>
      <c r="M4" t="s">
        <v>117</v>
      </c>
      <c r="N4" t="s">
        <v>122</v>
      </c>
      <c r="O4" t="s">
        <v>127</v>
      </c>
      <c r="P4" t="s">
        <v>132</v>
      </c>
      <c r="Q4" t="s">
        <v>137</v>
      </c>
      <c r="R4" t="s">
        <v>142</v>
      </c>
      <c r="S4" t="s">
        <v>147</v>
      </c>
      <c r="T4" t="s">
        <v>152</v>
      </c>
      <c r="U4" t="s">
        <v>157</v>
      </c>
      <c r="V4" t="s">
        <v>162</v>
      </c>
      <c r="W4" t="s">
        <v>167</v>
      </c>
      <c r="X4" t="s">
        <v>172</v>
      </c>
      <c r="Y4" t="s">
        <v>177</v>
      </c>
      <c r="Z4" t="s">
        <v>182</v>
      </c>
      <c r="AA4" t="s">
        <v>187</v>
      </c>
      <c r="AB4" t="s">
        <v>192</v>
      </c>
      <c r="AC4" t="s">
        <v>197</v>
      </c>
      <c r="AD4" t="s">
        <v>202</v>
      </c>
      <c r="AE4" t="s">
        <v>207</v>
      </c>
      <c r="AF4" t="s">
        <v>212</v>
      </c>
      <c r="AG4" t="s">
        <v>216</v>
      </c>
      <c r="AH4" t="s">
        <v>219</v>
      </c>
      <c r="AI4" t="s">
        <v>222</v>
      </c>
      <c r="AJ4" t="s">
        <v>226</v>
      </c>
      <c r="AK4" t="s">
        <v>229</v>
      </c>
      <c r="AL4" t="s">
        <v>232</v>
      </c>
      <c r="AM4" t="s">
        <v>235</v>
      </c>
      <c r="AN4" t="s">
        <v>238</v>
      </c>
    </row>
    <row r="5" spans="1:41" x14ac:dyDescent="0.35">
      <c r="A5" s="1" t="s">
        <v>43</v>
      </c>
      <c r="C5">
        <v>30758000000</v>
      </c>
      <c r="D5">
        <v>27705000000</v>
      </c>
      <c r="E5">
        <v>21435000000</v>
      </c>
      <c r="F5">
        <v>23406000000</v>
      </c>
      <c r="G5">
        <v>30391000000</v>
      </c>
      <c r="H5">
        <v>20322000000</v>
      </c>
      <c r="I5">
        <v>12399000000</v>
      </c>
      <c r="J5">
        <v>16192000000</v>
      </c>
      <c r="K5">
        <v>16358000000</v>
      </c>
      <c r="L5">
        <v>9073000000</v>
      </c>
      <c r="M5">
        <v>8234000000</v>
      </c>
      <c r="N5">
        <v>8788000000</v>
      </c>
      <c r="O5">
        <v>8482000000</v>
      </c>
      <c r="P5">
        <v>4803000000</v>
      </c>
      <c r="Q5">
        <v>5841000000</v>
      </c>
      <c r="R5">
        <v>5688000000</v>
      </c>
      <c r="S5">
        <v>5272000000</v>
      </c>
      <c r="T5">
        <v>4880200000</v>
      </c>
      <c r="U5">
        <v>4404200000</v>
      </c>
      <c r="V5">
        <v>3091300000</v>
      </c>
      <c r="W5">
        <v>2589000000</v>
      </c>
      <c r="X5">
        <v>3935900000</v>
      </c>
      <c r="Y5">
        <v>7336300000</v>
      </c>
      <c r="Z5">
        <v>3764000000</v>
      </c>
      <c r="AA5">
        <v>3011900000</v>
      </c>
      <c r="AB5">
        <v>3515500000</v>
      </c>
      <c r="AC5">
        <v>3653800000</v>
      </c>
      <c r="AD5">
        <v>2952700000</v>
      </c>
      <c r="AE5">
        <v>1628600000</v>
      </c>
      <c r="AF5">
        <v>828300000</v>
      </c>
      <c r="AG5">
        <v>506300000</v>
      </c>
      <c r="AH5">
        <v>425400000</v>
      </c>
      <c r="AI5">
        <v>333300000</v>
      </c>
      <c r="AJ5">
        <v>446400000</v>
      </c>
      <c r="AK5">
        <v>300500000</v>
      </c>
      <c r="AL5">
        <v>91200000</v>
      </c>
      <c r="AM5">
        <v>48900000</v>
      </c>
      <c r="AN5">
        <v>75900000</v>
      </c>
      <c r="AO5">
        <v>75900000</v>
      </c>
    </row>
    <row r="6" spans="1:41" x14ac:dyDescent="0.35">
      <c r="A6" s="1" t="s">
        <v>44</v>
      </c>
      <c r="C6" t="s">
        <v>63</v>
      </c>
      <c r="D6" t="s">
        <v>69</v>
      </c>
      <c r="E6" t="s">
        <v>75</v>
      </c>
      <c r="F6" t="s">
        <v>81</v>
      </c>
      <c r="G6" t="s">
        <v>87</v>
      </c>
      <c r="H6" t="s">
        <v>93</v>
      </c>
      <c r="I6" t="s">
        <v>98</v>
      </c>
      <c r="J6" t="s">
        <v>103</v>
      </c>
      <c r="K6" t="s">
        <v>108</v>
      </c>
      <c r="L6" t="s">
        <v>113</v>
      </c>
      <c r="M6" t="s">
        <v>118</v>
      </c>
      <c r="N6" t="s">
        <v>123</v>
      </c>
      <c r="O6" t="s">
        <v>128</v>
      </c>
      <c r="P6" t="s">
        <v>133</v>
      </c>
      <c r="Q6" t="s">
        <v>138</v>
      </c>
      <c r="R6" t="s">
        <v>143</v>
      </c>
      <c r="S6" t="s">
        <v>148</v>
      </c>
      <c r="T6" t="s">
        <v>153</v>
      </c>
      <c r="U6" t="s">
        <v>158</v>
      </c>
      <c r="V6" t="s">
        <v>163</v>
      </c>
      <c r="W6" t="s">
        <v>168</v>
      </c>
      <c r="X6" t="s">
        <v>173</v>
      </c>
      <c r="Y6" t="s">
        <v>178</v>
      </c>
      <c r="Z6" t="s">
        <v>183</v>
      </c>
      <c r="AA6" t="s">
        <v>188</v>
      </c>
      <c r="AB6" t="s">
        <v>193</v>
      </c>
      <c r="AC6" t="s">
        <v>198</v>
      </c>
      <c r="AD6" t="s">
        <v>203</v>
      </c>
      <c r="AE6" t="s">
        <v>208</v>
      </c>
      <c r="AF6" t="s">
        <v>213</v>
      </c>
      <c r="AG6" t="s">
        <v>217</v>
      </c>
      <c r="AH6" t="s">
        <v>220</v>
      </c>
      <c r="AI6" t="s">
        <v>223</v>
      </c>
      <c r="AJ6" t="s">
        <v>227</v>
      </c>
      <c r="AK6" t="s">
        <v>230</v>
      </c>
      <c r="AL6" t="s">
        <v>233</v>
      </c>
      <c r="AM6" t="s">
        <v>236</v>
      </c>
      <c r="AN6" t="s">
        <v>210</v>
      </c>
    </row>
    <row r="7" spans="1:41" x14ac:dyDescent="0.35">
      <c r="A7" s="1" t="s">
        <v>45</v>
      </c>
      <c r="C7">
        <v>8687000000</v>
      </c>
      <c r="D7">
        <v>5861000000</v>
      </c>
      <c r="E7">
        <v>2687000000</v>
      </c>
      <c r="F7">
        <v>6313000000</v>
      </c>
      <c r="G7">
        <v>14135000000</v>
      </c>
    </row>
    <row r="8" spans="1:41" x14ac:dyDescent="0.35">
      <c r="A8" s="1" t="s">
        <v>46</v>
      </c>
      <c r="C8">
        <v>7.81</v>
      </c>
      <c r="D8">
        <v>5.23</v>
      </c>
      <c r="E8">
        <v>2.42</v>
      </c>
      <c r="F8">
        <v>5.67</v>
      </c>
      <c r="G8">
        <v>12.27</v>
      </c>
      <c r="H8">
        <v>4.67</v>
      </c>
      <c r="I8">
        <v>0.24</v>
      </c>
      <c r="J8">
        <v>-2.4300000000000002</v>
      </c>
      <c r="K8">
        <v>-2.57</v>
      </c>
      <c r="L8">
        <v>-1.04</v>
      </c>
      <c r="M8">
        <v>-0.33</v>
      </c>
      <c r="N8">
        <v>0.05</v>
      </c>
      <c r="O8">
        <v>0.67</v>
      </c>
      <c r="P8">
        <v>0.23</v>
      </c>
      <c r="Q8">
        <v>0.26</v>
      </c>
      <c r="R8">
        <v>-0.09</v>
      </c>
      <c r="S8">
        <v>0.12</v>
      </c>
      <c r="T8">
        <v>0.06</v>
      </c>
      <c r="U8">
        <v>0.05</v>
      </c>
      <c r="V8">
        <v>0.02</v>
      </c>
      <c r="W8">
        <v>0.04</v>
      </c>
      <c r="X8">
        <v>7.0000000000000007E-2</v>
      </c>
      <c r="Y8">
        <v>-0.18</v>
      </c>
      <c r="Z8">
        <v>-0.01</v>
      </c>
      <c r="AA8">
        <v>0</v>
      </c>
      <c r="AB8">
        <v>0.01</v>
      </c>
      <c r="AC8">
        <v>0.01</v>
      </c>
      <c r="AD8">
        <v>0.02</v>
      </c>
      <c r="AE8">
        <v>0.01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5">
      <c r="A9" s="1" t="s">
        <v>47</v>
      </c>
      <c r="C9" t="s">
        <v>64</v>
      </c>
      <c r="D9" t="s">
        <v>70</v>
      </c>
      <c r="E9" t="s">
        <v>76</v>
      </c>
      <c r="F9" t="s">
        <v>82</v>
      </c>
      <c r="G9" t="s">
        <v>88</v>
      </c>
      <c r="H9" t="s">
        <v>94</v>
      </c>
      <c r="I9" t="s">
        <v>99</v>
      </c>
      <c r="J9" t="s">
        <v>104</v>
      </c>
      <c r="K9" t="s">
        <v>109</v>
      </c>
      <c r="L9" t="s">
        <v>114</v>
      </c>
      <c r="M9" t="s">
        <v>119</v>
      </c>
      <c r="N9" t="s">
        <v>124</v>
      </c>
      <c r="O9" t="s">
        <v>129</v>
      </c>
      <c r="P9" t="s">
        <v>134</v>
      </c>
      <c r="Q9" t="s">
        <v>139</v>
      </c>
      <c r="R9" t="s">
        <v>144</v>
      </c>
      <c r="S9" t="s">
        <v>149</v>
      </c>
      <c r="T9" t="s">
        <v>154</v>
      </c>
      <c r="U9" t="s">
        <v>159</v>
      </c>
      <c r="V9" t="s">
        <v>164</v>
      </c>
      <c r="W9" t="s">
        <v>169</v>
      </c>
      <c r="X9" t="s">
        <v>174</v>
      </c>
      <c r="Y9" t="s">
        <v>179</v>
      </c>
      <c r="Z9" t="s">
        <v>184</v>
      </c>
      <c r="AA9" t="s">
        <v>189</v>
      </c>
      <c r="AB9" t="s">
        <v>194</v>
      </c>
      <c r="AC9" t="s">
        <v>199</v>
      </c>
      <c r="AD9" t="s">
        <v>204</v>
      </c>
      <c r="AE9" t="s">
        <v>209</v>
      </c>
      <c r="AF9" t="s">
        <v>214</v>
      </c>
      <c r="AG9" t="s">
        <v>210</v>
      </c>
      <c r="AH9" t="s">
        <v>210</v>
      </c>
      <c r="AI9" t="s">
        <v>224</v>
      </c>
      <c r="AJ9" t="s">
        <v>228</v>
      </c>
      <c r="AK9" t="s">
        <v>231</v>
      </c>
      <c r="AL9" t="s">
        <v>234</v>
      </c>
      <c r="AM9" t="s">
        <v>237</v>
      </c>
      <c r="AN9" t="s">
        <v>210</v>
      </c>
    </row>
    <row r="10" spans="1:41" x14ac:dyDescent="0.35">
      <c r="A10" s="1" t="s">
        <v>48</v>
      </c>
      <c r="C10">
        <v>44.88</v>
      </c>
      <c r="D10">
        <v>39.229999999999997</v>
      </c>
      <c r="E10">
        <v>35.130000000000003</v>
      </c>
      <c r="F10">
        <v>32.21</v>
      </c>
      <c r="G10">
        <v>28.03</v>
      </c>
    </row>
    <row r="11" spans="1:41" x14ac:dyDescent="0.35">
      <c r="A11" s="1" t="s">
        <v>49</v>
      </c>
      <c r="C11" t="s">
        <v>65</v>
      </c>
      <c r="D11" t="s">
        <v>71</v>
      </c>
      <c r="E11" t="s">
        <v>77</v>
      </c>
      <c r="F11" t="s">
        <v>83</v>
      </c>
      <c r="G11" t="s">
        <v>89</v>
      </c>
      <c r="H11" t="s">
        <v>95</v>
      </c>
      <c r="I11" t="s">
        <v>100</v>
      </c>
      <c r="J11" t="s">
        <v>105</v>
      </c>
      <c r="K11" t="s">
        <v>110</v>
      </c>
      <c r="L11" t="s">
        <v>115</v>
      </c>
      <c r="M11" t="s">
        <v>120</v>
      </c>
      <c r="N11" t="s">
        <v>125</v>
      </c>
      <c r="O11" t="s">
        <v>130</v>
      </c>
      <c r="P11" t="s">
        <v>135</v>
      </c>
      <c r="Q11" t="s">
        <v>140</v>
      </c>
      <c r="R11" t="s">
        <v>145</v>
      </c>
      <c r="S11" t="s">
        <v>150</v>
      </c>
      <c r="T11" t="s">
        <v>155</v>
      </c>
      <c r="U11" t="s">
        <v>160</v>
      </c>
      <c r="V11" t="s">
        <v>165</v>
      </c>
      <c r="W11" t="s">
        <v>170</v>
      </c>
      <c r="X11" t="s">
        <v>175</v>
      </c>
      <c r="Y11" t="s">
        <v>180</v>
      </c>
      <c r="Z11" t="s">
        <v>185</v>
      </c>
      <c r="AA11" t="s">
        <v>190</v>
      </c>
      <c r="AB11" t="s">
        <v>195</v>
      </c>
      <c r="AC11" t="s">
        <v>200</v>
      </c>
      <c r="AD11" t="s">
        <v>205</v>
      </c>
      <c r="AE11" t="s">
        <v>210</v>
      </c>
      <c r="AF11" t="s">
        <v>210</v>
      </c>
      <c r="AG11" t="s">
        <v>210</v>
      </c>
      <c r="AH11" t="s">
        <v>210</v>
      </c>
      <c r="AI11" t="s">
        <v>210</v>
      </c>
      <c r="AJ11" t="s">
        <v>210</v>
      </c>
      <c r="AK11" t="s">
        <v>210</v>
      </c>
      <c r="AL11" t="s">
        <v>210</v>
      </c>
      <c r="AM11" t="s">
        <v>210</v>
      </c>
      <c r="AN11" t="s">
        <v>210</v>
      </c>
    </row>
    <row r="12" spans="1:41" x14ac:dyDescent="0.35">
      <c r="A12" s="1" t="s">
        <v>50</v>
      </c>
      <c r="C12">
        <v>3114000000</v>
      </c>
      <c r="D12">
        <v>2438000000</v>
      </c>
      <c r="E12">
        <v>83000000</v>
      </c>
      <c r="F12">
        <v>3334000000</v>
      </c>
      <c r="G12">
        <v>8521000000</v>
      </c>
      <c r="H12">
        <v>3419000000</v>
      </c>
      <c r="I12">
        <v>1038996329.01</v>
      </c>
      <c r="J12">
        <v>-465567626.48000002</v>
      </c>
      <c r="K12">
        <v>-1192747390.1600001</v>
      </c>
      <c r="L12">
        <v>-222389927.72999999</v>
      </c>
      <c r="M12">
        <v>-162772169.31999999</v>
      </c>
      <c r="N12">
        <v>-19639786.43</v>
      </c>
      <c r="O12">
        <v>737979853.61000001</v>
      </c>
      <c r="P12">
        <v>213657070.52000001</v>
      </c>
      <c r="Q12">
        <v>86319741.590000004</v>
      </c>
      <c r="R12">
        <v>60227278.479999997</v>
      </c>
      <c r="S12">
        <v>-14774433.66</v>
      </c>
      <c r="T12">
        <v>-3908221.75</v>
      </c>
      <c r="U12">
        <v>-1764347.51</v>
      </c>
      <c r="V12">
        <v>-822402.98</v>
      </c>
      <c r="W12">
        <v>-1078487.99</v>
      </c>
      <c r="X12">
        <v>-781926.15</v>
      </c>
      <c r="Y12">
        <v>983807.3</v>
      </c>
      <c r="Z12">
        <v>49184.78</v>
      </c>
      <c r="AA12">
        <v>23590.29</v>
      </c>
      <c r="AB12">
        <v>-3949.18</v>
      </c>
      <c r="AC12">
        <v>-1765.17</v>
      </c>
      <c r="AD12">
        <v>1491.75</v>
      </c>
      <c r="AE12">
        <v>1480.64</v>
      </c>
      <c r="AF12">
        <v>840.08</v>
      </c>
      <c r="AG12">
        <v>277.29000000000002</v>
      </c>
      <c r="AH12">
        <v>166.18</v>
      </c>
      <c r="AI12">
        <v>55.07</v>
      </c>
      <c r="AJ12">
        <v>25.55</v>
      </c>
      <c r="AK12">
        <v>25.55</v>
      </c>
      <c r="AL12">
        <v>25.55</v>
      </c>
      <c r="AM12">
        <v>25.55</v>
      </c>
      <c r="AN12">
        <v>25.55</v>
      </c>
      <c r="AO12">
        <v>25.55</v>
      </c>
    </row>
    <row r="13" spans="1:41" x14ac:dyDescent="0.35">
      <c r="A13" s="1" t="s">
        <v>51</v>
      </c>
      <c r="C13" t="s">
        <v>66</v>
      </c>
      <c r="D13" t="s">
        <v>72</v>
      </c>
      <c r="E13" t="s">
        <v>78</v>
      </c>
      <c r="F13" t="s">
        <v>84</v>
      </c>
      <c r="G13" t="s">
        <v>90</v>
      </c>
      <c r="H13" t="s">
        <v>96</v>
      </c>
      <c r="I13" t="s">
        <v>101</v>
      </c>
      <c r="J13" t="s">
        <v>106</v>
      </c>
      <c r="K13" t="s">
        <v>111</v>
      </c>
      <c r="L13" t="s">
        <v>116</v>
      </c>
      <c r="M13" t="s">
        <v>121</v>
      </c>
      <c r="N13" t="s">
        <v>126</v>
      </c>
      <c r="O13" t="s">
        <v>131</v>
      </c>
      <c r="P13" t="s">
        <v>136</v>
      </c>
      <c r="Q13" t="s">
        <v>141</v>
      </c>
      <c r="R13" t="s">
        <v>146</v>
      </c>
      <c r="S13" t="s">
        <v>151</v>
      </c>
      <c r="T13" t="s">
        <v>156</v>
      </c>
      <c r="U13" t="s">
        <v>161</v>
      </c>
      <c r="V13" t="s">
        <v>166</v>
      </c>
      <c r="W13" t="s">
        <v>171</v>
      </c>
      <c r="X13" t="s">
        <v>176</v>
      </c>
      <c r="Y13" t="s">
        <v>181</v>
      </c>
      <c r="Z13" t="s">
        <v>186</v>
      </c>
      <c r="AA13" t="s">
        <v>191</v>
      </c>
      <c r="AB13" t="s">
        <v>196</v>
      </c>
      <c r="AC13" t="s">
        <v>201</v>
      </c>
      <c r="AD13" t="s">
        <v>206</v>
      </c>
      <c r="AE13" t="s">
        <v>211</v>
      </c>
      <c r="AF13" t="s">
        <v>215</v>
      </c>
      <c r="AG13" t="s">
        <v>218</v>
      </c>
      <c r="AH13" t="s">
        <v>221</v>
      </c>
      <c r="AI13" t="s">
        <v>225</v>
      </c>
      <c r="AJ13" t="s">
        <v>210</v>
      </c>
      <c r="AK13" t="s">
        <v>210</v>
      </c>
      <c r="AL13" t="s">
        <v>210</v>
      </c>
      <c r="AM13" t="s">
        <v>210</v>
      </c>
      <c r="AN13" t="s">
        <v>210</v>
      </c>
    </row>
    <row r="14" spans="1:41" x14ac:dyDescent="0.35">
      <c r="A14" s="1" t="s">
        <v>52</v>
      </c>
      <c r="C14">
        <v>2.8</v>
      </c>
      <c r="D14">
        <v>2.1800000000000002</v>
      </c>
      <c r="E14">
        <v>7.0000000000000007E-2</v>
      </c>
      <c r="F14">
        <v>2.99</v>
      </c>
      <c r="G14">
        <v>7.4</v>
      </c>
    </row>
    <row r="15" spans="1:41" x14ac:dyDescent="0.35">
      <c r="A15" s="1" t="s">
        <v>53</v>
      </c>
      <c r="C15">
        <v>63728720000</v>
      </c>
      <c r="D15">
        <v>82868800000</v>
      </c>
      <c r="E15">
        <v>51426300000</v>
      </c>
      <c r="F15">
        <v>49762380000</v>
      </c>
      <c r="G15">
        <v>60779520000</v>
      </c>
    </row>
    <row r="16" spans="1:41" x14ac:dyDescent="0.35">
      <c r="A16" s="1" t="s">
        <v>54</v>
      </c>
      <c r="C16">
        <v>62982720000</v>
      </c>
      <c r="D16">
        <v>82385800000</v>
      </c>
      <c r="E16">
        <v>50978300000</v>
      </c>
      <c r="F16">
        <v>48461380000</v>
      </c>
      <c r="G16">
        <v>58912520000</v>
      </c>
    </row>
    <row r="17" spans="1:40" x14ac:dyDescent="0.35">
      <c r="A17" s="1" t="s">
        <v>55</v>
      </c>
      <c r="C17">
        <v>7.34</v>
      </c>
      <c r="D17">
        <v>14.14</v>
      </c>
      <c r="E17">
        <v>19.14</v>
      </c>
      <c r="F17">
        <v>7.88</v>
      </c>
      <c r="G17">
        <v>4.3</v>
      </c>
    </row>
    <row r="18" spans="1:40" x14ac:dyDescent="0.35">
      <c r="A18" s="1" t="s">
        <v>56</v>
      </c>
      <c r="C18">
        <v>7.25</v>
      </c>
      <c r="D18">
        <v>14.06</v>
      </c>
      <c r="E18">
        <v>18.97</v>
      </c>
      <c r="F18">
        <v>7.68</v>
      </c>
      <c r="G18">
        <v>4.17</v>
      </c>
    </row>
    <row r="19" spans="1:40" x14ac:dyDescent="0.35">
      <c r="A19" s="1" t="s">
        <v>57</v>
      </c>
      <c r="C19" t="s">
        <v>67</v>
      </c>
      <c r="D19" t="s">
        <v>73</v>
      </c>
      <c r="E19" t="s">
        <v>79</v>
      </c>
      <c r="F19" t="s">
        <v>85</v>
      </c>
      <c r="G19" t="s">
        <v>91</v>
      </c>
    </row>
    <row r="20" spans="1:40" x14ac:dyDescent="0.35">
      <c r="A20" s="1" t="s">
        <v>58</v>
      </c>
      <c r="C20">
        <v>9331000000</v>
      </c>
      <c r="D20">
        <v>8633000000</v>
      </c>
      <c r="E20">
        <v>8142000000</v>
      </c>
      <c r="F20">
        <v>7955000000</v>
      </c>
      <c r="G20">
        <v>6802000000</v>
      </c>
    </row>
    <row r="21" spans="1:40" x14ac:dyDescent="0.35">
      <c r="A21" s="1" t="s">
        <v>59</v>
      </c>
      <c r="C21">
        <v>7516000000</v>
      </c>
      <c r="D21">
        <v>7280000000</v>
      </c>
      <c r="E21">
        <v>7176000000</v>
      </c>
      <c r="F21">
        <v>5851000000</v>
      </c>
      <c r="G21">
        <v>4639000000</v>
      </c>
    </row>
    <row r="22" spans="1:40" x14ac:dyDescent="0.35">
      <c r="A22" s="1" t="s">
        <v>60</v>
      </c>
      <c r="C22">
        <v>1112000000</v>
      </c>
      <c r="D22">
        <v>1120000000</v>
      </c>
      <c r="E22">
        <v>1110000000</v>
      </c>
      <c r="F22">
        <v>1114000000</v>
      </c>
      <c r="G22">
        <v>1152000000</v>
      </c>
      <c r="H22">
        <v>1089000000</v>
      </c>
      <c r="I22">
        <v>1036000000</v>
      </c>
      <c r="J22">
        <v>1070000000</v>
      </c>
      <c r="K22">
        <v>1060000000</v>
      </c>
      <c r="L22">
        <v>1021700000</v>
      </c>
      <c r="M22">
        <v>991200000</v>
      </c>
      <c r="N22">
        <v>988000000</v>
      </c>
      <c r="O22">
        <v>887500000</v>
      </c>
      <c r="P22">
        <v>800700000</v>
      </c>
      <c r="Q22">
        <v>772500000</v>
      </c>
      <c r="R22">
        <v>769100000</v>
      </c>
      <c r="S22">
        <v>692000000</v>
      </c>
      <c r="T22">
        <v>647700000</v>
      </c>
      <c r="U22">
        <v>641500000</v>
      </c>
      <c r="V22">
        <v>607500000</v>
      </c>
      <c r="W22">
        <v>601500000</v>
      </c>
      <c r="X22">
        <v>592400000</v>
      </c>
      <c r="Y22">
        <v>550900000</v>
      </c>
      <c r="Z22">
        <v>521400000</v>
      </c>
      <c r="AA22">
        <v>424400000</v>
      </c>
      <c r="AB22">
        <v>432600000</v>
      </c>
      <c r="AC22">
        <v>430000000</v>
      </c>
      <c r="AD22">
        <v>427800000</v>
      </c>
      <c r="AE22">
        <v>418000000</v>
      </c>
      <c r="AF22">
        <v>400384615</v>
      </c>
      <c r="AG22">
        <v>330000000</v>
      </c>
      <c r="AH22">
        <v>450000000</v>
      </c>
      <c r="AI22">
        <v>368972000</v>
      </c>
      <c r="AJ22">
        <v>365862069</v>
      </c>
      <c r="AK22">
        <v>288235294</v>
      </c>
      <c r="AL22">
        <v>229000000</v>
      </c>
      <c r="AM22">
        <v>188333333</v>
      </c>
      <c r="AN22">
        <v>191600000</v>
      </c>
    </row>
    <row r="24" spans="1:40" x14ac:dyDescent="0.35">
      <c r="A24" t="s">
        <v>239</v>
      </c>
    </row>
    <row r="25" spans="1:40" x14ac:dyDescent="0.35">
      <c r="B25" s="1" t="s">
        <v>240</v>
      </c>
      <c r="C25" s="1" t="s">
        <v>241</v>
      </c>
      <c r="D25" s="1" t="s">
        <v>242</v>
      </c>
    </row>
    <row r="26" spans="1:40" x14ac:dyDescent="0.35">
      <c r="A26" s="1" t="s">
        <v>42</v>
      </c>
      <c r="B26" t="s">
        <v>243</v>
      </c>
      <c r="C26" t="s">
        <v>247</v>
      </c>
      <c r="D26" t="s">
        <v>251</v>
      </c>
    </row>
    <row r="27" spans="1:40" x14ac:dyDescent="0.35">
      <c r="A27" s="1" t="s">
        <v>44</v>
      </c>
      <c r="B27" t="s">
        <v>244</v>
      </c>
      <c r="C27" t="s">
        <v>248</v>
      </c>
      <c r="D27" t="s">
        <v>252</v>
      </c>
    </row>
    <row r="28" spans="1:40" x14ac:dyDescent="0.35">
      <c r="A28" s="1" t="s">
        <v>47</v>
      </c>
      <c r="B28" t="s">
        <v>245</v>
      </c>
      <c r="C28" t="s">
        <v>249</v>
      </c>
      <c r="D28" t="s">
        <v>253</v>
      </c>
    </row>
    <row r="29" spans="1:40" x14ac:dyDescent="0.35">
      <c r="A29" s="1" t="s">
        <v>51</v>
      </c>
      <c r="B29" t="s">
        <v>246</v>
      </c>
      <c r="C29" t="s">
        <v>250</v>
      </c>
      <c r="D29" t="s">
        <v>254</v>
      </c>
    </row>
    <row r="32" spans="1:40" x14ac:dyDescent="0.35">
      <c r="A32" s="2" t="s">
        <v>255</v>
      </c>
    </row>
    <row r="33" spans="1:9" x14ac:dyDescent="0.35">
      <c r="A33" s="3" t="s">
        <v>256</v>
      </c>
      <c r="B33" s="4">
        <v>0.12</v>
      </c>
      <c r="E33" t="s">
        <v>257</v>
      </c>
      <c r="F33" t="s">
        <v>258</v>
      </c>
      <c r="G33" t="s">
        <v>259</v>
      </c>
    </row>
    <row r="34" spans="1:9" x14ac:dyDescent="0.35">
      <c r="A34" s="3" t="s">
        <v>260</v>
      </c>
      <c r="B34" s="4">
        <v>0.1</v>
      </c>
      <c r="E34">
        <v>1</v>
      </c>
      <c r="F34" s="17">
        <f>B37</f>
        <v>3.1139999999999999</v>
      </c>
      <c r="G34" s="17">
        <f>F34/(1+$B$35)^E34</f>
        <v>2.8309090909090906</v>
      </c>
    </row>
    <row r="35" spans="1:9" x14ac:dyDescent="0.35">
      <c r="A35" s="3" t="s">
        <v>261</v>
      </c>
      <c r="B35" s="4">
        <v>0.1</v>
      </c>
      <c r="E35">
        <v>2</v>
      </c>
      <c r="F35" s="17">
        <f>F34*(1+$B$33)</f>
        <v>3.4876800000000001</v>
      </c>
      <c r="G35" s="17">
        <f>F35/(1+$B$35)^E35</f>
        <v>2.882380165289256</v>
      </c>
    </row>
    <row r="36" spans="1:9" x14ac:dyDescent="0.35">
      <c r="A36" s="3" t="s">
        <v>262</v>
      </c>
      <c r="B36" s="3">
        <v>15</v>
      </c>
      <c r="E36">
        <v>3</v>
      </c>
      <c r="F36" s="17">
        <f t="shared" ref="F36:F38" si="0">F35*(1+$B$33)</f>
        <v>3.9062016000000006</v>
      </c>
      <c r="G36" s="17">
        <f t="shared" ref="G36:G44" si="1">F36/(1+$B$35)^E36</f>
        <v>2.9347870773854239</v>
      </c>
    </row>
    <row r="37" spans="1:9" x14ac:dyDescent="0.35">
      <c r="A37" s="3" t="s">
        <v>263</v>
      </c>
      <c r="B37" s="5">
        <f>C12/$B$43</f>
        <v>3.1139999999999999</v>
      </c>
      <c r="E37">
        <v>4</v>
      </c>
      <c r="F37" s="17">
        <f t="shared" si="0"/>
        <v>4.374945792000001</v>
      </c>
      <c r="G37" s="17">
        <f t="shared" si="1"/>
        <v>2.9881468424287956</v>
      </c>
    </row>
    <row r="38" spans="1:9" x14ac:dyDescent="0.35">
      <c r="A38" s="3" t="s">
        <v>264</v>
      </c>
      <c r="B38" s="6">
        <f>C20/$B$43</f>
        <v>9.3309999999999995</v>
      </c>
      <c r="E38">
        <v>5</v>
      </c>
      <c r="F38" s="17">
        <f t="shared" si="0"/>
        <v>4.8999392870400014</v>
      </c>
      <c r="G38" s="17">
        <f t="shared" si="1"/>
        <v>3.04247678501841</v>
      </c>
    </row>
    <row r="39" spans="1:9" x14ac:dyDescent="0.35">
      <c r="A39" s="3" t="s">
        <v>265</v>
      </c>
      <c r="B39" s="6">
        <f>C21/B43</f>
        <v>7.516</v>
      </c>
      <c r="E39">
        <v>6</v>
      </c>
      <c r="F39" s="17">
        <f>F38*(1+$B$34)</f>
        <v>5.3899332157440023</v>
      </c>
      <c r="G39" s="17">
        <f t="shared" si="1"/>
        <v>3.04247678501841</v>
      </c>
    </row>
    <row r="40" spans="1:9" x14ac:dyDescent="0.35">
      <c r="A40" s="3" t="s">
        <v>266</v>
      </c>
      <c r="B40" s="3" t="s">
        <v>274</v>
      </c>
      <c r="E40">
        <v>7</v>
      </c>
      <c r="F40" s="17">
        <f t="shared" ref="F40:F43" si="2">F39*(1+$B$34)</f>
        <v>5.9289265373184028</v>
      </c>
      <c r="G40" s="17">
        <f t="shared" si="1"/>
        <v>3.04247678501841</v>
      </c>
    </row>
    <row r="41" spans="1:9" x14ac:dyDescent="0.35">
      <c r="E41">
        <v>8</v>
      </c>
      <c r="F41" s="17">
        <f t="shared" si="2"/>
        <v>6.5218191910502439</v>
      </c>
      <c r="G41" s="17">
        <f t="shared" si="1"/>
        <v>3.0424767850184105</v>
      </c>
    </row>
    <row r="42" spans="1:9" x14ac:dyDescent="0.35">
      <c r="A42" s="3" t="s">
        <v>267</v>
      </c>
      <c r="B42">
        <v>7</v>
      </c>
      <c r="E42">
        <v>9</v>
      </c>
      <c r="F42" s="17">
        <f t="shared" si="2"/>
        <v>7.1740011101552685</v>
      </c>
      <c r="G42" s="17">
        <f t="shared" si="1"/>
        <v>3.0424767850184105</v>
      </c>
    </row>
    <row r="43" spans="1:9" x14ac:dyDescent="0.35">
      <c r="B43">
        <v>1000000000</v>
      </c>
      <c r="E43">
        <v>10</v>
      </c>
      <c r="F43" s="17">
        <f t="shared" si="2"/>
        <v>7.8914012211707965</v>
      </c>
      <c r="G43" s="17">
        <f t="shared" si="1"/>
        <v>3.0424767850184105</v>
      </c>
    </row>
    <row r="44" spans="1:9" x14ac:dyDescent="0.35">
      <c r="D44" s="7" t="s">
        <v>268</v>
      </c>
      <c r="E44">
        <v>10</v>
      </c>
      <c r="F44" s="17">
        <f>F43*B36</f>
        <v>118.37101831756195</v>
      </c>
      <c r="G44" s="17">
        <f>F44/(1+$B$35)^E44</f>
        <v>45.637151775276159</v>
      </c>
    </row>
    <row r="45" spans="1:9" x14ac:dyDescent="0.35">
      <c r="D45" s="8" t="s">
        <v>269</v>
      </c>
      <c r="E45" s="9"/>
      <c r="F45" s="9"/>
      <c r="G45" s="10">
        <f>SUM(G34:G44)</f>
        <v>75.528235661399194</v>
      </c>
    </row>
    <row r="46" spans="1:9" x14ac:dyDescent="0.35">
      <c r="D46" s="11" t="s">
        <v>270</v>
      </c>
      <c r="E46" s="12"/>
      <c r="F46" s="12"/>
      <c r="G46" s="13">
        <f>G45+B38-B39</f>
        <v>77.343235661399191</v>
      </c>
    </row>
    <row r="47" spans="1:9" x14ac:dyDescent="0.35">
      <c r="D47" s="2" t="s">
        <v>271</v>
      </c>
      <c r="E47" s="2"/>
      <c r="F47" s="2"/>
      <c r="G47" s="14">
        <f>G46*B43/C22</f>
        <v>69.553269479675521</v>
      </c>
      <c r="I47" s="15"/>
    </row>
    <row r="49" spans="4:7" x14ac:dyDescent="0.35">
      <c r="D49" t="s">
        <v>272</v>
      </c>
      <c r="G49">
        <v>61</v>
      </c>
    </row>
    <row r="51" spans="4:7" x14ac:dyDescent="0.35">
      <c r="D51" s="2" t="s">
        <v>273</v>
      </c>
      <c r="G51" s="16">
        <f>(G47-G49)/G47</f>
        <v>0.12297436976956073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Li</dc:creator>
  <cp:lastModifiedBy>Perry Lee</cp:lastModifiedBy>
  <dcterms:created xsi:type="dcterms:W3CDTF">2023-05-12T04:50:33Z</dcterms:created>
  <dcterms:modified xsi:type="dcterms:W3CDTF">2023-05-12T06:37:58Z</dcterms:modified>
</cp:coreProperties>
</file>