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codeName="ThisWorkbook"/>
  <bookViews>
    <workbookView xWindow="0" yWindow="0" windowWidth="14310" windowHeight="7140"/>
  </bookViews>
  <sheets>
    <sheet name="Balance pérdidas y ganancias" sheetId="1" r:id="rId1"/>
  </sheets>
  <definedNames>
    <definedName name="EjercicioFiscalFechadeInicio">'Balance pérdidas y ganancias'!$B$7</definedName>
    <definedName name="_xlnm.Print_Titles" localSheetId="0">'Balance pérdidas y ganancias'!$4:$4</definedName>
  </definedNames>
  <calcPr calcId="152511"/>
</workbook>
</file>

<file path=xl/calcChain.xml><?xml version="1.0" encoding="utf-8"?>
<calcChain xmlns="http://schemas.openxmlformats.org/spreadsheetml/2006/main">
  <c r="J55" i="1" l="1"/>
  <c r="H55" i="1"/>
  <c r="I55" i="1"/>
  <c r="H51" i="1"/>
  <c r="I51" i="1"/>
  <c r="J51" i="1"/>
  <c r="H52" i="1"/>
  <c r="I52" i="1"/>
  <c r="J52" i="1"/>
  <c r="H53" i="1"/>
  <c r="I53" i="1"/>
  <c r="J53" i="1"/>
  <c r="H47" i="1"/>
  <c r="I47" i="1"/>
  <c r="J47" i="1"/>
  <c r="H48" i="1"/>
  <c r="I48" i="1"/>
  <c r="J48" i="1"/>
  <c r="H41" i="1"/>
  <c r="I41" i="1"/>
  <c r="J41" i="1"/>
  <c r="H42" i="1"/>
  <c r="I42" i="1"/>
  <c r="J42" i="1"/>
  <c r="H43" i="1"/>
  <c r="I43" i="1"/>
  <c r="J43" i="1"/>
  <c r="H44" i="1"/>
  <c r="I44" i="1"/>
  <c r="J44" i="1"/>
  <c r="H45" i="1"/>
  <c r="I45" i="1"/>
  <c r="J45" i="1"/>
  <c r="H34" i="1"/>
  <c r="I34" i="1"/>
  <c r="J34" i="1"/>
  <c r="H35" i="1"/>
  <c r="I35" i="1"/>
  <c r="J35" i="1"/>
  <c r="H30" i="1"/>
  <c r="I30" i="1"/>
  <c r="J30" i="1"/>
  <c r="H31" i="1"/>
  <c r="I31" i="1"/>
  <c r="J31" i="1"/>
  <c r="H32" i="1"/>
  <c r="I32" i="1"/>
  <c r="J32" i="1"/>
  <c r="H24" i="1"/>
  <c r="I24" i="1"/>
  <c r="J24" i="1"/>
  <c r="H25" i="1"/>
  <c r="I25" i="1"/>
  <c r="J25" i="1"/>
  <c r="H26" i="1"/>
  <c r="I26" i="1"/>
  <c r="J26" i="1"/>
  <c r="H27" i="1"/>
  <c r="I27" i="1"/>
  <c r="J27" i="1"/>
  <c r="H28" i="1"/>
  <c r="I28" i="1"/>
  <c r="J28" i="1"/>
  <c r="H21" i="1"/>
  <c r="I21" i="1"/>
  <c r="J21" i="1"/>
  <c r="H22" i="1"/>
  <c r="I22" i="1"/>
  <c r="J22" i="1"/>
  <c r="H23" i="1"/>
  <c r="I23" i="1"/>
  <c r="J23" i="1"/>
  <c r="H16" i="1"/>
  <c r="I16" i="1"/>
  <c r="J16" i="1"/>
  <c r="H17" i="1"/>
  <c r="I17" i="1"/>
  <c r="J17" i="1"/>
  <c r="H18" i="1"/>
  <c r="I18" i="1"/>
  <c r="J18" i="1"/>
  <c r="H19" i="1"/>
  <c r="I19" i="1"/>
  <c r="J19" i="1"/>
  <c r="H50" i="1"/>
  <c r="I50" i="1"/>
  <c r="J50" i="1"/>
  <c r="H54" i="1"/>
  <c r="I54" i="1"/>
  <c r="J54" i="1"/>
  <c r="H49" i="1"/>
  <c r="I49" i="1"/>
  <c r="J49" i="1"/>
  <c r="H77" i="1" l="1"/>
  <c r="I77" i="1"/>
  <c r="J77" i="1"/>
  <c r="J76" i="1"/>
  <c r="I76" i="1"/>
  <c r="H76" i="1"/>
  <c r="J75" i="1"/>
  <c r="I75" i="1"/>
  <c r="H75" i="1"/>
  <c r="J74" i="1"/>
  <c r="I74" i="1"/>
  <c r="H74" i="1"/>
  <c r="J70" i="1"/>
  <c r="I70" i="1"/>
  <c r="H70" i="1"/>
  <c r="J63" i="1"/>
  <c r="I63" i="1"/>
  <c r="H63" i="1"/>
  <c r="J62" i="1"/>
  <c r="I62" i="1"/>
  <c r="H62" i="1"/>
  <c r="J40" i="1"/>
  <c r="J46" i="1"/>
  <c r="J56" i="1"/>
  <c r="I40" i="1"/>
  <c r="I46" i="1"/>
  <c r="I56" i="1"/>
  <c r="H40" i="1"/>
  <c r="H46" i="1"/>
  <c r="H56" i="1"/>
  <c r="J15" i="1"/>
  <c r="J20" i="1"/>
  <c r="J29" i="1"/>
  <c r="J33" i="1"/>
  <c r="I15" i="1"/>
  <c r="I20" i="1"/>
  <c r="I29" i="1"/>
  <c r="I33" i="1"/>
  <c r="H15" i="1"/>
  <c r="H20" i="1"/>
  <c r="H29" i="1"/>
  <c r="H33" i="1"/>
  <c r="J7" i="1"/>
  <c r="J8" i="1"/>
  <c r="J9" i="1"/>
  <c r="J10" i="1"/>
  <c r="I7" i="1"/>
  <c r="I8" i="1"/>
  <c r="I9" i="1"/>
  <c r="I10" i="1"/>
  <c r="H7" i="1"/>
  <c r="H8" i="1"/>
  <c r="H9" i="1"/>
  <c r="H10" i="1"/>
  <c r="H68" i="1" l="1"/>
  <c r="J78" i="1"/>
  <c r="H78" i="1"/>
  <c r="I78" i="1"/>
  <c r="J66" i="1"/>
  <c r="H66" i="1"/>
  <c r="I66" i="1"/>
  <c r="I36" i="1"/>
  <c r="J64" i="1"/>
  <c r="I64" i="1"/>
  <c r="H64" i="1"/>
  <c r="H36" i="1"/>
  <c r="J36" i="1"/>
  <c r="J11" i="1"/>
  <c r="I11" i="1"/>
  <c r="H11" i="1"/>
  <c r="I68" i="1" l="1"/>
  <c r="J68" i="1"/>
  <c r="H80" i="1" l="1"/>
  <c r="J80" i="1"/>
  <c r="I80" i="1"/>
</calcChain>
</file>

<file path=xl/sharedStrings.xml><?xml version="1.0" encoding="utf-8"?>
<sst xmlns="http://schemas.openxmlformats.org/spreadsheetml/2006/main" count="115" uniqueCount="114">
  <si>
    <t>Total</t>
  </si>
  <si>
    <t>Gastos operativos totales</t>
  </si>
  <si>
    <t>Otros gastos operativos 1</t>
  </si>
  <si>
    <t>Otros gastos operativos 2</t>
  </si>
  <si>
    <t>Ingresos por operaciones</t>
  </si>
  <si>
    <t>Otros ingresos</t>
  </si>
  <si>
    <t>Impuestos</t>
  </si>
  <si>
    <t>Impuestos por ingresos</t>
  </si>
  <si>
    <t>Impuestos por personal</t>
  </si>
  <si>
    <t>Impuestos por bienes raíces</t>
  </si>
  <si>
    <t>Otros impuestos (especifique)</t>
  </si>
  <si>
    <t>Ganancias netas</t>
  </si>
  <si>
    <t>Gastos operativos: Otros</t>
  </si>
  <si>
    <t>Margen bruto</t>
  </si>
  <si>
    <t>Ganancias por ventas</t>
  </si>
  <si>
    <t xml:space="preserve">PERÍODO ACTUAL
COMO % DE LAS VENTAS </t>
  </si>
  <si>
    <t xml:space="preserve">% DE CAMBIO DEL
PERÍODO ANTERIOR </t>
  </si>
  <si>
    <t xml:space="preserve">% DE CAMBIO
DEL PRESUPUESTO </t>
  </si>
  <si>
    <t>Entregable</t>
  </si>
  <si>
    <t>Resultado</t>
  </si>
  <si>
    <t>1. Definición de la Entrega</t>
  </si>
  <si>
    <t>2. Desarrollo de la Entrega</t>
  </si>
  <si>
    <t>3. Operación de la Entrega</t>
  </si>
  <si>
    <t>1.1 Definición e Inicio del Proyecto</t>
  </si>
  <si>
    <t>1.2 Especificaciones del Cambio</t>
  </si>
  <si>
    <t>1.3 Documento de Especificaciones</t>
  </si>
  <si>
    <t>1.4 Definición Criterios Aceptación</t>
  </si>
  <si>
    <t>2.1 Manejo de Proyecto</t>
  </si>
  <si>
    <t>2.2 Implementación</t>
  </si>
  <si>
    <t>2.3 Integración y Verificación</t>
  </si>
  <si>
    <t>2.4 Documentación</t>
  </si>
  <si>
    <t>3.2 Gestión Comercial</t>
  </si>
  <si>
    <t>3.1 Instalación</t>
  </si>
  <si>
    <t>3.3 Entrenamiento</t>
  </si>
  <si>
    <t>3.4 Mantenimiento</t>
  </si>
  <si>
    <t>2.1.1 Planeación</t>
  </si>
  <si>
    <t>2.1.2 Aprovisionamiento del Recursos</t>
  </si>
  <si>
    <t>2.1.3 Manejo de Calidad</t>
  </si>
  <si>
    <t>2.1.4 Manejo de Riesgo</t>
  </si>
  <si>
    <t>2.2.1 Ingeniería de Requerimientos</t>
  </si>
  <si>
    <t>2.2.1.1 Casos de Negocio</t>
  </si>
  <si>
    <t>2.2.1.2 Liberación de Especificaciones</t>
  </si>
  <si>
    <t>2.2.2 Ingeniería de Solución</t>
  </si>
  <si>
    <t>2.2.2.1 Creación de Diseños</t>
  </si>
  <si>
    <t>2.2.2.2 Desarrollo</t>
  </si>
  <si>
    <t>2.2.2.3 Compras de Hardware</t>
  </si>
  <si>
    <t>2.2.2.4 Entrega Unidad</t>
  </si>
  <si>
    <t>2.3.1 Adm. de Configuración</t>
  </si>
  <si>
    <t>2.3.2 Pruebas de Aceptación</t>
  </si>
  <si>
    <t>2.3.3 Aceptación</t>
  </si>
  <si>
    <t xml:space="preserve">2.4.1 Diagramación y Actualización </t>
  </si>
  <si>
    <t>2.4.2 Entrega de Documentación</t>
  </si>
  <si>
    <t>3.1.1 Adm. de Ambiente(s)</t>
  </si>
  <si>
    <t>3.1.3 Montaje</t>
  </si>
  <si>
    <t xml:space="preserve">3.1.4 Finalización </t>
  </si>
  <si>
    <t>3.1.5 Actualización de Centro Costos y PyG</t>
  </si>
  <si>
    <t>3.1.6 Adm. de Configuración</t>
  </si>
  <si>
    <t>3.2.1 Ventas y Mercadeo</t>
  </si>
  <si>
    <t>3.2.2 Servicio al Cliente</t>
  </si>
  <si>
    <t>3.4.1 Recepción de Solicitudes</t>
  </si>
  <si>
    <t>3.4.2 Atención y Despacho de Sol.</t>
  </si>
  <si>
    <t>3.4.3 Adm. de Configuración</t>
  </si>
  <si>
    <t>3.5.1 Manejo de retro-alimentación</t>
  </si>
  <si>
    <t>3.6 Despliegue de Mejoras y Nuevas Ediciones</t>
  </si>
  <si>
    <t>Identificación de las características del nuevo proyecto</t>
  </si>
  <si>
    <t>Registro del proyecto en el banco de proyectos</t>
  </si>
  <si>
    <t>Definición de calendario de entrevistas y compromiso de arranque de los interesados</t>
  </si>
  <si>
    <t>Plan de sesiones de trabajo para definición de cambios sobre línea base de Pesépolis</t>
  </si>
  <si>
    <t>Identificación y documentación del alcance del proyecto</t>
  </si>
  <si>
    <t>Documento de especificaciones de los cambios y mejoras al producto línea base</t>
  </si>
  <si>
    <t>Identificación de los asuntos y preocupaciones que los cambios persiguen</t>
  </si>
  <si>
    <t>Anexo del documento de Especificaciones: Consideraciones y exigencias esperadas de los cmbios al producto</t>
  </si>
  <si>
    <t>Plan de (manejo) Riesgos del proyecto</t>
  </si>
  <si>
    <t>Plan de control de calidad del proyecto</t>
  </si>
  <si>
    <t>Plan de manejo de tiempos (fases, hitos, y actividades claves) del proyecto</t>
  </si>
  <si>
    <t>Plan de contratación de recursos y compras del proyecto</t>
  </si>
  <si>
    <t>Plan de proyecto integral</t>
  </si>
  <si>
    <t>Publicación de los cambios aprobados del producto</t>
  </si>
  <si>
    <t>Documento de Especificación de requerimientos versión 1.0</t>
  </si>
  <si>
    <t>Especificación detallada de los cambios</t>
  </si>
  <si>
    <t>Ejecución de los cambios en base a la especificación</t>
  </si>
  <si>
    <t>versión 0.1</t>
  </si>
  <si>
    <t>Actividades de Consultoria 
Proyecto de Entrega de Persépolis</t>
  </si>
  <si>
    <t>Unidad del cambio/ Cambio completo conforme según Plan de Calidad</t>
  </si>
  <si>
    <t>Documento de aceptación del Cambio</t>
  </si>
  <si>
    <t>Documentación inicial actualizada. Nueva documentación de entrega generada</t>
  </si>
  <si>
    <t>Documento de Diseño Técnico: Modelos y diagramas de los cambios a realizar en línea base del producto. Versión 0.1</t>
  </si>
  <si>
    <t xml:space="preserve">Productos del Cambio versión 0.1: Cambios implemenados según el diseño técnico. </t>
  </si>
  <si>
    <t>Emisión y registro de Órdenes de compra de recursos requeridos según diseño</t>
  </si>
  <si>
    <t>Compilación del Cambio: Producto de trabajo (software / hardware) entregable. Versión 0.2</t>
  </si>
  <si>
    <t>- Bitácora de la Adm. de Configuración: Integración exitosa. 
- Paquete de entregables versión 0.3</t>
  </si>
  <si>
    <t>- Bitácora de la Adm. de Configuración: Comprobación exitosa (0 errores)
- Paquete de entregables versión 1.0</t>
  </si>
  <si>
    <t>Documento de Diseño técnico, versión 1.1</t>
  </si>
  <si>
    <t>Documento de Especificación de Funcional, versión 0.1: contiene casos de negocio, historias y casos de uso del Documento de Requerimientos del Proyecto</t>
  </si>
  <si>
    <t>Ejecución exitosa en entorno definitivo según Criterios de Aceptación del Proyecto</t>
  </si>
  <si>
    <t>Plan de Instalación ejecutado</t>
  </si>
  <si>
    <t>-Documenos de entrega y detalle funcional del cambio, versión 1.1
- Documento Plan de Instalación versión 0.1</t>
  </si>
  <si>
    <t>Documeno de Especifiaciones y Detalle de Ambientes de Trabajo y Ejecución de la Entrega</t>
  </si>
  <si>
    <t>Documento Plan de Instalación, versión 1.0</t>
  </si>
  <si>
    <t>Registro de Solicitud de actualización del Centro de Costos del Proyecto</t>
  </si>
  <si>
    <t>- Bitácora de la Adm. de Configuración: Integración exitosa. 
- Paquete de entregables versión 1.1.x.y</t>
  </si>
  <si>
    <t>Solicitud de Actualización de Producto Línea Base según los cambios aceptados del Proyecto</t>
  </si>
  <si>
    <t>Documento de Solicitud de Cambios a línea base del producto (RFC) versión 0.1</t>
  </si>
  <si>
    <t>Plan de Comunicación del Cambio a línea base del Producto</t>
  </si>
  <si>
    <t>-Plan de Capacitación de Entrega, versión 1.0
-Plan de Capacitación Interna, versión 1.0</t>
  </si>
  <si>
    <t>Programación de cambios para nuevas versiones y versiones activas</t>
  </si>
  <si>
    <t>Documentación del Solicitud del Cambio (RCF), versión 0.1</t>
  </si>
  <si>
    <t>Documento de Especificación Funcional, versión 0.1
Nota: Se requiere la ejecución de un ciclo de Entrega de Cambios completo</t>
  </si>
  <si>
    <t>- Bitácora de la Adm. de Configuración: Integración exitosa. 
- Paquete de entregables versión 1.1.x.y, ó 1.2.x.y para cambios mayores</t>
  </si>
  <si>
    <t>Alimentación del Sistema de Conocimiento Interno</t>
  </si>
  <si>
    <t>Plan de Proyecto Integral, versión 0.1</t>
  </si>
  <si>
    <t>3.5 Lecciones Aprendidas y Cierre</t>
  </si>
  <si>
    <t>- Documento de Manejo de Riesgos
- Documento de Oportunidades de Mejora en Diseño del Producto
- Documento de Oportunidad de Mejora en Proceso de Entrega
- Plan de Proyecto, versión 1.1</t>
  </si>
  <si>
    <t>Plan del Proyecto de Entrega de Persépolis, versión 1.0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</si>
</sst>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_);\-0_)"/>
    <numFmt numFmtId="165" formatCode="0.0%_);\-0.0%_);"/>
    <numFmt numFmtId="166" formatCode="0_);\-0_);0_);@_)"/>
    <numFmt numFmtId="167" formatCode="0.0%_)"/>
  </numFmts>
  <fonts count="11" x14ac:knownFonts="1">
    <font>
      <sz val="10"/>
      <color theme="1" tint="0.14996795556505021"/>
      <name val="Franklin Gothic Medium"/>
      <family val="2"/>
      <scheme val="minor"/>
    </font>
    <font>
      <sz val="11"/>
      <color theme="1"/>
      <name val="Franklin Gothic Medium"/>
      <family val="2"/>
      <scheme val="minor"/>
    </font>
    <font>
      <sz val="12"/>
      <color theme="3"/>
      <name val="Franklin Gothic Medium"/>
      <family val="2"/>
      <scheme val="minor"/>
    </font>
    <font>
      <sz val="11"/>
      <color theme="1" tint="0.14996795556505021"/>
      <name val="Franklin Gothic Medium"/>
      <family val="2"/>
      <scheme val="minor"/>
    </font>
    <font>
      <b/>
      <sz val="28"/>
      <color theme="4"/>
      <name val="Franklin Gothic Medium"/>
      <family val="2"/>
      <scheme val="major"/>
    </font>
    <font>
      <sz val="10"/>
      <color theme="1" tint="0.14999847407452621"/>
      <name val="Franklin Gothic Medium"/>
      <family val="2"/>
      <scheme val="minor"/>
    </font>
    <font>
      <sz val="11"/>
      <color theme="1" tint="0.14990691854609822"/>
      <name val="Franklin Gothic Medium"/>
      <family val="2"/>
      <scheme val="major"/>
    </font>
    <font>
      <sz val="10"/>
      <color theme="1" tint="0.34998626667073579"/>
      <name val="Franklin Gothic Medium"/>
      <family val="2"/>
      <scheme val="minor"/>
    </font>
    <font>
      <sz val="11"/>
      <color theme="1" tint="0.14975432599871821"/>
      <name val="Franklin Gothic Medium"/>
      <family val="2"/>
      <scheme val="major"/>
    </font>
    <font>
      <b/>
      <i/>
      <strike/>
      <condense/>
      <extend/>
      <outline/>
      <shadow/>
      <sz val="10"/>
      <color theme="1" tint="0.14996795556505021"/>
      <name val="Franklin Gothic Medium"/>
      <scheme val="minor"/>
    </font>
    <font>
      <b/>
      <i/>
      <sz val="10"/>
      <color theme="4"/>
      <name val="Franklin Gothic Medium"/>
      <family val="2"/>
      <scheme val="major"/>
    </font>
  </fonts>
  <fills count="4">
    <fill>
      <patternFill patternType="none"/>
    </fill>
    <fill>
      <patternFill patternType="gray125"/>
    </fill>
    <fill>
      <patternFill patternType="solid">
        <fgColor theme="4" tint="0.59996337778862885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dotted">
        <color theme="0" tint="-0.34998626667073579"/>
      </left>
      <right style="dotted">
        <color theme="0" tint="-0.34998626667073579"/>
      </right>
      <top/>
      <bottom style="medium">
        <color theme="4" tint="0.39994506668294322"/>
      </bottom>
      <diagonal/>
    </border>
    <border>
      <left/>
      <right style="dotted">
        <color theme="0" tint="-0.34998626667073579"/>
      </right>
      <top/>
      <bottom style="medium">
        <color theme="4" tint="0.39994506668294322"/>
      </bottom>
      <diagonal/>
    </border>
    <border>
      <left style="dotted">
        <color theme="0" tint="-0.34998626667073579"/>
      </left>
      <right style="dotted">
        <color theme="0" tint="-0.34998626667073579"/>
      </right>
      <top/>
      <bottom style="thick">
        <color theme="4"/>
      </bottom>
      <diagonal/>
    </border>
    <border>
      <left/>
      <right/>
      <top/>
      <bottom style="double">
        <color theme="1" tint="0.14996795556505021"/>
      </bottom>
      <diagonal/>
    </border>
    <border>
      <left style="dotted">
        <color theme="0" tint="-0.34998626667073579"/>
      </left>
      <right style="dotted">
        <color theme="0" tint="-0.34998626667073579"/>
      </right>
      <top style="thin">
        <color theme="0"/>
      </top>
      <bottom style="thin">
        <color theme="0"/>
      </bottom>
      <diagonal/>
    </border>
    <border>
      <left/>
      <right/>
      <top/>
      <bottom style="medium">
        <color theme="4" tint="0.39994506668294322"/>
      </bottom>
      <diagonal/>
    </border>
    <border>
      <left style="dotted">
        <color theme="0" tint="-0.34998626667073579"/>
      </left>
      <right style="dotted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dotted">
        <color theme="0" tint="-0.34998626667073579"/>
      </left>
      <right style="dotted">
        <color theme="0" tint="-0.34998626667073579"/>
      </right>
      <top/>
      <bottom style="thin">
        <color theme="0" tint="-0.34998626667073579"/>
      </bottom>
      <diagonal/>
    </border>
    <border>
      <left/>
      <right style="dotted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dotted">
        <color theme="0" tint="-0.34998626667073579"/>
      </right>
      <top style="thin">
        <color theme="0" tint="-0.34998626667073579"/>
      </top>
      <bottom style="medium">
        <color theme="4" tint="0.39994506668294322"/>
      </bottom>
      <diagonal/>
    </border>
    <border>
      <left style="dotted">
        <color theme="0" tint="-0.34998626667073579"/>
      </left>
      <right style="dotted">
        <color theme="0" tint="-0.34998626667073579"/>
      </right>
      <top style="thin">
        <color theme="0" tint="-0.34998626667073579"/>
      </top>
      <bottom style="medium">
        <color theme="4" tint="0.39994506668294322"/>
      </bottom>
      <diagonal/>
    </border>
    <border>
      <left/>
      <right style="dotted">
        <color theme="0" tint="-0.34998626667073579"/>
      </right>
      <top/>
      <bottom style="thin">
        <color theme="0" tint="-0.34998626667073579"/>
      </bottom>
      <diagonal/>
    </border>
  </borders>
  <cellStyleXfs count="8">
    <xf numFmtId="0" fontId="0" fillId="0" borderId="0">
      <alignment vertical="center"/>
    </xf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6" fillId="0" borderId="3">
      <alignment horizontal="right" vertical="center" wrapText="1" indent="1"/>
    </xf>
    <xf numFmtId="164" fontId="5" fillId="2" borderId="1" applyFont="0" applyAlignment="0">
      <alignment vertical="center"/>
    </xf>
  </cellStyleXfs>
  <cellXfs count="65">
    <xf numFmtId="0" fontId="0" fillId="0" borderId="0" xfId="0">
      <alignment vertical="center"/>
    </xf>
    <xf numFmtId="0" fontId="8" fillId="0" borderId="0" xfId="3" applyAlignment="1">
      <alignment horizontal="left"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left" vertical="center"/>
    </xf>
    <xf numFmtId="0" fontId="8" fillId="0" borderId="0" xfId="3" applyBorder="1" applyAlignment="1">
      <alignment horizontal="left" wrapText="1"/>
    </xf>
    <xf numFmtId="0" fontId="5" fillId="0" borderId="0" xfId="0" applyFont="1" applyFill="1" applyAlignment="1">
      <alignment vertical="center"/>
    </xf>
    <xf numFmtId="0" fontId="0" fillId="0" borderId="0" xfId="0" applyFont="1" applyFill="1" applyBorder="1" applyAlignment="1">
      <alignment horizontal="left" vertical="center" indent="1"/>
    </xf>
    <xf numFmtId="165" fontId="5" fillId="0" borderId="0" xfId="0" applyNumberFormat="1" applyFont="1" applyAlignment="1">
      <alignment vertical="center"/>
    </xf>
    <xf numFmtId="165" fontId="0" fillId="0" borderId="0" xfId="0" applyNumberFormat="1" applyAlignment="1">
      <alignment vertical="center"/>
    </xf>
    <xf numFmtId="165" fontId="0" fillId="0" borderId="0" xfId="0" applyNumberFormat="1" applyFont="1" applyFill="1" applyBorder="1" applyAlignment="1">
      <alignment vertical="center"/>
    </xf>
    <xf numFmtId="165" fontId="5" fillId="2" borderId="1" xfId="7" applyNumberFormat="1" applyFont="1" applyAlignment="1">
      <alignment vertical="center"/>
    </xf>
    <xf numFmtId="164" fontId="5" fillId="0" borderId="0" xfId="0" applyNumberFormat="1" applyFont="1" applyAlignment="1">
      <alignment vertical="center"/>
    </xf>
    <xf numFmtId="164" fontId="0" fillId="0" borderId="0" xfId="0" applyNumberFormat="1" applyAlignment="1">
      <alignment vertical="center"/>
    </xf>
    <xf numFmtId="164" fontId="0" fillId="0" borderId="0" xfId="0" applyNumberFormat="1" applyFont="1" applyFill="1" applyBorder="1" applyAlignment="1">
      <alignment vertical="center"/>
    </xf>
    <xf numFmtId="164" fontId="0" fillId="0" borderId="0" xfId="0" applyNumberFormat="1" applyFont="1" applyFill="1" applyBorder="1" applyAlignment="1">
      <alignment horizontal="right" vertical="center"/>
    </xf>
    <xf numFmtId="164" fontId="5" fillId="2" borderId="1" xfId="7" applyNumberFormat="1" applyFont="1" applyAlignment="1">
      <alignment vertical="center"/>
    </xf>
    <xf numFmtId="164" fontId="5" fillId="2" borderId="1" xfId="7" applyNumberFormat="1" applyFont="1" applyAlignment="1">
      <alignment horizontal="right" vertical="center"/>
    </xf>
    <xf numFmtId="165" fontId="5" fillId="0" borderId="4" xfId="0" applyNumberFormat="1" applyFont="1" applyBorder="1" applyAlignment="1">
      <alignment vertical="center"/>
    </xf>
    <xf numFmtId="0" fontId="0" fillId="3" borderId="5" xfId="0" applyFont="1" applyFill="1" applyBorder="1" applyAlignment="1">
      <alignment horizontal="left" vertical="center" indent="1"/>
    </xf>
    <xf numFmtId="164" fontId="8" fillId="2" borderId="6" xfId="3" applyNumberFormat="1" applyFill="1" applyBorder="1" applyAlignment="1">
      <alignment horizontal="left" vertical="center"/>
    </xf>
    <xf numFmtId="164" fontId="5" fillId="2" borderId="2" xfId="7" applyNumberFormat="1" applyFont="1" applyBorder="1" applyAlignment="1">
      <alignment vertical="center"/>
    </xf>
    <xf numFmtId="164" fontId="5" fillId="3" borderId="0" xfId="0" applyNumberFormat="1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0" fillId="3" borderId="0" xfId="0" applyFill="1">
      <alignment vertical="center"/>
    </xf>
    <xf numFmtId="0" fontId="0" fillId="3" borderId="5" xfId="0" applyFill="1" applyBorder="1" applyAlignment="1">
      <alignment horizontal="left" vertical="center"/>
    </xf>
    <xf numFmtId="164" fontId="8" fillId="3" borderId="5" xfId="3" applyNumberFormat="1" applyFill="1" applyBorder="1" applyAlignment="1">
      <alignment horizontal="left" vertical="center"/>
    </xf>
    <xf numFmtId="0" fontId="5" fillId="3" borderId="5" xfId="0" applyFont="1" applyFill="1" applyBorder="1" applyAlignment="1">
      <alignment horizontal="left" vertical="center"/>
    </xf>
    <xf numFmtId="165" fontId="5" fillId="3" borderId="4" xfId="0" applyNumberFormat="1" applyFont="1" applyFill="1" applyBorder="1" applyAlignment="1">
      <alignment vertical="center"/>
    </xf>
    <xf numFmtId="165" fontId="5" fillId="3" borderId="0" xfId="0" applyNumberFormat="1" applyFont="1" applyFill="1" applyAlignment="1">
      <alignment vertical="center"/>
    </xf>
    <xf numFmtId="164" fontId="0" fillId="3" borderId="5" xfId="0" applyNumberFormat="1" applyFill="1" applyBorder="1" applyAlignment="1">
      <alignment vertical="center"/>
    </xf>
    <xf numFmtId="164" fontId="0" fillId="3" borderId="5" xfId="0" applyNumberFormat="1" applyFont="1" applyFill="1" applyBorder="1" applyAlignment="1">
      <alignment vertical="center"/>
    </xf>
    <xf numFmtId="164" fontId="5" fillId="3" borderId="5" xfId="7" applyNumberFormat="1" applyFont="1" applyFill="1" applyBorder="1" applyAlignment="1">
      <alignment vertical="center"/>
    </xf>
    <xf numFmtId="164" fontId="5" fillId="3" borderId="5" xfId="7" applyNumberFormat="1" applyFont="1" applyFill="1" applyBorder="1" applyAlignment="1">
      <alignment horizontal="right" vertical="center"/>
    </xf>
    <xf numFmtId="0" fontId="6" fillId="0" borderId="3" xfId="6" applyNumberFormat="1" applyAlignment="1">
      <alignment horizontal="right" wrapText="1" indent="1"/>
    </xf>
    <xf numFmtId="166" fontId="6" fillId="0" borderId="3" xfId="6" applyNumberFormat="1" applyAlignment="1">
      <alignment horizontal="right" wrapText="1" indent="1"/>
    </xf>
    <xf numFmtId="166" fontId="6" fillId="3" borderId="5" xfId="6" applyNumberFormat="1" applyFill="1" applyBorder="1" applyAlignment="1">
      <alignment horizontal="right" indent="1"/>
    </xf>
    <xf numFmtId="164" fontId="0" fillId="3" borderId="5" xfId="0" applyNumberFormat="1" applyFont="1" applyFill="1" applyBorder="1" applyAlignment="1">
      <alignment horizontal="right" vertical="center"/>
    </xf>
    <xf numFmtId="0" fontId="0" fillId="3" borderId="5" xfId="0" applyFont="1" applyFill="1" applyBorder="1" applyAlignment="1">
      <alignment horizontal="left" vertical="center"/>
    </xf>
    <xf numFmtId="164" fontId="5" fillId="2" borderId="8" xfId="7" applyNumberFormat="1" applyFont="1" applyBorder="1" applyAlignment="1">
      <alignment vertical="center"/>
    </xf>
    <xf numFmtId="164" fontId="5" fillId="2" borderId="8" xfId="7" applyNumberFormat="1" applyFont="1" applyBorder="1" applyAlignment="1">
      <alignment horizontal="right" vertical="center"/>
    </xf>
    <xf numFmtId="167" fontId="5" fillId="2" borderId="7" xfId="1" applyNumberFormat="1" applyFont="1" applyFill="1" applyBorder="1" applyAlignment="1">
      <alignment vertical="center"/>
    </xf>
    <xf numFmtId="167" fontId="5" fillId="2" borderId="7" xfId="1" applyNumberFormat="1" applyFont="1" applyFill="1" applyBorder="1" applyAlignment="1">
      <alignment horizontal="right" vertical="center"/>
    </xf>
    <xf numFmtId="165" fontId="7" fillId="0" borderId="0" xfId="0" applyNumberFormat="1" applyFont="1" applyAlignment="1">
      <alignment vertical="center"/>
    </xf>
    <xf numFmtId="164" fontId="8" fillId="2" borderId="12" xfId="3" applyNumberFormat="1" applyFill="1" applyBorder="1" applyAlignment="1">
      <alignment horizontal="left" vertical="center"/>
    </xf>
    <xf numFmtId="164" fontId="8" fillId="2" borderId="9" xfId="3" applyNumberFormat="1" applyFill="1" applyBorder="1" applyAlignment="1">
      <alignment horizontal="left" vertical="center"/>
    </xf>
    <xf numFmtId="164" fontId="8" fillId="2" borderId="10" xfId="3" applyNumberFormat="1" applyFill="1" applyBorder="1" applyAlignment="1">
      <alignment horizontal="left" vertical="center"/>
    </xf>
    <xf numFmtId="167" fontId="5" fillId="2" borderId="11" xfId="1" applyNumberFormat="1" applyFont="1" applyFill="1" applyBorder="1" applyAlignment="1">
      <alignment vertical="center"/>
    </xf>
    <xf numFmtId="167" fontId="5" fillId="2" borderId="11" xfId="1" applyNumberFormat="1" applyFont="1" applyFill="1" applyBorder="1" applyAlignment="1">
      <alignment horizontal="right" vertical="center"/>
    </xf>
    <xf numFmtId="0" fontId="9" fillId="0" borderId="5" xfId="0" applyFont="1" applyFill="1" applyBorder="1" applyAlignment="1">
      <alignment horizontal="left" vertical="center" indent="1"/>
    </xf>
    <xf numFmtId="164" fontId="9" fillId="0" borderId="5" xfId="0" applyNumberFormat="1" applyFont="1" applyFill="1" applyBorder="1" applyAlignment="1">
      <alignment vertical="center"/>
    </xf>
    <xf numFmtId="0" fontId="0" fillId="0" borderId="0" xfId="0" applyFont="1" applyFill="1" applyBorder="1" applyAlignment="1">
      <alignment horizontal="left" vertical="center" indent="2"/>
    </xf>
    <xf numFmtId="0" fontId="0" fillId="0" borderId="0" xfId="0" applyFont="1" applyFill="1" applyBorder="1" applyAlignment="1">
      <alignment horizontal="left" vertical="center" indent="3"/>
    </xf>
    <xf numFmtId="164" fontId="0" fillId="0" borderId="0" xfId="0" applyNumberFormat="1" applyAlignment="1">
      <alignment vertical="center" wrapText="1"/>
    </xf>
    <xf numFmtId="164" fontId="0" fillId="0" borderId="0" xfId="0" applyNumberFormat="1" applyFont="1" applyFill="1" applyBorder="1" applyAlignment="1">
      <alignment vertical="center" wrapText="1"/>
    </xf>
    <xf numFmtId="164" fontId="0" fillId="0" borderId="0" xfId="0" applyNumberFormat="1" applyFont="1" applyFill="1" applyBorder="1" applyAlignment="1">
      <alignment horizontal="left" vertical="center" wrapText="1" indent="1"/>
    </xf>
    <xf numFmtId="164" fontId="5" fillId="3" borderId="0" xfId="0" applyNumberFormat="1" applyFont="1" applyFill="1" applyBorder="1" applyAlignment="1">
      <alignment vertical="center"/>
    </xf>
    <xf numFmtId="164" fontId="5" fillId="0" borderId="0" xfId="0" applyNumberFormat="1" applyFont="1" applyBorder="1" applyAlignment="1">
      <alignment vertical="center"/>
    </xf>
    <xf numFmtId="165" fontId="5" fillId="0" borderId="0" xfId="0" applyNumberFormat="1" applyFont="1" applyBorder="1" applyAlignment="1">
      <alignment vertical="center"/>
    </xf>
    <xf numFmtId="165" fontId="5" fillId="3" borderId="0" xfId="0" applyNumberFormat="1" applyFont="1" applyFill="1" applyBorder="1" applyAlignment="1">
      <alignment vertical="center"/>
    </xf>
    <xf numFmtId="0" fontId="10" fillId="0" borderId="0" xfId="2" applyFont="1" applyBorder="1" applyAlignment="1">
      <alignment horizontal="left" vertical="center"/>
    </xf>
    <xf numFmtId="0" fontId="0" fillId="3" borderId="0" xfId="0" applyFont="1" applyFill="1" applyBorder="1" applyAlignment="1">
      <alignment horizontal="left" vertical="center" indent="1"/>
    </xf>
    <xf numFmtId="164" fontId="0" fillId="3" borderId="0" xfId="0" applyNumberFormat="1" applyFont="1" applyFill="1" applyBorder="1" applyAlignment="1">
      <alignment horizontal="right" vertical="center"/>
    </xf>
    <xf numFmtId="164" fontId="0" fillId="0" borderId="0" xfId="0" quotePrefix="1" applyNumberFormat="1" applyFont="1" applyFill="1" applyBorder="1" applyAlignment="1">
      <alignment vertical="center" wrapText="1"/>
    </xf>
    <xf numFmtId="0" fontId="4" fillId="0" borderId="4" xfId="2" applyBorder="1" applyAlignment="1">
      <alignment horizontal="left" vertical="center" wrapText="1"/>
    </xf>
    <xf numFmtId="0" fontId="5" fillId="0" borderId="0" xfId="0" applyFont="1" applyAlignment="1">
      <alignment horizontal="center" vertical="center"/>
    </xf>
  </cellXfs>
  <cellStyles count="8">
    <cellStyle name="Encabezado 1" xfId="3" builtinId="16" customBuiltin="1"/>
    <cellStyle name="Headings" xfId="6"/>
    <cellStyle name="Normal" xfId="0" builtinId="0" customBuiltin="1"/>
    <cellStyle name="Porcentaje" xfId="1" builtinId="5"/>
    <cellStyle name="Título" xfId="2" builtinId="15" customBuiltin="1"/>
    <cellStyle name="Título 2" xfId="4" builtinId="17" customBuiltin="1"/>
    <cellStyle name="Título 3" xfId="5" builtinId="18" customBuiltin="1"/>
    <cellStyle name="Totals" xfId="7"/>
  </cellStyles>
  <dxfs count="158">
    <dxf>
      <numFmt numFmtId="165" formatCode="0.0%_);\-0.0%_);"/>
      <alignment horizontal="general" vertical="center" textRotation="0" wrapText="0" indent="0" justifyLastLine="0" shrinkToFit="0" readingOrder="0"/>
    </dxf>
    <dxf>
      <numFmt numFmtId="165" formatCode="0.0%_);\-0.0%_);"/>
      <alignment vertical="center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165" formatCode="0.0%_);\-0.0%_);"/>
      <alignment horizontal="general" vertical="center" textRotation="0" wrapText="0" indent="0" justifyLastLine="0" shrinkToFit="0" readingOrder="0"/>
    </dxf>
    <dxf>
      <numFmt numFmtId="165" formatCode="0.0%_);\-0.0%_);"/>
      <alignment vertical="center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165" formatCode="0.0%_);\-0.0%_);"/>
      <alignment horizontal="general" vertical="center" textRotation="0" wrapText="0" indent="0" justifyLastLine="0" shrinkToFit="0" readingOrder="0"/>
    </dxf>
    <dxf>
      <numFmt numFmtId="165" formatCode="0.0%_);\-0.0%_);"/>
      <alignment vertical="center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164" formatCode="0_);\-0_)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dotted">
          <color theme="0" tint="-0.34998626667073579"/>
        </left>
        <right style="dotted">
          <color theme="0" tint="-0.34998626667073579"/>
        </right>
        <top style="thin">
          <color theme="0"/>
        </top>
        <bottom style="thin">
          <color theme="0"/>
        </bottom>
      </border>
    </dxf>
    <dxf>
      <numFmt numFmtId="164" formatCode="0_);\-0_)"/>
      <fill>
        <patternFill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>
        <left style="dotted">
          <color theme="0" tint="-0.34998626667073579"/>
        </left>
        <right style="dotted">
          <color theme="0" tint="-0.34998626667073579"/>
        </right>
        <top style="thin">
          <color theme="0"/>
        </top>
        <bottom style="thin">
          <color theme="0"/>
        </bottom>
        <vertical/>
        <horizontal style="thin">
          <color theme="0"/>
        </horizontal>
      </border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6795556505021"/>
        <name val="Franklin Gothic Medium"/>
        <scheme val="minor"/>
      </font>
      <numFmt numFmtId="164" formatCode="0_);\-0_)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164" formatCode="0_);\-0_)"/>
      <alignment horizontal="general" vertical="center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164" formatCode="0_);\-0_)"/>
      <alignment horizontal="general" vertical="center" textRotation="0" wrapText="0" indent="0" justifyLastLine="0" shrinkToFit="0" readingOrder="0"/>
    </dxf>
    <dxf>
      <numFmt numFmtId="164" formatCode="0_);\-0_)"/>
      <alignment vertical="center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164" formatCode="0_);\-0_)"/>
      <alignment horizontal="general" vertical="center" textRotation="0" wrapText="0" indent="0" justifyLastLine="0" shrinkToFit="0" readingOrder="0"/>
    </dxf>
    <dxf>
      <numFmt numFmtId="164" formatCode="0_);\-0_)"/>
      <alignment vertical="center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Franklin Gothic Medium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 outline="0">
        <left style="dotted">
          <color theme="0" tint="-0.34998626667073579"/>
        </left>
        <right style="dotted">
          <color theme="0" tint="-0.34998626667073579"/>
        </right>
        <top style="thin">
          <color theme="0"/>
        </top>
        <bottom style="thin">
          <color theme="0"/>
        </bottom>
      </border>
    </dxf>
    <dxf>
      <font>
        <b/>
        <i/>
        <strike/>
        <condense/>
        <extend/>
        <outline/>
        <shadow/>
        <u val="none"/>
        <vertAlign val="baseline"/>
        <sz val="10"/>
        <color theme="1" tint="0.14996795556505021"/>
        <name val="Franklin Gothic Medium"/>
        <scheme val="minor"/>
      </font>
      <fill>
        <patternFill patternType="none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 outline="0">
        <left style="dotted">
          <color theme="0" tint="-0.34998626667073579"/>
        </left>
        <right style="dotted">
          <color theme="0" tint="-0.34998626667073579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6795556505021"/>
        <name val="Franklin Gothic Medium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strike/>
        <outline/>
        <shadow/>
        <u val="none"/>
        <vertAlign val="baseline"/>
        <sz val="10"/>
        <name val="Franklin Gothic Medium"/>
      </font>
      <alignment horizontal="left" vertical="center" textRotation="0" wrapText="0" indent="1" justifyLastLine="0" shrinkToFit="0" readingOrder="0"/>
    </dxf>
    <dxf>
      <font>
        <strike/>
        <outline/>
        <shadow/>
        <u val="none"/>
        <vertAlign val="baseline"/>
        <sz val="10"/>
        <name val="Franklin Gothic Medium"/>
      </font>
      <alignment vertical="center" textRotation="0" wrapText="0" indent="0" justifyLastLine="0" shrinkToFit="0" readingOrder="0"/>
    </dxf>
    <dxf>
      <font>
        <strike/>
        <outline/>
        <shadow/>
        <u val="none"/>
        <vertAlign val="baseline"/>
        <sz val="10"/>
        <name val="Franklin Gothic Medium"/>
      </font>
      <alignment vertical="center" textRotation="0" wrapText="0" indent="0" justifyLastLine="0" shrinkToFit="0" readingOrder="0"/>
    </dxf>
    <dxf>
      <font>
        <strike/>
        <outline/>
        <shadow/>
        <u val="none"/>
        <vertAlign val="baseline"/>
        <sz val="10"/>
        <name val="Franklin Gothic Medium"/>
      </font>
      <alignment vertical="center" textRotation="0" wrapText="0" indent="0" justifyLastLine="0" shrinkToFit="0" readingOrder="0"/>
    </dxf>
    <dxf>
      <numFmt numFmtId="165" formatCode="0.0%_);\-0.0%_);"/>
      <alignment horizontal="general" vertical="center" textRotation="0" wrapText="0" indent="0" justifyLastLine="0" shrinkToFit="0" readingOrder="0"/>
    </dxf>
    <dxf>
      <numFmt numFmtId="165" formatCode="0.0%_);\-0.0%_);"/>
      <alignment vertical="center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165" formatCode="0.0%_);\-0.0%_);"/>
      <alignment horizontal="general" vertical="center" textRotation="0" wrapText="0" indent="0" justifyLastLine="0" shrinkToFit="0" readingOrder="0"/>
    </dxf>
    <dxf>
      <numFmt numFmtId="165" formatCode="0.0%_);\-0.0%_);"/>
      <alignment vertical="center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165" formatCode="0.0%_);\-0.0%_);"/>
      <alignment horizontal="general" vertical="center" textRotation="0" wrapText="0" indent="0" justifyLastLine="0" shrinkToFit="0" readingOrder="0"/>
    </dxf>
    <dxf>
      <numFmt numFmtId="165" formatCode="0.0%_);\-0.0%_);"/>
      <alignment vertical="center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164" formatCode="0_);\-0_)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dotted">
          <color theme="0" tint="-0.34998626667073579"/>
        </left>
        <right style="dotted">
          <color theme="0" tint="-0.34998626667073579"/>
        </right>
        <top style="thin">
          <color theme="0"/>
        </top>
        <bottom style="thin">
          <color theme="0"/>
        </bottom>
      </border>
    </dxf>
    <dxf>
      <numFmt numFmtId="164" formatCode="0_);\-0_)"/>
      <fill>
        <patternFill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>
        <left style="dotted">
          <color theme="0" tint="-0.34998626667073579"/>
        </left>
        <right style="dotted">
          <color theme="0" tint="-0.34998626667073579"/>
        </right>
        <top style="thin">
          <color theme="0"/>
        </top>
        <bottom style="thin">
          <color theme="0"/>
        </bottom>
        <vertical/>
        <horizontal style="thin">
          <color theme="0"/>
        </horizontal>
      </border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6795556505021"/>
        <name val="Franklin Gothic Medium"/>
        <scheme val="minor"/>
      </font>
      <numFmt numFmtId="164" formatCode="0_);\-0_)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164" formatCode="0_);\-0_)"/>
      <alignment horizontal="general" vertical="center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164" formatCode="0_);\-0_)"/>
      <alignment horizontal="general" vertical="center" textRotation="0" wrapText="0" indent="0" justifyLastLine="0" shrinkToFit="0" readingOrder="0"/>
    </dxf>
    <dxf>
      <numFmt numFmtId="164" formatCode="0_);\-0_)"/>
      <alignment vertical="center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164" formatCode="0_);\-0_)"/>
      <alignment horizontal="general" vertical="center" textRotation="0" wrapText="0" indent="0" justifyLastLine="0" shrinkToFit="0" readingOrder="0"/>
    </dxf>
    <dxf>
      <numFmt numFmtId="164" formatCode="0_);\-0_)"/>
      <alignment vertical="center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6795556505021"/>
        <name val="Franklin Gothic Medium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 outline="0">
        <left style="dotted">
          <color theme="0" tint="-0.34998626667073579"/>
        </left>
        <right style="dotted">
          <color theme="0" tint="-0.34998626667073579"/>
        </right>
        <top style="thin">
          <color theme="0"/>
        </top>
        <bottom style="thin">
          <color theme="0"/>
        </bottom>
      </border>
    </dxf>
    <dxf>
      <font>
        <b/>
        <i/>
        <strike/>
        <condense/>
        <extend/>
        <outline/>
        <shadow/>
        <u val="none"/>
        <vertAlign val="baseline"/>
        <sz val="10"/>
        <color theme="1" tint="0.14996795556505021"/>
        <name val="Franklin Gothic Medium"/>
        <scheme val="minor"/>
      </font>
      <fill>
        <patternFill patternType="none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 outline="0">
        <left style="dotted">
          <color theme="0" tint="-0.34998626667073579"/>
        </left>
        <right style="dotted">
          <color theme="0" tint="-0.34998626667073579"/>
        </right>
        <top style="thin">
          <color theme="0"/>
        </top>
        <bottom style="thin">
          <color theme="0"/>
        </bottom>
      </border>
    </dxf>
    <dxf>
      <alignment horizontal="left" vertical="bottom" textRotation="0" wrapText="0" indent="2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6795556505021"/>
        <name val="Franklin Gothic Medium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strike/>
        <outline/>
        <shadow/>
        <u val="none"/>
        <vertAlign val="baseline"/>
        <sz val="10"/>
        <name val="Franklin Gothic Medium"/>
      </font>
      <alignment horizontal="left" vertical="center" textRotation="0" wrapText="0" indent="1" justifyLastLine="0" shrinkToFit="0" readingOrder="0"/>
    </dxf>
    <dxf>
      <alignment horizontal="left" vertical="bottom" textRotation="0" wrapText="0" indent="2" justifyLastLine="0" shrinkToFit="0" readingOrder="0"/>
    </dxf>
    <dxf>
      <font>
        <strike/>
        <outline/>
        <shadow/>
        <u val="none"/>
        <vertAlign val="baseline"/>
        <sz val="10"/>
        <name val="Franklin Gothic Medium"/>
      </font>
      <alignment vertical="center" textRotation="0" wrapText="0" indent="0" justifyLastLine="0" shrinkToFit="0" readingOrder="0"/>
    </dxf>
    <dxf>
      <font>
        <strike/>
        <outline/>
        <shadow/>
        <u val="none"/>
        <vertAlign val="baseline"/>
        <sz val="10"/>
        <name val="Franklin Gothic Medium"/>
      </font>
      <alignment vertical="center" textRotation="0" wrapText="0" indent="0" justifyLastLine="0" shrinkToFit="0" readingOrder="0"/>
    </dxf>
    <dxf>
      <font>
        <strike/>
        <outline/>
        <shadow/>
        <u val="none"/>
        <vertAlign val="baseline"/>
        <sz val="10"/>
        <name val="Franklin Gothic Medium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6795556505021"/>
        <name val="Franklin Gothic Medium"/>
        <scheme val="minor"/>
      </font>
      <numFmt numFmtId="165" formatCode="0.0%_);\-0.0%_);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165" formatCode="0.0%_);\-0.0%_);"/>
      <alignment vertical="center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6795556505021"/>
        <name val="Franklin Gothic Medium"/>
        <scheme val="minor"/>
      </font>
      <numFmt numFmtId="165" formatCode="0.0%_);\-0.0%_);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165" formatCode="0.0%_);\-0.0%_);"/>
      <alignment vertical="center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6795556505021"/>
        <name val="Franklin Gothic Medium"/>
        <scheme val="minor"/>
      </font>
      <numFmt numFmtId="165" formatCode="0.0%_);\-0.0%_);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165" formatCode="0.0%_);\-0.0%_);"/>
      <alignment vertical="center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164" formatCode="0_);\-0_)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dotted">
          <color theme="0" tint="-0.34998626667073579"/>
        </left>
        <right style="dotted">
          <color theme="0" tint="-0.34998626667073579"/>
        </right>
        <top style="thin">
          <color theme="0"/>
        </top>
        <bottom style="thin">
          <color theme="0"/>
        </bottom>
      </border>
    </dxf>
    <dxf>
      <font>
        <b/>
        <i/>
        <strike/>
        <condense/>
        <extend/>
        <outline/>
        <shadow/>
        <u val="none"/>
        <vertAlign val="baseline"/>
        <sz val="10"/>
        <color theme="1" tint="0.14996795556505021"/>
        <name val="Franklin Gothic Medium"/>
        <scheme val="minor"/>
      </font>
      <numFmt numFmtId="164" formatCode="0_);\-0_)"/>
      <fill>
        <patternFill patternType="none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>
        <left style="dotted">
          <color theme="0" tint="-0.34998626667073579"/>
        </left>
        <right style="dotted">
          <color theme="0" tint="-0.34998626667073579"/>
        </right>
        <top style="thin">
          <color theme="0"/>
        </top>
        <bottom style="thin">
          <color theme="0"/>
        </bottom>
        <vertical/>
        <horizontal style="thin">
          <color theme="0"/>
        </horizontal>
      </border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6795556505021"/>
        <name val="Franklin Gothic Medium"/>
        <scheme val="minor"/>
      </font>
      <numFmt numFmtId="164" formatCode="0_);\-0_)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164" formatCode="0_);\-0_)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6795556505021"/>
        <name val="Franklin Gothic Medium"/>
        <scheme val="minor"/>
      </font>
      <numFmt numFmtId="164" formatCode="0_);\-0_)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164" formatCode="0_);\-0_)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6795556505021"/>
        <name val="Franklin Gothic Medium"/>
        <scheme val="minor"/>
      </font>
      <numFmt numFmtId="164" formatCode="0_);\-0_)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164" formatCode="0_);\-0_)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 outline="0">
        <left style="dotted">
          <color theme="0" tint="-0.34998626667073579"/>
        </left>
        <right style="dotted">
          <color theme="0" tint="-0.34998626667073579"/>
        </right>
        <top style="thin">
          <color theme="0"/>
        </top>
        <bottom style="thin">
          <color theme="0"/>
        </bottom>
      </border>
    </dxf>
    <dxf>
      <font>
        <b/>
        <i/>
        <strike/>
        <condense/>
        <extend/>
        <outline/>
        <shadow/>
        <u val="none"/>
        <vertAlign val="baseline"/>
        <sz val="10"/>
        <color theme="1" tint="0.14996795556505021"/>
        <name val="Franklin Gothic Medium"/>
        <scheme val="minor"/>
      </font>
      <fill>
        <patternFill patternType="none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 outline="0">
        <left style="dotted">
          <color theme="0" tint="-0.34998626667073579"/>
        </left>
        <right/>
        <top style="thin">
          <color theme="0"/>
        </top>
        <bottom style="thin">
          <color theme="0"/>
        </bottom>
      </border>
    </dxf>
    <dxf>
      <alignment horizontal="left" vertical="bottom" textRotation="0" wrapText="0" indent="2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6795556505021"/>
        <name val="Franklin Gothic Medium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alignment horizontal="left" vertical="bottom" textRotation="0" wrapText="0" indent="2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6795556505021"/>
        <name val="Franklin Gothic Medium"/>
        <scheme val="minor"/>
      </font>
      <numFmt numFmtId="165" formatCode="0.0%_);\-0.0%_);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165" formatCode="0.0%_);\-0.0%_);"/>
      <alignment vertical="center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6795556505021"/>
        <name val="Franklin Gothic Medium"/>
        <scheme val="minor"/>
      </font>
      <numFmt numFmtId="165" formatCode="0.0%_);\-0.0%_);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165" formatCode="0.0%_);\-0.0%_);"/>
      <alignment vertical="center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6795556505021"/>
        <name val="Franklin Gothic Medium"/>
        <scheme val="minor"/>
      </font>
      <numFmt numFmtId="165" formatCode="0.0%_);\-0.0%_);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165" formatCode="0.0%_);\-0.0%_);"/>
      <alignment vertical="center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164" formatCode="0_);\-0_)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dotted">
          <color theme="0" tint="-0.34998626667073579"/>
        </left>
        <right style="dotted">
          <color theme="0" tint="-0.34998626667073579"/>
        </right>
        <top style="thin">
          <color theme="0"/>
        </top>
        <bottom style="thin">
          <color theme="0"/>
        </bottom>
      </border>
    </dxf>
    <dxf>
      <font>
        <b/>
        <i/>
        <strike/>
        <condense/>
        <extend/>
        <outline/>
        <shadow/>
        <u val="none"/>
        <vertAlign val="baseline"/>
        <sz val="10"/>
        <color theme="1" tint="0.14996795556505021"/>
        <name val="Franklin Gothic Medium"/>
        <scheme val="minor"/>
      </font>
      <numFmt numFmtId="164" formatCode="0_);\-0_)"/>
      <fill>
        <patternFill patternType="none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>
        <left style="dotted">
          <color theme="0" tint="-0.34998626667073579"/>
        </left>
        <right style="dotted">
          <color theme="0" tint="-0.34998626667073579"/>
        </right>
        <top style="thin">
          <color theme="0"/>
        </top>
        <bottom style="thin">
          <color theme="0"/>
        </bottom>
        <vertical/>
        <horizontal style="thin">
          <color theme="0"/>
        </horizontal>
      </border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6795556505021"/>
        <name val="Franklin Gothic Medium"/>
        <scheme val="minor"/>
      </font>
      <numFmt numFmtId="164" formatCode="0_);\-0_)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164" formatCode="0_);\-0_)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6795556505021"/>
        <name val="Franklin Gothic Medium"/>
        <scheme val="minor"/>
      </font>
      <numFmt numFmtId="164" formatCode="0_);\-0_)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164" formatCode="0_);\-0_)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6795556505021"/>
        <name val="Franklin Gothic Medium"/>
        <scheme val="minor"/>
      </font>
      <numFmt numFmtId="164" formatCode="0_);\-0_)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164" formatCode="0_);\-0_)"/>
      <alignment horizontal="general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 outline="0">
        <left style="dotted">
          <color theme="0" tint="-0.34998626667073579"/>
        </left>
        <right style="dotted">
          <color theme="0" tint="-0.34998626667073579"/>
        </right>
        <top style="thin">
          <color theme="0"/>
        </top>
        <bottom style="thin">
          <color theme="0"/>
        </bottom>
      </border>
    </dxf>
    <dxf>
      <font>
        <b/>
        <i/>
        <strike/>
        <condense/>
        <extend/>
        <outline/>
        <shadow/>
        <u val="none"/>
        <vertAlign val="baseline"/>
        <sz val="10"/>
        <color theme="1" tint="0.14996795556505021"/>
        <name val="Franklin Gothic Medium"/>
        <scheme val="minor"/>
      </font>
      <fill>
        <patternFill patternType="none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 outline="0">
        <left style="dotted">
          <color theme="0" tint="-0.34998626667073579"/>
        </left>
        <right/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6795556505021"/>
        <name val="Franklin Gothic Medium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6795556505021"/>
        <name val="Franklin Gothic Medium"/>
        <scheme val="minor"/>
      </font>
      <numFmt numFmtId="165" formatCode="0.0%_);\-0.0%_);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/>
        <outline/>
        <shadow/>
        <u val="none"/>
        <vertAlign val="baseline"/>
        <sz val="10"/>
        <color theme="1" tint="0.34998626667073579"/>
        <name val="Franklin Gothic Medium"/>
        <scheme val="minor"/>
      </font>
      <numFmt numFmtId="165" formatCode="0.0%_);\-0.0%_);"/>
      <alignment vertical="center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6795556505021"/>
        <name val="Franklin Gothic Medium"/>
        <scheme val="minor"/>
      </font>
      <numFmt numFmtId="165" formatCode="0.0%_);\-0.0%_);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/>
        <outline/>
        <shadow/>
        <u val="none"/>
        <vertAlign val="baseline"/>
        <sz val="10"/>
        <color theme="1" tint="0.34998626667073579"/>
        <name val="Franklin Gothic Medium"/>
        <scheme val="minor"/>
      </font>
      <numFmt numFmtId="165" formatCode="0.0%_);\-0.0%_);"/>
      <alignment vertical="center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6795556505021"/>
        <name val="Franklin Gothic Medium"/>
        <scheme val="minor"/>
      </font>
      <numFmt numFmtId="165" formatCode="0.0%_);\-0.0%_);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/>
        <outline/>
        <shadow/>
        <u val="none"/>
        <vertAlign val="baseline"/>
        <sz val="10"/>
        <color theme="1" tint="0.34998626667073579"/>
        <name val="Franklin Gothic Medium"/>
        <scheme val="minor"/>
      </font>
      <numFmt numFmtId="165" formatCode="0.0%_);\-0.0%_);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6795556505021"/>
        <name val="Franklin Gothic Medium"/>
        <scheme val="minor"/>
      </font>
      <numFmt numFmtId="164" formatCode="0_);\-0_)"/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  <border diagonalUp="0" diagonalDown="0" outline="0">
        <left style="dotted">
          <color theme="0" tint="-0.34998626667073579"/>
        </left>
        <right style="dotted">
          <color theme="0" tint="-0.34998626667073579"/>
        </right>
        <top style="thin">
          <color theme="0"/>
        </top>
        <bottom style="thin">
          <color theme="0"/>
        </bottom>
      </border>
    </dxf>
    <dxf>
      <numFmt numFmtId="164" formatCode="0_);\-0_)"/>
      <fill>
        <patternFill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dotted">
          <color theme="0" tint="-0.34998626667073579"/>
        </left>
        <right/>
        <top style="thin">
          <color theme="0"/>
        </top>
        <bottom style="thin">
          <color theme="0"/>
        </bottom>
      </border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6795556505021"/>
        <name val="Franklin Gothic Medium"/>
        <scheme val="minor"/>
      </font>
      <numFmt numFmtId="164" formatCode="0_);\-0_)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164" formatCode="0_);\-0_)"/>
      <alignment vertical="center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6795556505021"/>
        <name val="Franklin Gothic Medium"/>
        <scheme val="minor"/>
      </font>
      <numFmt numFmtId="164" formatCode="0_);\-0_)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general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6795556505021"/>
        <name val="Franklin Gothic Medium"/>
        <scheme val="minor"/>
      </font>
      <numFmt numFmtId="164" formatCode="0_);\-0_)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general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6795556505021"/>
        <name val="Franklin Gothic Medium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 outline="0">
        <left style="dotted">
          <color theme="0" tint="-0.34998626667073579"/>
        </left>
        <right style="dotted">
          <color theme="0" tint="-0.34998626667073579"/>
        </right>
        <top style="thin">
          <color theme="0"/>
        </top>
        <bottom style="thin">
          <color theme="0"/>
        </bottom>
      </border>
    </dxf>
    <dxf>
      <font>
        <b/>
        <i/>
        <strike/>
        <condense/>
        <extend/>
        <outline/>
        <shadow/>
        <u val="none"/>
        <vertAlign val="baseline"/>
        <sz val="10"/>
        <color theme="1" tint="0.14996795556505021"/>
        <name val="Franklin Gothic Medium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 outline="0">
        <left style="dotted">
          <color theme="0" tint="-0.34998626667073579"/>
        </left>
        <right style="dotted">
          <color theme="0" tint="-0.34998626667073579"/>
        </right>
        <top style="thin">
          <color theme="0"/>
        </top>
        <bottom style="thin">
          <color theme="0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6795556505021"/>
        <name val="Franklin Gothic Medium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alignment horizontal="left" vertical="center" textRotation="0" wrapText="0" indent="1" justifyLastLine="0" shrinkToFit="0" readingOrder="0"/>
    </dxf>
    <dxf>
      <alignment horizontal="general" vertical="bottom" textRotation="0" wrapText="1" indent="0" justifyLastLine="0" shrinkToFit="0" readingOrder="0"/>
      <border diagonalUp="0" diagonalDown="0" outline="0">
        <left/>
        <right/>
        <top/>
        <bottom/>
      </border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theme="1" tint="0.34998626667073579"/>
      </font>
    </dxf>
    <dxf>
      <font>
        <color theme="1" tint="0.14996795556505021"/>
      </font>
      <fill>
        <patternFill>
          <bgColor theme="4" tint="0.79998168889431442"/>
        </patternFill>
      </fill>
      <border>
        <bottom style="medium">
          <color theme="4" tint="0.39994506668294322"/>
        </bottom>
        <vertical style="dotted">
          <color theme="0" tint="-0.34998626667073579"/>
        </vertical>
        <horizontal/>
      </border>
    </dxf>
    <dxf>
      <font>
        <color theme="1" tint="0.34998626667073579"/>
      </font>
      <border diagonalUp="0" diagonalDown="0">
        <left/>
        <right style="dotted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dotted">
          <color theme="0" tint="-0.34998626667073579"/>
        </vertical>
        <horizontal style="thin">
          <color theme="0" tint="-0.34998626667073579"/>
        </horizontal>
      </border>
    </dxf>
  </dxfs>
  <tableStyles count="1" defaultTableStyle="Profit And Loss" defaultPivotStyle="PivotStyleLight16">
    <tableStyle name="Profit And Loss" pivot="0" count="3">
      <tableStyleElement type="wholeTable" dxfId="157"/>
      <tableStyleElement type="totalRow" dxfId="156"/>
      <tableStyleElement type="firstColumn" dxfId="15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Ingresosventas" displayName="Ingresosventas" ref="B7:J11" headerRowCount="0" totalsRowCount="1" headerRowDxfId="143" dataDxfId="142" totalsRowDxfId="141">
  <tableColumns count="9">
    <tableColumn id="1" name="Sales Revenue" headerRowDxfId="140" dataDxfId="139" totalsRowDxfId="138"/>
    <tableColumn id="8" name="Column1" headerRowDxfId="137" dataDxfId="136" totalsRowDxfId="135"/>
    <tableColumn id="2" name="Período Anterior" headerRowDxfId="134" dataDxfId="133" totalsRowDxfId="132"/>
    <tableColumn id="3" name="Presupuesto" headerRowDxfId="131" dataDxfId="130" totalsRowDxfId="129"/>
    <tableColumn id="4" name="Período Actual " headerRowDxfId="128" dataDxfId="127" totalsRowDxfId="126"/>
    <tableColumn id="9" name="Column2" headerRowDxfId="125" dataDxfId="124" totalsRowDxfId="123"/>
    <tableColumn id="5" name="período actual como % de las ventas " totalsRowFunction="custom" headerRowDxfId="122" dataDxfId="121" totalsRowDxfId="120">
      <calculatedColumnFormula>IFERROR(Ingresosventas[[#This Row],[Período Actual ]]/SUBTOTAL(109,Ingresosventas[[Período Actual ]]),0)</calculatedColumnFormula>
      <totalsRowFormula>IFERROR(Ingresosventas[[#Totals],[Período Actual ]]/Ingresosventas[[#Totals],[Período Actual ]],0)</totalsRowFormula>
    </tableColumn>
    <tableColumn id="6" name="% de cambio del período anterior " totalsRowFunction="custom" headerRowDxfId="119" dataDxfId="118" totalsRowDxfId="117">
      <calculatedColumnFormula>IFERROR(Ingresosventas[[#This Row],[Período Actual ]]/Ingresosventas[[#This Row],[Período Anterior]]-1,0)</calculatedColumnFormula>
      <totalsRowFormula>IFERROR(Ingresosventas[[#Totals],[Período Actual ]]/Ingresosventas[[#Totals],[Período Anterior]]-1,0)</totalsRowFormula>
    </tableColumn>
    <tableColumn id="7" name="% de cambio del presupuesto " totalsRowFunction="custom" headerRowDxfId="116" dataDxfId="115" totalsRowDxfId="114">
      <calculatedColumnFormula>IFERROR(Ingresosventas[[#This Row],[Período Actual ]]/Ingresosventas[[#This Row],[Presupuesto]]-1,0)</calculatedColumnFormula>
      <totalsRowFormula>IFERROR(Ingresosventas[[#Totals],[Período Actual ]]/Ingresosventas[[#Totals],[Presupuesto]]-1,0)</totalsRowFormula>
    </tableColumn>
  </tableColumns>
  <tableStyleInfo name="Profit And Loss" showFirstColumn="1" showLastColumn="0" showRowStripes="0" showColumnStripes="0"/>
  <extLst>
    <ext xmlns:x14="http://schemas.microsoft.com/office/spreadsheetml/2009/9/main" uri="{504A1905-F514-4f6f-8877-14C23A59335A}">
      <x14:table altText="Sales Revenue" altTextSummary="Values for each product/service for Prior Period, Budget, and Current Period. Also includes calculations for Current Period As % of Sales, % Change from Prior Period, and % Change From Budget. "/>
    </ext>
  </extLst>
</table>
</file>

<file path=xl/tables/table2.xml><?xml version="1.0" encoding="utf-8"?>
<table xmlns="http://schemas.openxmlformats.org/spreadsheetml/2006/main" id="2" name="CosteDeVentas" displayName="CosteDeVentas" ref="B15:J36" headerRowCount="0" totalsRowCount="1" headerRowDxfId="113" dataDxfId="112" totalsRowDxfId="111">
  <tableColumns count="9">
    <tableColumn id="1" name="Cost of Sales" totalsRowDxfId="110"/>
    <tableColumn id="8" name="Column1" dataDxfId="109" totalsRowDxfId="108"/>
    <tableColumn id="2" name="Período Anterior" headerRowDxfId="107" dataDxfId="106" totalsRowDxfId="105"/>
    <tableColumn id="3" name="Presupuesto" headerRowDxfId="104" dataDxfId="103" totalsRowDxfId="102"/>
    <tableColumn id="4" name="Período Actual " headerRowDxfId="101" dataDxfId="100" totalsRowDxfId="99"/>
    <tableColumn id="9" name="Column2" headerRowDxfId="98" dataDxfId="97" totalsRowDxfId="96"/>
    <tableColumn id="5" name="período actual como % de las ventas " totalsRowFunction="custom" headerRowDxfId="95" dataDxfId="94" totalsRowDxfId="93">
      <calculatedColumnFormula>IFERROR(CosteDeVentas[[#This Row],[Período Actual ]]/SUBTOTAL(109,Ingresosventas[[Período Actual ]]),0)</calculatedColumnFormula>
      <totalsRowFormula>IFERROR(CosteDeVentas[[#Totals],[Período Actual ]]/SUBTOTAL(109,Ingresosventas[[Período Actual ]]),0)</totalsRowFormula>
    </tableColumn>
    <tableColumn id="6" name="% de cambio del período anterior " totalsRowFunction="custom" headerRowDxfId="92" dataDxfId="91" totalsRowDxfId="90">
      <calculatedColumnFormula>IFERROR(CosteDeVentas[[#This Row],[Período Actual ]]/CosteDeVentas[[#This Row],[Período Anterior]]-1,0)</calculatedColumnFormula>
      <totalsRowFormula>IFERROR(CosteDeVentas[[#Totals],[Período Actual ]]/CosteDeVentas[[#Totals],[Período Anterior]]-1,0)</totalsRowFormula>
    </tableColumn>
    <tableColumn id="7" name="% de cambio del presupuesto " totalsRowFunction="custom" headerRowDxfId="89" dataDxfId="88" totalsRowDxfId="87">
      <calculatedColumnFormula>IFERROR(CosteDeVentas[[#This Row],[Período Actual ]]/CosteDeVentas[[#This Row],[Presupuesto]]-1,0)</calculatedColumnFormula>
      <totalsRowFormula>IFERROR(CosteDeVentas[[#Totals],[Período Actual ]]/CosteDeVentas[[#Totals],[Presupuesto]]-1,0)</totalsRowFormula>
    </tableColumn>
  </tableColumns>
  <tableStyleInfo name="Profit And Loss" showFirstColumn="1" showLastColumn="0" showRowStripes="0" showColumnStripes="0"/>
  <extLst>
    <ext xmlns:x14="http://schemas.microsoft.com/office/spreadsheetml/2009/9/main" uri="{504A1905-F514-4f6f-8877-14C23A59335A}">
      <x14:table altText="Cost of Sales" altTextSummary="Values for each product/service for Prior Period, Budget, and Current Period. Also includes calculations for Current Period As % of Sales, % Change from Prior Period, and % Change From Budget. "/>
    </ext>
  </extLst>
</table>
</file>

<file path=xl/tables/table3.xml><?xml version="1.0" encoding="utf-8"?>
<table xmlns="http://schemas.openxmlformats.org/spreadsheetml/2006/main" id="3" name="Ventasymarketing" displayName="Ventasymarketing" ref="B40:J57" headerRowCount="0" totalsRowCount="1" headerRowDxfId="86" dataDxfId="85" totalsRowDxfId="84">
  <tableColumns count="9">
    <tableColumn id="1" name="Sales and Marketing" headerRowDxfId="83" totalsRowDxfId="82"/>
    <tableColumn id="8" name="Column1" headerRowDxfId="81" dataDxfId="80" totalsRowDxfId="79"/>
    <tableColumn id="2" name="Período Anterior" headerRowDxfId="78" dataDxfId="77" totalsRowDxfId="76"/>
    <tableColumn id="3" name="Presupuesto" headerRowDxfId="75" dataDxfId="74" totalsRowDxfId="73"/>
    <tableColumn id="4" name="Período Actual " headerRowDxfId="72" dataDxfId="71" totalsRowDxfId="70"/>
    <tableColumn id="9" name="Column2" headerRowDxfId="69" dataDxfId="68" totalsRowDxfId="67"/>
    <tableColumn id="5" name="período actual como % de las ventas " headerRowDxfId="66" dataDxfId="65" totalsRowDxfId="64">
      <calculatedColumnFormula>IFERROR(Ventasymarketing[[#This Row],[Período Actual ]]/SUBTOTAL(109,Ingresosventas[[Período Actual ]]),0)</calculatedColumnFormula>
    </tableColumn>
    <tableColumn id="6" name="% de cambio del período anterior " headerRowDxfId="63" dataDxfId="62" totalsRowDxfId="61">
      <calculatedColumnFormula>IFERROR(Ventasymarketing[[#This Row],[Período Actual ]]/Ventasymarketing[[#This Row],[Período Anterior]]-1,0)</calculatedColumnFormula>
    </tableColumn>
    <tableColumn id="7" name="% de cambio del presupuesto " headerRowDxfId="60" dataDxfId="59" totalsRowDxfId="58">
      <calculatedColumnFormula>IFERROR(Ventasymarketing[[#This Row],[Período Actual ]]/Ventasymarketing[[#This Row],[Presupuesto]]-1,0)</calculatedColumnFormula>
    </tableColumn>
  </tableColumns>
  <tableStyleInfo name="Profit And Loss" showFirstColumn="1" showLastColumn="0" showRowStripes="0" showColumnStripes="0"/>
  <extLst>
    <ext xmlns:x14="http://schemas.microsoft.com/office/spreadsheetml/2009/9/main" uri="{504A1905-F514-4f6f-8877-14C23A59335A}">
      <x14:table altText="Operating Expense: Sales and Marketing" altTextSummary="Values for each product/service for Prior Period, Budget, and Current Period. Also includes calculations for Current Period As % of Sales, % Change from Prior Period, and % Change From Budget. "/>
    </ext>
  </extLst>
</table>
</file>

<file path=xl/tables/table4.xml><?xml version="1.0" encoding="utf-8"?>
<table xmlns="http://schemas.openxmlformats.org/spreadsheetml/2006/main" id="5" name="Otrosgastosoperativoscategoría" displayName="Otrosgastosoperativoscategoría" ref="B62:J64" headerRowCount="0" totalsRowCount="1" headerRowDxfId="57" dataDxfId="56" totalsRowDxfId="55">
  <tableColumns count="9">
    <tableColumn id="1" name="Sales and Marketing" totalsRowLabel="Total" headerRowDxfId="54" dataDxfId="53" totalsRowDxfId="52"/>
    <tableColumn id="8" name="Column1" headerRowDxfId="51" dataDxfId="50" totalsRowDxfId="49"/>
    <tableColumn id="2" name="Prior Period" headerRowDxfId="48" dataDxfId="47" totalsRowDxfId="46"/>
    <tableColumn id="3" name="Presupuesto" headerRowDxfId="45" dataDxfId="44" totalsRowDxfId="43"/>
    <tableColumn id="4" name="Período Actual " headerRowDxfId="42" dataDxfId="41" totalsRowDxfId="40"/>
    <tableColumn id="9" name="Column2" headerRowDxfId="39" dataDxfId="38" totalsRowDxfId="37"/>
    <tableColumn id="5" name="período actual como % de las ventas " totalsRowFunction="custom" headerRowDxfId="36" dataDxfId="35" totalsRowDxfId="34">
      <calculatedColumnFormula>IFERROR(Otrosgastosoperativoscategoría[[#This Row],[Período Actual ]]/SUBTOTAL(109,Ingresosventas[[Período Actual ]]),0)</calculatedColumnFormula>
      <totalsRowFormula>IFERROR(Otrosgastosoperativoscategoría[[#Totals],[Período Actual ]]/SUBTOTAL(109,Ingresosventas[[Período Actual ]]),0)</totalsRowFormula>
    </tableColumn>
    <tableColumn id="6" name="% de cambio del período anterior " totalsRowFunction="custom" headerRowDxfId="33" dataDxfId="32" totalsRowDxfId="31">
      <calculatedColumnFormula>IFERROR(Otrosgastosoperativoscategoría[[#This Row],[Período Actual ]]/Otrosgastosoperativoscategoría[[#This Row],[Prior Period]]-1,0)</calculatedColumnFormula>
      <totalsRowFormula>IFERROR(Otrosgastosoperativoscategoría[[#Totals],[Período Actual ]]/Otrosgastosoperativoscategoría[[#Totals],[Prior Period]]-1,0)</totalsRowFormula>
    </tableColumn>
    <tableColumn id="7" name="% de cambio del presupuesto " totalsRowFunction="custom" headerRowDxfId="30" dataDxfId="29" totalsRowDxfId="28">
      <calculatedColumnFormula>IFERROR(Otrosgastosoperativoscategoría[[#This Row],[Período Actual ]]/Otrosgastosoperativoscategoría[[#This Row],[Presupuesto]]-1,0)</calculatedColumnFormula>
      <totalsRowFormula>IFERROR(Otrosgastosoperativoscategoría[[#Totals],[Período Actual ]]/Otrosgastosoperativoscategoría[[#Totals],[Presupuesto]]-1,0)</totalsRowFormula>
    </tableColumn>
  </tableColumns>
  <tableStyleInfo name="Profit And Loss" showFirstColumn="1" showLastColumn="0" showRowStripes="0" showColumnStripes="0"/>
  <extLst>
    <ext xmlns:x14="http://schemas.microsoft.com/office/spreadsheetml/2009/9/main" uri="{504A1905-F514-4f6f-8877-14C23A59335A}">
      <x14:table altText="Operating Expense: Other" altTextSummary="Values for each product/service for Prior Period, Budget, and Current Period. Also includes calculations for Current Period As % of Sales, % Change from Prior Period, and % Change From Budget. "/>
    </ext>
  </extLst>
</table>
</file>

<file path=xl/tables/table5.xml><?xml version="1.0" encoding="utf-8"?>
<table xmlns="http://schemas.openxmlformats.org/spreadsheetml/2006/main" id="6" name="Impuestos" displayName="Impuestos" ref="B74:J78" headerRowCount="0" totalsRowCount="1" headerRowDxfId="27" dataDxfId="26" totalsRowDxfId="25">
  <tableColumns count="9">
    <tableColumn id="1" name="Taxes" totalsRowLabel="Total" dataDxfId="24" totalsRowDxfId="23"/>
    <tableColumn id="8" name="Column1" dataDxfId="22" totalsRowDxfId="21"/>
    <tableColumn id="2" name="Período Anterior" headerRowDxfId="20" dataDxfId="19" totalsRowDxfId="18"/>
    <tableColumn id="3" name="Presupuesto" headerRowDxfId="17" dataDxfId="16" totalsRowDxfId="15"/>
    <tableColumn id="4" name="Período Actual " headerRowDxfId="14" dataDxfId="13" totalsRowDxfId="12"/>
    <tableColumn id="9" name="Column2" headerRowDxfId="11" dataDxfId="10" totalsRowDxfId="9"/>
    <tableColumn id="5" name="período actual como % de las ventas " totalsRowFunction="custom" headerRowDxfId="8" dataDxfId="7" totalsRowDxfId="6">
      <calculatedColumnFormula>IFERROR(Impuestos[[#This Row],[Período Actual ]]/SUBTOTAL(109,Ingresosventas[[Período Actual ]]),0)</calculatedColumnFormula>
      <totalsRowFormula>IFERROR(Impuestos[[#Totals],[Período Actual ]]/SUBTOTAL(109,Ingresosventas[[Período Actual ]]),0)</totalsRowFormula>
    </tableColumn>
    <tableColumn id="6" name="% de cambio del período anterior " totalsRowFunction="custom" headerRowDxfId="5" dataDxfId="4" totalsRowDxfId="3">
      <calculatedColumnFormula>IFERROR(Impuestos[[#This Row],[Período Actual ]]/Impuestos[[#This Row],[Período Anterior]]-1,0)</calculatedColumnFormula>
      <totalsRowFormula>IFERROR(Impuestos[[#Totals],[Período Actual ]]/Impuestos[[#Totals],[Período Anterior]]-1,0)</totalsRowFormula>
    </tableColumn>
    <tableColumn id="7" name="% de cambio del presupuesto" totalsRowFunction="custom" headerRowDxfId="2" dataDxfId="1" totalsRowDxfId="0">
      <calculatedColumnFormula>IFERROR(Impuestos[[#This Row],[Período Actual ]]/Impuestos[[#This Row],[Presupuesto]]-1,0)</calculatedColumnFormula>
      <totalsRowFormula>IFERROR(Impuestos[[#Totals],[Período Actual ]]/Impuestos[[#Totals],[Presupuesto]]-1,0)</totalsRowFormula>
    </tableColumn>
  </tableColumns>
  <tableStyleInfo name="Profit And Loss" showFirstColumn="1" showLastColumn="0" showRowStripes="0" showColumnStripes="0"/>
  <extLst>
    <ext xmlns:x14="http://schemas.microsoft.com/office/spreadsheetml/2009/9/main" uri="{504A1905-F514-4f6f-8877-14C23A59335A}">
      <x14:table altText="Taxes" altTextSummary="Values for each product/service for Prior Period, Budget, and Current Period. Also includes calculations for Current Period As % of Sales, % Change from Prior Period, and % Change From Budget. "/>
    </ext>
  </extLst>
</table>
</file>

<file path=xl/theme/theme1.xml><?xml version="1.0" encoding="utf-8"?>
<a:theme xmlns:a="http://schemas.openxmlformats.org/drawingml/2006/main" name="Office Theme">
  <a:themeElements>
    <a:clrScheme name="Profit and Loss Statement">
      <a:dk1>
        <a:sysClr val="windowText" lastClr="000000"/>
      </a:dk1>
      <a:lt1>
        <a:sysClr val="window" lastClr="FFFFFF"/>
      </a:lt1>
      <a:dk2>
        <a:srgbClr val="313F55"/>
      </a:dk2>
      <a:lt2>
        <a:srgbClr val="F2F2F2"/>
      </a:lt2>
      <a:accent1>
        <a:srgbClr val="308DA2"/>
      </a:accent1>
      <a:accent2>
        <a:srgbClr val="EB7A20"/>
      </a:accent2>
      <a:accent3>
        <a:srgbClr val="009D00"/>
      </a:accent3>
      <a:accent4>
        <a:srgbClr val="9D4CA4"/>
      </a:accent4>
      <a:accent5>
        <a:srgbClr val="FFC000"/>
      </a:accent5>
      <a:accent6>
        <a:srgbClr val="DC3220"/>
      </a:accent6>
      <a:hlink>
        <a:srgbClr val="1AA2B5"/>
      </a:hlink>
      <a:folHlink>
        <a:srgbClr val="9D4CA4"/>
      </a:folHlink>
    </a:clrScheme>
    <a:fontScheme name="Profit and Loss Statement">
      <a:majorFont>
        <a:latin typeface="Franklin Gothic Medium"/>
        <a:ea typeface=""/>
        <a:cs typeface=""/>
      </a:majorFont>
      <a:minorFont>
        <a:latin typeface="Franklin Gothic Medium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4"/>
    <pageSetUpPr fitToPage="1"/>
  </sheetPr>
  <dimension ref="A1:K82"/>
  <sheetViews>
    <sheetView showGridLines="0" tabSelected="1" zoomScale="85" zoomScaleNormal="85" workbookViewId="0">
      <pane ySplit="4" topLeftCell="A13" activePane="bottomLeft" state="frozen"/>
      <selection pane="bottomLeft" activeCell="B17" sqref="B17"/>
    </sheetView>
  </sheetViews>
  <sheetFormatPr baseColWidth="10" defaultColWidth="9" defaultRowHeight="17.25" customHeight="1" x14ac:dyDescent="0.25"/>
  <cols>
    <col min="1" max="1" width="2.25" style="5" customWidth="1"/>
    <col min="2" max="2" width="40.25" style="3" customWidth="1"/>
    <col min="3" max="3" width="3" style="21" customWidth="1"/>
    <col min="4" max="5" width="29.875" style="11" customWidth="1"/>
    <col min="6" max="6" width="18.25" style="7" hidden="1" customWidth="1"/>
    <col min="7" max="7" width="3" style="28" customWidth="1"/>
    <col min="8" max="8" width="18" style="7" hidden="1" customWidth="1"/>
    <col min="9" max="9" width="18" style="5" hidden="1" customWidth="1"/>
    <col min="10" max="10" width="18" style="2" hidden="1" customWidth="1"/>
    <col min="11" max="16384" width="9" style="2"/>
  </cols>
  <sheetData>
    <row r="1" spans="2:11" ht="66" customHeight="1" thickBot="1" x14ac:dyDescent="0.3">
      <c r="B1" s="63" t="s">
        <v>82</v>
      </c>
      <c r="C1" s="63"/>
      <c r="D1" s="63"/>
      <c r="E1" s="63"/>
      <c r="F1" s="17"/>
      <c r="G1" s="27"/>
      <c r="H1" s="17"/>
      <c r="I1" s="17"/>
      <c r="J1" s="17"/>
    </row>
    <row r="2" spans="2:11" ht="14.25" thickTop="1" x14ac:dyDescent="0.25">
      <c r="B2" s="59" t="s">
        <v>81</v>
      </c>
      <c r="C2" s="55"/>
      <c r="D2" s="56"/>
      <c r="E2" s="56"/>
      <c r="F2" s="57"/>
      <c r="G2" s="58"/>
      <c r="H2" s="57"/>
      <c r="I2" s="57"/>
      <c r="J2" s="57"/>
    </row>
    <row r="4" spans="2:11" ht="36.75" customHeight="1" thickBot="1" x14ac:dyDescent="0.35">
      <c r="B4" s="2"/>
      <c r="C4" s="22"/>
      <c r="D4" s="33" t="s">
        <v>19</v>
      </c>
      <c r="E4" s="34" t="s">
        <v>18</v>
      </c>
      <c r="F4" s="34"/>
      <c r="G4" s="35"/>
      <c r="H4" s="34" t="s">
        <v>15</v>
      </c>
      <c r="I4" s="34" t="s">
        <v>16</v>
      </c>
      <c r="J4" s="34" t="s">
        <v>17</v>
      </c>
      <c r="K4" s="5"/>
    </row>
    <row r="5" spans="2:11" customFormat="1" ht="17.25" customHeight="1" thickTop="1" x14ac:dyDescent="0.3">
      <c r="B5" s="4" t="s">
        <v>20</v>
      </c>
      <c r="C5" s="23"/>
      <c r="G5" s="23"/>
    </row>
    <row r="6" spans="2:11" ht="17.25" customHeight="1" x14ac:dyDescent="0.25">
      <c r="B6"/>
      <c r="C6"/>
      <c r="D6"/>
      <c r="E6"/>
      <c r="F6"/>
      <c r="G6"/>
      <c r="H6"/>
      <c r="I6"/>
      <c r="J6"/>
      <c r="K6" s="5"/>
    </row>
    <row r="7" spans="2:11" ht="27" x14ac:dyDescent="0.25">
      <c r="B7" s="6" t="s">
        <v>23</v>
      </c>
      <c r="C7" s="18"/>
      <c r="D7" s="52" t="s">
        <v>64</v>
      </c>
      <c r="E7" s="52" t="s">
        <v>65</v>
      </c>
      <c r="F7" s="12"/>
      <c r="G7" s="29"/>
      <c r="H7" s="42">
        <f>IFERROR(Ingresosventas[[#This Row],[Período Actual ]]/SUBTOTAL(109,Ingresosventas[[Período Actual ]]),0)</f>
        <v>0</v>
      </c>
      <c r="I7" s="42">
        <f>IFERROR(Ingresosventas[[#This Row],[Período Actual ]]/Ingresosventas[[#This Row],[Período Anterior]]-1,0)</f>
        <v>0</v>
      </c>
      <c r="J7" s="42">
        <f>IFERROR(Ingresosventas[[#This Row],[Período Actual ]]/Ingresosventas[[#This Row],[Presupuesto]]-1,0)</f>
        <v>0</v>
      </c>
      <c r="K7" s="5"/>
    </row>
    <row r="8" spans="2:11" ht="40.5" x14ac:dyDescent="0.25">
      <c r="B8" s="6" t="s">
        <v>24</v>
      </c>
      <c r="C8" s="18"/>
      <c r="D8" s="52" t="s">
        <v>66</v>
      </c>
      <c r="E8" s="52" t="s">
        <v>67</v>
      </c>
      <c r="F8" s="12"/>
      <c r="G8" s="29"/>
      <c r="H8" s="42">
        <f>IFERROR(Ingresosventas[[#This Row],[Período Actual ]]/SUBTOTAL(109,Ingresosventas[[Período Actual ]]),0)</f>
        <v>0</v>
      </c>
      <c r="I8" s="42">
        <f>IFERROR(Ingresosventas[[#This Row],[Período Actual ]]/Ingresosventas[[#This Row],[Período Anterior]]-1,0)</f>
        <v>0</v>
      </c>
      <c r="J8" s="42">
        <f>IFERROR(Ingresosventas[[#This Row],[Período Actual ]]/Ingresosventas[[#This Row],[Presupuesto]]-1,0)</f>
        <v>0</v>
      </c>
      <c r="K8" s="5"/>
    </row>
    <row r="9" spans="2:11" ht="40.5" x14ac:dyDescent="0.25">
      <c r="B9" s="6" t="s">
        <v>25</v>
      </c>
      <c r="C9" s="18"/>
      <c r="D9" s="52" t="s">
        <v>68</v>
      </c>
      <c r="E9" s="52" t="s">
        <v>69</v>
      </c>
      <c r="F9" s="12"/>
      <c r="G9" s="29"/>
      <c r="H9" s="42">
        <f>IFERROR(Ingresosventas[[#This Row],[Período Actual ]]/SUBTOTAL(109,Ingresosventas[[Período Actual ]]),0)</f>
        <v>0</v>
      </c>
      <c r="I9" s="42">
        <f>IFERROR(Ingresosventas[[#This Row],[Período Actual ]]/Ingresosventas[[#This Row],[Período Anterior]]-1,0)</f>
        <v>0</v>
      </c>
      <c r="J9" s="42">
        <f>IFERROR(Ingresosventas[[#This Row],[Período Actual ]]/Ingresosventas[[#This Row],[Presupuesto]]-1,0)</f>
        <v>0</v>
      </c>
      <c r="K9" s="5"/>
    </row>
    <row r="10" spans="2:11" ht="54" x14ac:dyDescent="0.25">
      <c r="B10" s="6" t="s">
        <v>26</v>
      </c>
      <c r="C10" s="18"/>
      <c r="D10" s="52" t="s">
        <v>70</v>
      </c>
      <c r="E10" s="52" t="s">
        <v>71</v>
      </c>
      <c r="F10" s="12"/>
      <c r="G10" s="29"/>
      <c r="H10" s="42">
        <f>IFERROR(Ingresosventas[[#This Row],[Período Actual ]]/SUBTOTAL(109,Ingresosventas[[Período Actual ]]),0)</f>
        <v>0</v>
      </c>
      <c r="I10" s="42">
        <f>IFERROR(Ingresosventas[[#This Row],[Período Actual ]]/Ingresosventas[[#This Row],[Período Anterior]]-1,0)</f>
        <v>0</v>
      </c>
      <c r="J10" s="42">
        <f>IFERROR(Ingresosventas[[#This Row],[Período Actual ]]/Ingresosventas[[#This Row],[Presupuesto]]-1,0)</f>
        <v>0</v>
      </c>
      <c r="K10" s="5"/>
    </row>
    <row r="11" spans="2:11" ht="17.25" customHeight="1" x14ac:dyDescent="0.25">
      <c r="B11" s="6"/>
      <c r="C11" s="18"/>
      <c r="D11" s="13"/>
      <c r="E11" s="13"/>
      <c r="F11" s="14"/>
      <c r="G11" s="36"/>
      <c r="H11" s="9">
        <f>IFERROR(Ingresosventas[[#Totals],[Período Actual ]]/Ingresosventas[[#Totals],[Período Actual ]],0)</f>
        <v>0</v>
      </c>
      <c r="I11" s="9">
        <f>IFERROR(Ingresosventas[[#Totals],[Período Actual ]]/Ingresosventas[[#Totals],[Período Anterior]]-1,0)</f>
        <v>0</v>
      </c>
      <c r="J11" s="9">
        <f>IFERROR(Ingresosventas[[#Totals],[Período Actual ]]/Ingresosventas[[#Totals],[Presupuesto]]-1,0)</f>
        <v>0</v>
      </c>
    </row>
    <row r="12" spans="2:11" ht="17.25" customHeight="1" x14ac:dyDescent="0.25">
      <c r="B12" s="6"/>
      <c r="C12" s="60"/>
      <c r="D12" s="13"/>
      <c r="E12" s="13"/>
      <c r="F12" s="14"/>
      <c r="G12" s="61"/>
      <c r="H12" s="9"/>
      <c r="I12" s="9"/>
      <c r="J12" s="9"/>
    </row>
    <row r="13" spans="2:11" ht="17.25" customHeight="1" x14ac:dyDescent="0.25">
      <c r="B13" s="1" t="s">
        <v>21</v>
      </c>
      <c r="K13" s="5"/>
    </row>
    <row r="14" spans="2:11" ht="17.25" customHeight="1" x14ac:dyDescent="0.25">
      <c r="B14"/>
      <c r="C14"/>
      <c r="D14"/>
      <c r="E14"/>
      <c r="F14"/>
      <c r="G14"/>
      <c r="H14"/>
      <c r="I14"/>
      <c r="J14"/>
      <c r="K14" s="5"/>
    </row>
    <row r="15" spans="2:11" ht="27" x14ac:dyDescent="0.25">
      <c r="B15" s="6" t="s">
        <v>27</v>
      </c>
      <c r="C15" s="18"/>
      <c r="D15" s="53" t="s">
        <v>76</v>
      </c>
      <c r="E15" s="53" t="s">
        <v>113</v>
      </c>
      <c r="F15" s="13"/>
      <c r="G15" s="30"/>
      <c r="H15" s="9">
        <f>IFERROR(CosteDeVentas[[#This Row],[Período Actual ]]/SUBTOTAL(109,Ingresosventas[[Período Actual ]]),0)</f>
        <v>0</v>
      </c>
      <c r="I15" s="9">
        <f>IFERROR(CosteDeVentas[[#This Row],[Período Actual ]]/CosteDeVentas[[#This Row],[Período Anterior]]-1,0)</f>
        <v>0</v>
      </c>
      <c r="J15" s="9">
        <f>IFERROR(CosteDeVentas[[#This Row],[Período Actual ]]/CosteDeVentas[[#This Row],[Presupuesto]]-1,0)</f>
        <v>0</v>
      </c>
      <c r="K15" s="5"/>
    </row>
    <row r="16" spans="2:11" ht="43.5" customHeight="1" x14ac:dyDescent="0.25">
      <c r="B16" s="50" t="s">
        <v>35</v>
      </c>
      <c r="C16" s="48"/>
      <c r="D16" s="53"/>
      <c r="E16" s="54" t="s">
        <v>74</v>
      </c>
      <c r="F16" s="13"/>
      <c r="G16" s="49"/>
      <c r="H16" s="9">
        <f>IFERROR(CosteDeVentas[[#This Row],[Período Actual ]]/SUBTOTAL(109,Ingresosventas[[Período Actual ]]),0)</f>
        <v>0</v>
      </c>
      <c r="I16" s="9">
        <f>IFERROR(CosteDeVentas[[#This Row],[Período Actual ]]/CosteDeVentas[[#This Row],[Período Anterior]]-1,0)</f>
        <v>0</v>
      </c>
      <c r="J16" s="9">
        <f>IFERROR(CosteDeVentas[[#This Row],[Período Actual ]]/CosteDeVentas[[#This Row],[Presupuesto]]-1,0)</f>
        <v>0</v>
      </c>
      <c r="K16" s="5"/>
    </row>
    <row r="17" spans="2:11" ht="27" x14ac:dyDescent="0.25">
      <c r="B17" s="50" t="s">
        <v>36</v>
      </c>
      <c r="C17" s="48"/>
      <c r="D17" s="53"/>
      <c r="E17" s="54" t="s">
        <v>75</v>
      </c>
      <c r="F17" s="13"/>
      <c r="G17" s="49"/>
      <c r="H17" s="9">
        <f>IFERROR(CosteDeVentas[[#This Row],[Período Actual ]]/SUBTOTAL(109,Ingresosventas[[Período Actual ]]),0)</f>
        <v>0</v>
      </c>
      <c r="I17" s="9">
        <f>IFERROR(CosteDeVentas[[#This Row],[Período Actual ]]/CosteDeVentas[[#This Row],[Período Anterior]]-1,0)</f>
        <v>0</v>
      </c>
      <c r="J17" s="9">
        <f>IFERROR(CosteDeVentas[[#This Row],[Período Actual ]]/CosteDeVentas[[#This Row],[Presupuesto]]-1,0)</f>
        <v>0</v>
      </c>
      <c r="K17" s="5"/>
    </row>
    <row r="18" spans="2:11" ht="13.5" x14ac:dyDescent="0.25">
      <c r="B18" s="50" t="s">
        <v>37</v>
      </c>
      <c r="C18" s="48"/>
      <c r="D18" s="53"/>
      <c r="E18" s="54" t="s">
        <v>73</v>
      </c>
      <c r="F18" s="13"/>
      <c r="G18" s="49"/>
      <c r="H18" s="9">
        <f>IFERROR(CosteDeVentas[[#This Row],[Período Actual ]]/SUBTOTAL(109,Ingresosventas[[Período Actual ]]),0)</f>
        <v>0</v>
      </c>
      <c r="I18" s="9">
        <f>IFERROR(CosteDeVentas[[#This Row],[Período Actual ]]/CosteDeVentas[[#This Row],[Período Anterior]]-1,0)</f>
        <v>0</v>
      </c>
      <c r="J18" s="9">
        <f>IFERROR(CosteDeVentas[[#This Row],[Período Actual ]]/CosteDeVentas[[#This Row],[Presupuesto]]-1,0)</f>
        <v>0</v>
      </c>
      <c r="K18" s="5"/>
    </row>
    <row r="19" spans="2:11" ht="13.5" x14ac:dyDescent="0.25">
      <c r="B19" s="50" t="s">
        <v>38</v>
      </c>
      <c r="C19" s="48"/>
      <c r="D19" s="53"/>
      <c r="E19" s="54" t="s">
        <v>72</v>
      </c>
      <c r="F19" s="13"/>
      <c r="G19" s="49"/>
      <c r="H19" s="9">
        <f>IFERROR(CosteDeVentas[[#This Row],[Período Actual ]]/SUBTOTAL(109,Ingresosventas[[Período Actual ]]),0)</f>
        <v>0</v>
      </c>
      <c r="I19" s="9">
        <f>IFERROR(CosteDeVentas[[#This Row],[Período Actual ]]/CosteDeVentas[[#This Row],[Período Anterior]]-1,0)</f>
        <v>0</v>
      </c>
      <c r="J19" s="9">
        <f>IFERROR(CosteDeVentas[[#This Row],[Período Actual ]]/CosteDeVentas[[#This Row],[Presupuesto]]-1,0)</f>
        <v>0</v>
      </c>
      <c r="K19" s="5"/>
    </row>
    <row r="20" spans="2:11" ht="17.25" customHeight="1" x14ac:dyDescent="0.25">
      <c r="B20" s="6" t="s">
        <v>28</v>
      </c>
      <c r="C20" s="18"/>
      <c r="D20" s="53" t="s">
        <v>79</v>
      </c>
      <c r="E20" s="53"/>
      <c r="F20" s="13"/>
      <c r="G20" s="30"/>
      <c r="H20" s="9">
        <f>IFERROR(CosteDeVentas[[#This Row],[Período Actual ]]/SUBTOTAL(109,Ingresosventas[[Período Actual ]]),0)</f>
        <v>0</v>
      </c>
      <c r="I20" s="9">
        <f>IFERROR(CosteDeVentas[[#This Row],[Período Actual ]]/CosteDeVentas[[#This Row],[Período Anterior]]-1,0)</f>
        <v>0</v>
      </c>
      <c r="J20" s="9">
        <f>IFERROR(CosteDeVentas[[#This Row],[Período Actual ]]/CosteDeVentas[[#This Row],[Presupuesto]]-1,0)</f>
        <v>0</v>
      </c>
      <c r="K20" s="5"/>
    </row>
    <row r="21" spans="2:11" ht="17.25" customHeight="1" x14ac:dyDescent="0.25">
      <c r="B21" s="50" t="s">
        <v>39</v>
      </c>
      <c r="C21" s="48"/>
      <c r="D21" s="53"/>
      <c r="E21" s="53"/>
      <c r="F21" s="13"/>
      <c r="G21" s="49"/>
      <c r="H21" s="9">
        <f>IFERROR(CosteDeVentas[[#This Row],[Período Actual ]]/SUBTOTAL(109,Ingresosventas[[Período Actual ]]),0)</f>
        <v>0</v>
      </c>
      <c r="I21" s="9">
        <f>IFERROR(CosteDeVentas[[#This Row],[Período Actual ]]/CosteDeVentas[[#This Row],[Período Anterior]]-1,0)</f>
        <v>0</v>
      </c>
      <c r="J21" s="9">
        <f>IFERROR(CosteDeVentas[[#This Row],[Período Actual ]]/CosteDeVentas[[#This Row],[Presupuesto]]-1,0)</f>
        <v>0</v>
      </c>
      <c r="K21" s="5"/>
    </row>
    <row r="22" spans="2:11" ht="67.5" x14ac:dyDescent="0.25">
      <c r="B22" s="51" t="s">
        <v>40</v>
      </c>
      <c r="C22" s="48"/>
      <c r="D22" s="53"/>
      <c r="E22" s="53" t="s">
        <v>93</v>
      </c>
      <c r="F22" s="13"/>
      <c r="G22" s="49"/>
      <c r="H22" s="9">
        <f>IFERROR(CosteDeVentas[[#This Row],[Período Actual ]]/SUBTOTAL(109,Ingresosventas[[Período Actual ]]),0)</f>
        <v>0</v>
      </c>
      <c r="I22" s="9">
        <f>IFERROR(CosteDeVentas[[#This Row],[Período Actual ]]/CosteDeVentas[[#This Row],[Período Anterior]]-1,0)</f>
        <v>0</v>
      </c>
      <c r="J22" s="9">
        <f>IFERROR(CosteDeVentas[[#This Row],[Período Actual ]]/CosteDeVentas[[#This Row],[Presupuesto]]-1,0)</f>
        <v>0</v>
      </c>
      <c r="K22" s="5"/>
    </row>
    <row r="23" spans="2:11" ht="27" x14ac:dyDescent="0.25">
      <c r="B23" s="51" t="s">
        <v>41</v>
      </c>
      <c r="C23" s="48"/>
      <c r="D23" s="53" t="s">
        <v>77</v>
      </c>
      <c r="E23" s="53" t="s">
        <v>78</v>
      </c>
      <c r="F23" s="13"/>
      <c r="G23" s="49"/>
      <c r="H23" s="9">
        <f>IFERROR(CosteDeVentas[[#This Row],[Período Actual ]]/SUBTOTAL(109,Ingresosventas[[Período Actual ]]),0)</f>
        <v>0</v>
      </c>
      <c r="I23" s="9">
        <f>IFERROR(CosteDeVentas[[#This Row],[Período Actual ]]/CosteDeVentas[[#This Row],[Período Anterior]]-1,0)</f>
        <v>0</v>
      </c>
      <c r="J23" s="9">
        <f>IFERROR(CosteDeVentas[[#This Row],[Período Actual ]]/CosteDeVentas[[#This Row],[Presupuesto]]-1,0)</f>
        <v>0</v>
      </c>
      <c r="K23" s="5"/>
    </row>
    <row r="24" spans="2:11" ht="27" x14ac:dyDescent="0.25">
      <c r="B24" s="50" t="s">
        <v>42</v>
      </c>
      <c r="C24" s="48"/>
      <c r="D24" s="53" t="s">
        <v>80</v>
      </c>
      <c r="E24" s="53"/>
      <c r="F24" s="13"/>
      <c r="G24" s="49"/>
      <c r="H24" s="9">
        <f>IFERROR(CosteDeVentas[[#This Row],[Período Actual ]]/SUBTOTAL(109,Ingresosventas[[Período Actual ]]),0)</f>
        <v>0</v>
      </c>
      <c r="I24" s="9">
        <f>IFERROR(CosteDeVentas[[#This Row],[Período Actual ]]/CosteDeVentas[[#This Row],[Período Anterior]]-1,0)</f>
        <v>0</v>
      </c>
      <c r="J24" s="9">
        <f>IFERROR(CosteDeVentas[[#This Row],[Período Actual ]]/CosteDeVentas[[#This Row],[Presupuesto]]-1,0)</f>
        <v>0</v>
      </c>
      <c r="K24" s="5"/>
    </row>
    <row r="25" spans="2:11" ht="40.5" x14ac:dyDescent="0.25">
      <c r="B25" s="51" t="s">
        <v>43</v>
      </c>
      <c r="C25" s="48"/>
      <c r="D25" s="53"/>
      <c r="E25" s="53" t="s">
        <v>86</v>
      </c>
      <c r="F25" s="13"/>
      <c r="G25" s="49"/>
      <c r="H25" s="9">
        <f>IFERROR(CosteDeVentas[[#This Row],[Período Actual ]]/SUBTOTAL(109,Ingresosventas[[Período Actual ]]),0)</f>
        <v>0</v>
      </c>
      <c r="I25" s="9">
        <f>IFERROR(CosteDeVentas[[#This Row],[Período Actual ]]/CosteDeVentas[[#This Row],[Período Anterior]]-1,0)</f>
        <v>0</v>
      </c>
      <c r="J25" s="9">
        <f>IFERROR(CosteDeVentas[[#This Row],[Período Actual ]]/CosteDeVentas[[#This Row],[Presupuesto]]-1,0)</f>
        <v>0</v>
      </c>
      <c r="K25" s="5"/>
    </row>
    <row r="26" spans="2:11" ht="40.5" x14ac:dyDescent="0.25">
      <c r="B26" s="51" t="s">
        <v>44</v>
      </c>
      <c r="C26" s="48"/>
      <c r="D26" s="53"/>
      <c r="E26" s="53" t="s">
        <v>87</v>
      </c>
      <c r="F26" s="13"/>
      <c r="G26" s="49"/>
      <c r="H26" s="9">
        <f>IFERROR(CosteDeVentas[[#This Row],[Período Actual ]]/SUBTOTAL(109,Ingresosventas[[Período Actual ]]),0)</f>
        <v>0</v>
      </c>
      <c r="I26" s="9">
        <f>IFERROR(CosteDeVentas[[#This Row],[Período Actual ]]/CosteDeVentas[[#This Row],[Período Anterior]]-1,0)</f>
        <v>0</v>
      </c>
      <c r="J26" s="9">
        <f>IFERROR(CosteDeVentas[[#This Row],[Período Actual ]]/CosteDeVentas[[#This Row],[Presupuesto]]-1,0)</f>
        <v>0</v>
      </c>
      <c r="K26" s="5"/>
    </row>
    <row r="27" spans="2:11" ht="40.5" customHeight="1" x14ac:dyDescent="0.25">
      <c r="B27" s="51" t="s">
        <v>45</v>
      </c>
      <c r="C27" s="48"/>
      <c r="D27" s="53"/>
      <c r="E27" s="53" t="s">
        <v>88</v>
      </c>
      <c r="F27" s="13"/>
      <c r="G27" s="49"/>
      <c r="H27" s="9">
        <f>IFERROR(CosteDeVentas[[#This Row],[Período Actual ]]/SUBTOTAL(109,Ingresosventas[[Período Actual ]]),0)</f>
        <v>0</v>
      </c>
      <c r="I27" s="9">
        <f>IFERROR(CosteDeVentas[[#This Row],[Período Actual ]]/CosteDeVentas[[#This Row],[Período Anterior]]-1,0)</f>
        <v>0</v>
      </c>
      <c r="J27" s="9">
        <f>IFERROR(CosteDeVentas[[#This Row],[Período Actual ]]/CosteDeVentas[[#This Row],[Presupuesto]]-1,0)</f>
        <v>0</v>
      </c>
      <c r="K27" s="5"/>
    </row>
    <row r="28" spans="2:11" ht="40.5" x14ac:dyDescent="0.25">
      <c r="B28" s="51" t="s">
        <v>46</v>
      </c>
      <c r="C28" s="48"/>
      <c r="D28" s="53"/>
      <c r="E28" s="53" t="s">
        <v>89</v>
      </c>
      <c r="F28" s="13"/>
      <c r="G28" s="49"/>
      <c r="H28" s="9">
        <f>IFERROR(CosteDeVentas[[#This Row],[Período Actual ]]/SUBTOTAL(109,Ingresosventas[[Período Actual ]]),0)</f>
        <v>0</v>
      </c>
      <c r="I28" s="9">
        <f>IFERROR(CosteDeVentas[[#This Row],[Período Actual ]]/CosteDeVentas[[#This Row],[Período Anterior]]-1,0)</f>
        <v>0</v>
      </c>
      <c r="J28" s="9">
        <f>IFERROR(CosteDeVentas[[#This Row],[Período Actual ]]/CosteDeVentas[[#This Row],[Presupuesto]]-1,0)</f>
        <v>0</v>
      </c>
      <c r="K28" s="5"/>
    </row>
    <row r="29" spans="2:11" ht="27" x14ac:dyDescent="0.25">
      <c r="B29" s="6" t="s">
        <v>29</v>
      </c>
      <c r="C29" s="18"/>
      <c r="D29" s="53" t="s">
        <v>83</v>
      </c>
      <c r="E29" s="53"/>
      <c r="F29" s="13"/>
      <c r="G29" s="30"/>
      <c r="H29" s="9">
        <f>IFERROR(CosteDeVentas[[#This Row],[Período Actual ]]/SUBTOTAL(109,Ingresosventas[[Período Actual ]]),0)</f>
        <v>0</v>
      </c>
      <c r="I29" s="9">
        <f>IFERROR(CosteDeVentas[[#This Row],[Período Actual ]]/CosteDeVentas[[#This Row],[Período Anterior]]-1,0)</f>
        <v>0</v>
      </c>
      <c r="J29" s="9">
        <f>IFERROR(CosteDeVentas[[#This Row],[Período Actual ]]/CosteDeVentas[[#This Row],[Presupuesto]]-1,0)</f>
        <v>0</v>
      </c>
      <c r="K29" s="5"/>
    </row>
    <row r="30" spans="2:11" ht="40.5" x14ac:dyDescent="0.25">
      <c r="B30" s="50" t="s">
        <v>47</v>
      </c>
      <c r="C30" s="48"/>
      <c r="D30" s="53"/>
      <c r="E30" s="62" t="s">
        <v>90</v>
      </c>
      <c r="F30" s="13"/>
      <c r="G30" s="49"/>
      <c r="H30" s="9">
        <f>IFERROR(CosteDeVentas[[#This Row],[Período Actual ]]/SUBTOTAL(109,Ingresosventas[[Período Actual ]]),0)</f>
        <v>0</v>
      </c>
      <c r="I30" s="9">
        <f>IFERROR(CosteDeVentas[[#This Row],[Período Actual ]]/CosteDeVentas[[#This Row],[Período Anterior]]-1,0)</f>
        <v>0</v>
      </c>
      <c r="J30" s="9">
        <f>IFERROR(CosteDeVentas[[#This Row],[Período Actual ]]/CosteDeVentas[[#This Row],[Presupuesto]]-1,0)</f>
        <v>0</v>
      </c>
      <c r="K30" s="5"/>
    </row>
    <row r="31" spans="2:11" ht="40.5" x14ac:dyDescent="0.25">
      <c r="B31" s="50" t="s">
        <v>48</v>
      </c>
      <c r="C31" s="48"/>
      <c r="D31" s="53"/>
      <c r="E31" s="62" t="s">
        <v>91</v>
      </c>
      <c r="F31" s="13"/>
      <c r="G31" s="49"/>
      <c r="H31" s="9">
        <f>IFERROR(CosteDeVentas[[#This Row],[Período Actual ]]/SUBTOTAL(109,Ingresosventas[[Período Actual ]]),0)</f>
        <v>0</v>
      </c>
      <c r="I31" s="9">
        <f>IFERROR(CosteDeVentas[[#This Row],[Período Actual ]]/CosteDeVentas[[#This Row],[Período Anterior]]-1,0)</f>
        <v>0</v>
      </c>
      <c r="J31" s="9">
        <f>IFERROR(CosteDeVentas[[#This Row],[Período Actual ]]/CosteDeVentas[[#This Row],[Presupuesto]]-1,0)</f>
        <v>0</v>
      </c>
      <c r="K31" s="5"/>
    </row>
    <row r="32" spans="2:11" ht="13.5" x14ac:dyDescent="0.25">
      <c r="B32" s="50" t="s">
        <v>49</v>
      </c>
      <c r="C32" s="48"/>
      <c r="D32" s="53"/>
      <c r="E32" s="53" t="s">
        <v>84</v>
      </c>
      <c r="F32" s="13"/>
      <c r="G32" s="49"/>
      <c r="H32" s="9">
        <f>IFERROR(CosteDeVentas[[#This Row],[Período Actual ]]/SUBTOTAL(109,Ingresosventas[[Período Actual ]]),0)</f>
        <v>0</v>
      </c>
      <c r="I32" s="9">
        <f>IFERROR(CosteDeVentas[[#This Row],[Período Actual ]]/CosteDeVentas[[#This Row],[Período Anterior]]-1,0)</f>
        <v>0</v>
      </c>
      <c r="J32" s="9">
        <f>IFERROR(CosteDeVentas[[#This Row],[Período Actual ]]/CosteDeVentas[[#This Row],[Presupuesto]]-1,0)</f>
        <v>0</v>
      </c>
      <c r="K32" s="5"/>
    </row>
    <row r="33" spans="1:11" ht="40.5" x14ac:dyDescent="0.25">
      <c r="B33" s="6" t="s">
        <v>30</v>
      </c>
      <c r="C33" s="18"/>
      <c r="D33" s="53" t="s">
        <v>85</v>
      </c>
      <c r="E33" s="53"/>
      <c r="F33" s="13"/>
      <c r="G33" s="30"/>
      <c r="H33" s="9">
        <f>IFERROR(CosteDeVentas[[#This Row],[Período Actual ]]/SUBTOTAL(109,Ingresosventas[[Período Actual ]]),0)</f>
        <v>0</v>
      </c>
      <c r="I33" s="9">
        <f>IFERROR(CosteDeVentas[[#This Row],[Período Actual ]]/CosteDeVentas[[#This Row],[Período Anterior]]-1,0)</f>
        <v>0</v>
      </c>
      <c r="J33" s="9">
        <f>IFERROR(CosteDeVentas[[#This Row],[Período Actual ]]/CosteDeVentas[[#This Row],[Presupuesto]]-1,0)</f>
        <v>0</v>
      </c>
    </row>
    <row r="34" spans="1:11" ht="27" x14ac:dyDescent="0.25">
      <c r="B34" s="50" t="s">
        <v>50</v>
      </c>
      <c r="C34" s="48"/>
      <c r="D34" s="53"/>
      <c r="E34" s="53" t="s">
        <v>92</v>
      </c>
      <c r="F34" s="13"/>
      <c r="G34" s="49"/>
      <c r="H34" s="9">
        <f>IFERROR(CosteDeVentas[[#This Row],[Período Actual ]]/SUBTOTAL(109,Ingresosventas[[Período Actual ]]),0)</f>
        <v>0</v>
      </c>
      <c r="I34" s="9">
        <f>IFERROR(CosteDeVentas[[#This Row],[Período Actual ]]/CosteDeVentas[[#This Row],[Período Anterior]]-1,0)</f>
        <v>0</v>
      </c>
      <c r="J34" s="9">
        <f>IFERROR(CosteDeVentas[[#This Row],[Período Actual ]]/CosteDeVentas[[#This Row],[Presupuesto]]-1,0)</f>
        <v>0</v>
      </c>
    </row>
    <row r="35" spans="1:11" ht="54" x14ac:dyDescent="0.25">
      <c r="B35" s="50" t="s">
        <v>51</v>
      </c>
      <c r="C35" s="48"/>
      <c r="D35" s="53"/>
      <c r="E35" s="62" t="s">
        <v>96</v>
      </c>
      <c r="F35" s="13"/>
      <c r="G35" s="49"/>
      <c r="H35" s="9">
        <f>IFERROR(CosteDeVentas[[#This Row],[Período Actual ]]/SUBTOTAL(109,Ingresosventas[[Período Actual ]]),0)</f>
        <v>0</v>
      </c>
      <c r="I35" s="9">
        <f>IFERROR(CosteDeVentas[[#This Row],[Período Actual ]]/CosteDeVentas[[#This Row],[Período Anterior]]-1,0)</f>
        <v>0</v>
      </c>
      <c r="J35" s="9">
        <f>IFERROR(CosteDeVentas[[#This Row],[Período Actual ]]/CosteDeVentas[[#This Row],[Presupuesto]]-1,0)</f>
        <v>0</v>
      </c>
      <c r="K35" s="5"/>
    </row>
    <row r="36" spans="1:11" ht="17.25" customHeight="1" x14ac:dyDescent="0.25">
      <c r="B36" s="6"/>
      <c r="C36" s="24"/>
      <c r="D36" s="13"/>
      <c r="E36" s="13"/>
      <c r="F36" s="14"/>
      <c r="G36" s="29"/>
      <c r="H36" s="9">
        <f>IFERROR(CosteDeVentas[[#Totals],[Período Actual ]]/SUBTOTAL(109,Ingresosventas[[Período Actual ]]),0)</f>
        <v>0</v>
      </c>
      <c r="I36" s="9">
        <f>IFERROR(CosteDeVentas[[#Totals],[Período Actual ]]/CosteDeVentas[[#Totals],[Período Anterior]]-1,0)</f>
        <v>0</v>
      </c>
      <c r="J36" s="9">
        <f>IFERROR(CosteDeVentas[[#Totals],[Período Actual ]]/CosteDeVentas[[#Totals],[Presupuesto]]-1,0)</f>
        <v>0</v>
      </c>
    </row>
    <row r="37" spans="1:11" ht="17.25" customHeight="1" x14ac:dyDescent="0.25">
      <c r="A37" s="2"/>
      <c r="B37" s="64"/>
      <c r="C37" s="64"/>
      <c r="D37" s="64"/>
      <c r="E37" s="64"/>
      <c r="F37" s="64"/>
      <c r="G37" s="64"/>
      <c r="H37" s="64"/>
      <c r="I37" s="64"/>
      <c r="J37" s="64"/>
    </row>
    <row r="38" spans="1:11" ht="17.25" customHeight="1" x14ac:dyDescent="0.25">
      <c r="A38" s="2"/>
      <c r="B38" s="1" t="s">
        <v>22</v>
      </c>
      <c r="I38" s="2"/>
    </row>
    <row r="39" spans="1:11" ht="17.25" customHeight="1" x14ac:dyDescent="0.25">
      <c r="A39" s="2"/>
      <c r="B39"/>
      <c r="C39"/>
      <c r="D39"/>
      <c r="E39"/>
      <c r="F39"/>
      <c r="G39"/>
      <c r="H39"/>
      <c r="I39"/>
      <c r="J39"/>
    </row>
    <row r="40" spans="1:11" ht="40.5" x14ac:dyDescent="0.25">
      <c r="A40" s="2"/>
      <c r="B40" s="6" t="s">
        <v>32</v>
      </c>
      <c r="C40" s="18"/>
      <c r="D40" s="53" t="s">
        <v>94</v>
      </c>
      <c r="E40" s="53"/>
      <c r="F40" s="13"/>
      <c r="G40" s="30"/>
      <c r="H40" s="9">
        <f>IFERROR(Ventasymarketing[[#This Row],[Período Actual ]]/SUBTOTAL(109,Ingresosventas[[Período Actual ]]),0)</f>
        <v>0</v>
      </c>
      <c r="I40" s="9">
        <f>IFERROR(Ventasymarketing[[#This Row],[Período Actual ]]/Ventasymarketing[[#This Row],[Período Anterior]]-1,0)</f>
        <v>0</v>
      </c>
      <c r="J40" s="9">
        <f>IFERROR(Ventasymarketing[[#This Row],[Período Actual ]]/Ventasymarketing[[#This Row],[Presupuesto]]-1,0)</f>
        <v>0</v>
      </c>
    </row>
    <row r="41" spans="1:11" ht="40.5" x14ac:dyDescent="0.25">
      <c r="A41" s="2"/>
      <c r="B41" s="50" t="s">
        <v>52</v>
      </c>
      <c r="C41" s="48"/>
      <c r="D41" s="53"/>
      <c r="E41" s="53" t="s">
        <v>97</v>
      </c>
      <c r="F41" s="13"/>
      <c r="G41" s="49"/>
      <c r="H41" s="9">
        <f>IFERROR(Ventasymarketing[[#This Row],[Período Actual ]]/SUBTOTAL(109,Ingresosventas[[Período Actual ]]),0)</f>
        <v>0</v>
      </c>
      <c r="I41" s="9">
        <f>IFERROR(Ventasymarketing[[#This Row],[Período Actual ]]/Ventasymarketing[[#This Row],[Período Anterior]]-1,0)</f>
        <v>0</v>
      </c>
      <c r="J41" s="9">
        <f>IFERROR(Ventasymarketing[[#This Row],[Período Actual ]]/Ventasymarketing[[#This Row],[Presupuesto]]-1,0)</f>
        <v>0</v>
      </c>
    </row>
    <row r="42" spans="1:11" ht="13.5" x14ac:dyDescent="0.25">
      <c r="A42" s="2"/>
      <c r="B42" s="50" t="s">
        <v>53</v>
      </c>
      <c r="C42" s="48"/>
      <c r="D42" s="53"/>
      <c r="E42" s="62" t="s">
        <v>95</v>
      </c>
      <c r="F42" s="13"/>
      <c r="G42" s="49"/>
      <c r="H42" s="9">
        <f>IFERROR(Ventasymarketing[[#This Row],[Período Actual ]]/SUBTOTAL(109,Ingresosventas[[Período Actual ]]),0)</f>
        <v>0</v>
      </c>
      <c r="I42" s="9">
        <f>IFERROR(Ventasymarketing[[#This Row],[Período Actual ]]/Ventasymarketing[[#This Row],[Período Anterior]]-1,0)</f>
        <v>0</v>
      </c>
      <c r="J42" s="9">
        <f>IFERROR(Ventasymarketing[[#This Row],[Período Actual ]]/Ventasymarketing[[#This Row],[Presupuesto]]-1,0)</f>
        <v>0</v>
      </c>
    </row>
    <row r="43" spans="1:11" ht="27" x14ac:dyDescent="0.25">
      <c r="A43" s="2"/>
      <c r="B43" s="50" t="s">
        <v>54</v>
      </c>
      <c r="C43" s="48"/>
      <c r="D43" s="53"/>
      <c r="E43" s="53" t="s">
        <v>98</v>
      </c>
      <c r="F43" s="13"/>
      <c r="G43" s="49"/>
      <c r="H43" s="9">
        <f>IFERROR(Ventasymarketing[[#This Row],[Período Actual ]]/SUBTOTAL(109,Ingresosventas[[Período Actual ]]),0)</f>
        <v>0</v>
      </c>
      <c r="I43" s="9">
        <f>IFERROR(Ventasymarketing[[#This Row],[Período Actual ]]/Ventasymarketing[[#This Row],[Período Anterior]]-1,0)</f>
        <v>0</v>
      </c>
      <c r="J43" s="9">
        <f>IFERROR(Ventasymarketing[[#This Row],[Período Actual ]]/Ventasymarketing[[#This Row],[Presupuesto]]-1,0)</f>
        <v>0</v>
      </c>
    </row>
    <row r="44" spans="1:11" ht="27" x14ac:dyDescent="0.25">
      <c r="A44" s="2"/>
      <c r="B44" s="50" t="s">
        <v>55</v>
      </c>
      <c r="C44" s="48"/>
      <c r="D44" s="53"/>
      <c r="E44" s="53" t="s">
        <v>99</v>
      </c>
      <c r="F44" s="13"/>
      <c r="G44" s="49"/>
      <c r="H44" s="9">
        <f>IFERROR(Ventasymarketing[[#This Row],[Período Actual ]]/SUBTOTAL(109,Ingresosventas[[Período Actual ]]),0)</f>
        <v>0</v>
      </c>
      <c r="I44" s="9">
        <f>IFERROR(Ventasymarketing[[#This Row],[Período Actual ]]/Ventasymarketing[[#This Row],[Período Anterior]]-1,0)</f>
        <v>0</v>
      </c>
      <c r="J44" s="9">
        <f>IFERROR(Ventasymarketing[[#This Row],[Período Actual ]]/Ventasymarketing[[#This Row],[Presupuesto]]-1,0)</f>
        <v>0</v>
      </c>
    </row>
    <row r="45" spans="1:11" ht="40.5" x14ac:dyDescent="0.25">
      <c r="A45" s="2"/>
      <c r="B45" s="50" t="s">
        <v>56</v>
      </c>
      <c r="C45" s="48"/>
      <c r="D45" s="53"/>
      <c r="E45" s="62" t="s">
        <v>100</v>
      </c>
      <c r="F45" s="13"/>
      <c r="G45" s="49"/>
      <c r="H45" s="9">
        <f>IFERROR(Ventasymarketing[[#This Row],[Período Actual ]]/SUBTOTAL(109,Ingresosventas[[Período Actual ]]),0)</f>
        <v>0</v>
      </c>
      <c r="I45" s="9">
        <f>IFERROR(Ventasymarketing[[#This Row],[Período Actual ]]/Ventasymarketing[[#This Row],[Período Anterior]]-1,0)</f>
        <v>0</v>
      </c>
      <c r="J45" s="9">
        <f>IFERROR(Ventasymarketing[[#This Row],[Período Actual ]]/Ventasymarketing[[#This Row],[Presupuesto]]-1,0)</f>
        <v>0</v>
      </c>
    </row>
    <row r="46" spans="1:11" ht="40.5" x14ac:dyDescent="0.25">
      <c r="A46" s="2"/>
      <c r="B46" s="6" t="s">
        <v>31</v>
      </c>
      <c r="C46" s="18"/>
      <c r="D46" s="53" t="s">
        <v>101</v>
      </c>
      <c r="E46" s="53"/>
      <c r="F46" s="13"/>
      <c r="G46" s="30"/>
      <c r="H46" s="9">
        <f>IFERROR(Ventasymarketing[[#This Row],[Período Actual ]]/SUBTOTAL(109,Ingresosventas[[Período Actual ]]),0)</f>
        <v>0</v>
      </c>
      <c r="I46" s="9">
        <f>IFERROR(Ventasymarketing[[#This Row],[Período Actual ]]/Ventasymarketing[[#This Row],[Período Anterior]]-1,0)</f>
        <v>0</v>
      </c>
      <c r="J46" s="9">
        <f>IFERROR(Ventasymarketing[[#This Row],[Período Actual ]]/Ventasymarketing[[#This Row],[Presupuesto]]-1,0)</f>
        <v>0</v>
      </c>
    </row>
    <row r="47" spans="1:11" ht="27" x14ac:dyDescent="0.25">
      <c r="A47" s="2"/>
      <c r="B47" s="50" t="s">
        <v>57</v>
      </c>
      <c r="C47" s="48"/>
      <c r="D47" s="53"/>
      <c r="E47" s="53" t="s">
        <v>102</v>
      </c>
      <c r="F47" s="13"/>
      <c r="G47" s="49"/>
      <c r="H47" s="9">
        <f>IFERROR(Ventasymarketing[[#This Row],[Período Actual ]]/SUBTOTAL(109,Ingresosventas[[Período Actual ]]),0)</f>
        <v>0</v>
      </c>
      <c r="I47" s="9">
        <f>IFERROR(Ventasymarketing[[#This Row],[Período Actual ]]/Ventasymarketing[[#This Row],[Período Anterior]]-1,0)</f>
        <v>0</v>
      </c>
      <c r="J47" s="9">
        <f>IFERROR(Ventasymarketing[[#This Row],[Período Actual ]]/Ventasymarketing[[#This Row],[Presupuesto]]-1,0)</f>
        <v>0</v>
      </c>
    </row>
    <row r="48" spans="1:11" ht="27" x14ac:dyDescent="0.25">
      <c r="A48" s="2"/>
      <c r="B48" s="50" t="s">
        <v>58</v>
      </c>
      <c r="C48" s="48"/>
      <c r="D48" s="53"/>
      <c r="E48" s="53" t="s">
        <v>103</v>
      </c>
      <c r="F48" s="13"/>
      <c r="G48" s="49"/>
      <c r="H48" s="9">
        <f>IFERROR(Ventasymarketing[[#This Row],[Período Actual ]]/SUBTOTAL(109,Ingresosventas[[Período Actual ]]),0)</f>
        <v>0</v>
      </c>
      <c r="I48" s="9">
        <f>IFERROR(Ventasymarketing[[#This Row],[Período Actual ]]/Ventasymarketing[[#This Row],[Período Anterior]]-1,0)</f>
        <v>0</v>
      </c>
      <c r="J48" s="9">
        <f>IFERROR(Ventasymarketing[[#This Row],[Período Actual ]]/Ventasymarketing[[#This Row],[Presupuesto]]-1,0)</f>
        <v>0</v>
      </c>
    </row>
    <row r="49" spans="1:10" ht="54" x14ac:dyDescent="0.25">
      <c r="A49" s="2"/>
      <c r="B49" s="6" t="s">
        <v>33</v>
      </c>
      <c r="C49" s="48"/>
      <c r="D49" s="53"/>
      <c r="E49" s="62" t="s">
        <v>104</v>
      </c>
      <c r="F49" s="13"/>
      <c r="G49" s="49"/>
      <c r="H49" s="9">
        <f>IFERROR(Ventasymarketing[[#This Row],[Período Actual ]]/SUBTOTAL(109,Ingresosventas[[Período Actual ]]),0)</f>
        <v>0</v>
      </c>
      <c r="I49" s="9">
        <f>IFERROR(Ventasymarketing[[#This Row],[Período Actual ]]/Ventasymarketing[[#This Row],[Período Anterior]]-1,0)</f>
        <v>0</v>
      </c>
      <c r="J49" s="9">
        <f>IFERROR(Ventasymarketing[[#This Row],[Período Actual ]]/Ventasymarketing[[#This Row],[Presupuesto]]-1,0)</f>
        <v>0</v>
      </c>
    </row>
    <row r="50" spans="1:10" ht="27" x14ac:dyDescent="0.25">
      <c r="A50" s="2"/>
      <c r="B50" s="6" t="s">
        <v>34</v>
      </c>
      <c r="C50" s="48"/>
      <c r="D50" s="53" t="s">
        <v>105</v>
      </c>
      <c r="E50" s="53"/>
      <c r="F50" s="13"/>
      <c r="G50" s="49"/>
      <c r="H50" s="9">
        <f>IFERROR(Ventasymarketing[[#This Row],[Período Actual ]]/SUBTOTAL(109,Ingresosventas[[Período Actual ]]),0)</f>
        <v>0</v>
      </c>
      <c r="I50" s="9">
        <f>IFERROR(Ventasymarketing[[#This Row],[Período Actual ]]/Ventasymarketing[[#This Row],[Período Anterior]]-1,0)</f>
        <v>0</v>
      </c>
      <c r="J50" s="9">
        <f>IFERROR(Ventasymarketing[[#This Row],[Período Actual ]]/Ventasymarketing[[#This Row],[Presupuesto]]-1,0)</f>
        <v>0</v>
      </c>
    </row>
    <row r="51" spans="1:10" ht="27" x14ac:dyDescent="0.25">
      <c r="A51" s="2"/>
      <c r="B51" s="50" t="s">
        <v>59</v>
      </c>
      <c r="C51" s="48"/>
      <c r="D51" s="53"/>
      <c r="E51" s="53" t="s">
        <v>106</v>
      </c>
      <c r="F51" s="13"/>
      <c r="G51" s="49"/>
      <c r="H51" s="9">
        <f>IFERROR(Ventasymarketing[[#This Row],[Período Actual ]]/SUBTOTAL(109,Ingresosventas[[Período Actual ]]),0)</f>
        <v>0</v>
      </c>
      <c r="I51" s="9">
        <f>IFERROR(Ventasymarketing[[#This Row],[Período Actual ]]/Ventasymarketing[[#This Row],[Período Anterior]]-1,0)</f>
        <v>0</v>
      </c>
      <c r="J51" s="9">
        <f>IFERROR(Ventasymarketing[[#This Row],[Período Actual ]]/Ventasymarketing[[#This Row],[Presupuesto]]-1,0)</f>
        <v>0</v>
      </c>
    </row>
    <row r="52" spans="1:10" ht="54" x14ac:dyDescent="0.25">
      <c r="A52" s="2"/>
      <c r="B52" s="50" t="s">
        <v>60</v>
      </c>
      <c r="C52" s="48"/>
      <c r="D52" s="53"/>
      <c r="E52" s="53" t="s">
        <v>107</v>
      </c>
      <c r="F52" s="13"/>
      <c r="G52" s="49"/>
      <c r="H52" s="9">
        <f>IFERROR(Ventasymarketing[[#This Row],[Período Actual ]]/SUBTOTAL(109,Ingresosventas[[Período Actual ]]),0)</f>
        <v>0</v>
      </c>
      <c r="I52" s="9">
        <f>IFERROR(Ventasymarketing[[#This Row],[Período Actual ]]/Ventasymarketing[[#This Row],[Período Anterior]]-1,0)</f>
        <v>0</v>
      </c>
      <c r="J52" s="9">
        <f>IFERROR(Ventasymarketing[[#This Row],[Período Actual ]]/Ventasymarketing[[#This Row],[Presupuesto]]-1,0)</f>
        <v>0</v>
      </c>
    </row>
    <row r="53" spans="1:10" ht="54" x14ac:dyDescent="0.25">
      <c r="A53" s="2"/>
      <c r="B53" s="50" t="s">
        <v>61</v>
      </c>
      <c r="C53" s="48"/>
      <c r="D53" s="53"/>
      <c r="E53" s="62" t="s">
        <v>108</v>
      </c>
      <c r="F53" s="13"/>
      <c r="G53" s="49"/>
      <c r="H53" s="9">
        <f>IFERROR(Ventasymarketing[[#This Row],[Período Actual ]]/SUBTOTAL(109,Ingresosventas[[Período Actual ]]),0)</f>
        <v>0</v>
      </c>
      <c r="I53" s="9">
        <f>IFERROR(Ventasymarketing[[#This Row],[Período Actual ]]/Ventasymarketing[[#This Row],[Período Anterior]]-1,0)</f>
        <v>0</v>
      </c>
      <c r="J53" s="9">
        <f>IFERROR(Ventasymarketing[[#This Row],[Período Actual ]]/Ventasymarketing[[#This Row],[Presupuesto]]-1,0)</f>
        <v>0</v>
      </c>
    </row>
    <row r="54" spans="1:10" ht="27" x14ac:dyDescent="0.25">
      <c r="A54" s="2"/>
      <c r="B54" s="6" t="s">
        <v>111</v>
      </c>
      <c r="C54" s="48"/>
      <c r="D54" s="53" t="s">
        <v>109</v>
      </c>
      <c r="E54" s="53"/>
      <c r="F54" s="13"/>
      <c r="G54" s="49"/>
      <c r="H54" s="9">
        <f>IFERROR(Ventasymarketing[[#This Row],[Período Actual ]]/SUBTOTAL(109,Ingresosventas[[Período Actual ]]),0)</f>
        <v>0</v>
      </c>
      <c r="I54" s="9">
        <f>IFERROR(Ventasymarketing[[#This Row],[Período Actual ]]/Ventasymarketing[[#This Row],[Período Anterior]]-1,0)</f>
        <v>0</v>
      </c>
      <c r="J54" s="9">
        <f>IFERROR(Ventasymarketing[[#This Row],[Período Actual ]]/Ventasymarketing[[#This Row],[Presupuesto]]-1,0)</f>
        <v>0</v>
      </c>
    </row>
    <row r="55" spans="1:10" ht="81" x14ac:dyDescent="0.25">
      <c r="A55" s="2"/>
      <c r="B55" s="50" t="s">
        <v>62</v>
      </c>
      <c r="C55" s="48"/>
      <c r="D55" s="53"/>
      <c r="E55" s="62" t="s">
        <v>112</v>
      </c>
      <c r="F55" s="13"/>
      <c r="G55" s="49"/>
      <c r="H55" s="9">
        <f>IFERROR(Ventasymarketing[[#This Row],[Período Actual ]]/SUBTOTAL(109,Ingresosventas[[Período Actual ]]),0)</f>
        <v>0</v>
      </c>
      <c r="I55" s="9">
        <f>IFERROR(Ventasymarketing[[#This Row],[Período Actual ]]/Ventasymarketing[[#This Row],[Período Anterior]]-1,0)</f>
        <v>0</v>
      </c>
      <c r="J55" s="9">
        <f>IFERROR(Ventasymarketing[[#This Row],[Período Actual ]]/Ventasymarketing[[#This Row],[Presupuesto]]-1,0)</f>
        <v>0</v>
      </c>
    </row>
    <row r="56" spans="1:10" ht="17.25" customHeight="1" x14ac:dyDescent="0.25">
      <c r="A56" s="2"/>
      <c r="B56" s="6" t="s">
        <v>63</v>
      </c>
      <c r="C56" s="18"/>
      <c r="D56" s="53"/>
      <c r="E56" s="53" t="s">
        <v>110</v>
      </c>
      <c r="F56" s="13"/>
      <c r="G56" s="30"/>
      <c r="H56" s="9">
        <f>IFERROR(Ventasymarketing[[#This Row],[Período Actual ]]/SUBTOTAL(109,Ingresosventas[[Período Actual ]]),0)</f>
        <v>0</v>
      </c>
      <c r="I56" s="9">
        <f>IFERROR(Ventasymarketing[[#This Row],[Período Actual ]]/Ventasymarketing[[#This Row],[Período Anterior]]-1,0)</f>
        <v>0</v>
      </c>
      <c r="J56" s="9">
        <f>IFERROR(Ventasymarketing[[#This Row],[Período Actual ]]/Ventasymarketing[[#This Row],[Presupuesto]]-1,0)</f>
        <v>0</v>
      </c>
    </row>
    <row r="57" spans="1:10" ht="17.25" customHeight="1" x14ac:dyDescent="0.25">
      <c r="A57" s="2"/>
      <c r="B57" s="6"/>
      <c r="C57" s="24"/>
      <c r="D57" s="13"/>
      <c r="E57" s="13"/>
      <c r="F57" s="14"/>
      <c r="G57" s="29"/>
      <c r="H57" s="9"/>
      <c r="I57" s="9"/>
      <c r="J57" s="9"/>
    </row>
    <row r="58" spans="1:10" ht="17.25" customHeight="1" x14ac:dyDescent="0.25">
      <c r="A58" s="2"/>
      <c r="B58" s="64"/>
      <c r="C58" s="64"/>
      <c r="D58" s="64"/>
      <c r="E58" s="64"/>
      <c r="F58" s="64"/>
      <c r="G58" s="64"/>
      <c r="H58" s="64"/>
      <c r="I58" s="64"/>
      <c r="J58" s="64"/>
    </row>
    <row r="59" spans="1:10" ht="17.25" customHeight="1" x14ac:dyDescent="0.25">
      <c r="A59" s="2"/>
      <c r="B59" s="64"/>
      <c r="C59" s="64"/>
      <c r="D59" s="64"/>
      <c r="E59" s="64"/>
      <c r="F59" s="64"/>
      <c r="G59" s="64"/>
      <c r="H59" s="64"/>
      <c r="I59" s="64"/>
      <c r="J59" s="64"/>
    </row>
    <row r="60" spans="1:10" ht="17.25" hidden="1" customHeight="1" x14ac:dyDescent="0.25">
      <c r="A60" s="2"/>
      <c r="B60" s="1" t="s">
        <v>12</v>
      </c>
      <c r="I60" s="2"/>
    </row>
    <row r="61" spans="1:10" ht="17.25" hidden="1" customHeight="1" x14ac:dyDescent="0.25">
      <c r="B61"/>
      <c r="C61"/>
      <c r="D61"/>
      <c r="E61"/>
      <c r="F61"/>
      <c r="G61"/>
      <c r="H61"/>
      <c r="I61"/>
      <c r="J61"/>
    </row>
    <row r="62" spans="1:10" ht="17.25" hidden="1" customHeight="1" x14ac:dyDescent="0.25">
      <c r="A62" s="2"/>
      <c r="B62" s="6" t="s">
        <v>2</v>
      </c>
      <c r="C62" s="18"/>
      <c r="D62" s="12"/>
      <c r="E62" s="12"/>
      <c r="F62" s="12"/>
      <c r="G62" s="29"/>
      <c r="H62" s="8">
        <f>IFERROR(Otrosgastosoperativoscategoría[[#This Row],[Período Actual ]]/SUBTOTAL(109,Ingresosventas[[Período Actual ]]),0)</f>
        <v>0</v>
      </c>
      <c r="I62" s="8">
        <f>IFERROR(Otrosgastosoperativoscategoría[[#This Row],[Período Actual ]]/Otrosgastosoperativoscategoría[[#This Row],[Prior Period]]-1,0)</f>
        <v>0</v>
      </c>
      <c r="J62" s="8">
        <f>IFERROR(Otrosgastosoperativoscategoría[[#This Row],[Período Actual ]]/Otrosgastosoperativoscategoría[[#This Row],[Presupuesto]]-1,0)</f>
        <v>0</v>
      </c>
    </row>
    <row r="63" spans="1:10" ht="17.25" hidden="1" customHeight="1" x14ac:dyDescent="0.25">
      <c r="B63" s="6" t="s">
        <v>3</v>
      </c>
      <c r="C63" s="18"/>
      <c r="D63" s="12"/>
      <c r="E63" s="12"/>
      <c r="F63" s="12"/>
      <c r="G63" s="29"/>
      <c r="H63" s="8">
        <f>IFERROR(Otrosgastosoperativoscategoría[[#This Row],[Período Actual ]]/SUBTOTAL(109,Ingresosventas[[Período Actual ]]),0)</f>
        <v>0</v>
      </c>
      <c r="I63" s="8">
        <f>IFERROR(Otrosgastosoperativoscategoría[[#This Row],[Período Actual ]]/Otrosgastosoperativoscategoría[[#This Row],[Prior Period]]-1,0)</f>
        <v>0</v>
      </c>
      <c r="J63" s="8">
        <f>IFERROR(Otrosgastosoperativoscategoría[[#This Row],[Período Actual ]]/Otrosgastosoperativoscategoría[[#This Row],[Presupuesto]]-1,0)</f>
        <v>0</v>
      </c>
    </row>
    <row r="64" spans="1:10" ht="17.25" hidden="1" customHeight="1" x14ac:dyDescent="0.25">
      <c r="A64" s="2"/>
      <c r="B64" s="6" t="s">
        <v>0</v>
      </c>
      <c r="C64" s="37"/>
      <c r="D64" s="12"/>
      <c r="E64" s="12"/>
      <c r="F64" s="14"/>
      <c r="G64" s="29"/>
      <c r="H64" s="8">
        <f>IFERROR(Otrosgastosoperativoscategoría[[#Totals],[Período Actual ]]/SUBTOTAL(109,Ingresosventas[[Período Actual ]]),0)</f>
        <v>0</v>
      </c>
      <c r="I64" s="8">
        <f>IFERROR(Otrosgastosoperativoscategoría[[#Totals],[Período Actual ]]/Otrosgastosoperativoscategoría[[#Totals],[Prior Period]]-1,0)</f>
        <v>0</v>
      </c>
      <c r="J64" s="8">
        <f>IFERROR(Otrosgastosoperativoscategoría[[#Totals],[Período Actual ]]/Otrosgastosoperativoscategoría[[#Totals],[Presupuesto]]-1,0)</f>
        <v>0</v>
      </c>
    </row>
    <row r="65" spans="1:10" ht="17.25" hidden="1" customHeight="1" x14ac:dyDescent="0.25">
      <c r="B65" s="64"/>
      <c r="C65" s="64"/>
      <c r="D65" s="64"/>
      <c r="E65" s="64"/>
      <c r="F65" s="64"/>
      <c r="G65" s="64"/>
      <c r="H65" s="64"/>
      <c r="I65" s="64"/>
      <c r="J65" s="64"/>
    </row>
    <row r="66" spans="1:10" ht="17.25" hidden="1" customHeight="1" thickBot="1" x14ac:dyDescent="0.3">
      <c r="A66" s="2"/>
      <c r="B66" s="19" t="s">
        <v>1</v>
      </c>
      <c r="C66" s="25"/>
      <c r="D66" s="20"/>
      <c r="E66" s="15"/>
      <c r="F66" s="16"/>
      <c r="G66" s="31"/>
      <c r="H66" s="10">
        <f>IFERROR(F66/SUBTOTAL(109,Ingresosventas[[Período Actual ]]),0)</f>
        <v>0</v>
      </c>
      <c r="I66" s="10">
        <f>IFERROR(F66/D66-1,0)</f>
        <v>0</v>
      </c>
      <c r="J66" s="10">
        <f>IFERROR(F66/E66-1,0)</f>
        <v>0</v>
      </c>
    </row>
    <row r="67" spans="1:10" ht="17.25" hidden="1" customHeight="1" x14ac:dyDescent="0.25">
      <c r="A67" s="2"/>
      <c r="C67" s="26"/>
      <c r="F67" s="11"/>
      <c r="I67" s="7"/>
      <c r="J67" s="5"/>
    </row>
    <row r="68" spans="1:10" ht="17.25" hidden="1" customHeight="1" thickBot="1" x14ac:dyDescent="0.3">
      <c r="A68" s="2"/>
      <c r="B68" s="19" t="s">
        <v>4</v>
      </c>
      <c r="C68" s="25"/>
      <c r="D68" s="20"/>
      <c r="E68" s="15"/>
      <c r="F68" s="16"/>
      <c r="G68" s="32"/>
      <c r="H68" s="10">
        <f>IFERROR(F68/SUBTOTAL(109,Ingresosventas[[Período Actual ]]),0)</f>
        <v>0</v>
      </c>
      <c r="I68" s="10">
        <f>IFERROR(IF(D68=F68,0,IF(F68&gt;D68,ABS((F68/D68)-1),IF(AND(F68&lt;D68,D68&lt;0),-((F68/D68)-1),(F68/D68)-1))),0)</f>
        <v>0</v>
      </c>
      <c r="J68" s="10">
        <f>IFERROR(IF(E68=F68,0,IF(F68&gt;E68,ABS((F68/E68)-1),IF(AND(F68&lt;E68,E68&lt;0),-((F68/E68)-1),(F68/E68)-1))),0)</f>
        <v>0</v>
      </c>
    </row>
    <row r="69" spans="1:10" ht="17.25" hidden="1" customHeight="1" x14ac:dyDescent="0.25">
      <c r="A69" s="2"/>
      <c r="C69" s="26"/>
      <c r="F69" s="11"/>
      <c r="I69" s="7"/>
      <c r="J69" s="5"/>
    </row>
    <row r="70" spans="1:10" ht="17.25" hidden="1" customHeight="1" thickBot="1" x14ac:dyDescent="0.3">
      <c r="A70" s="2"/>
      <c r="B70" s="19" t="s">
        <v>5</v>
      </c>
      <c r="C70" s="25"/>
      <c r="D70" s="20"/>
      <c r="E70" s="15"/>
      <c r="F70" s="16"/>
      <c r="G70" s="31"/>
      <c r="H70" s="10">
        <f>IFERROR(F70/SUBTOTAL(109,Ingresosventas[[Período Actual ]]),0)</f>
        <v>0</v>
      </c>
      <c r="I70" s="10">
        <f>IFERROR(F70/D70-1,0)</f>
        <v>0</v>
      </c>
      <c r="J70" s="10">
        <f>IFERROR(F70/E70-1,0)</f>
        <v>0</v>
      </c>
    </row>
    <row r="71" spans="1:10" ht="17.25" hidden="1" customHeight="1" x14ac:dyDescent="0.25">
      <c r="A71" s="2"/>
    </row>
    <row r="72" spans="1:10" ht="17.25" hidden="1" customHeight="1" x14ac:dyDescent="0.25">
      <c r="A72" s="2"/>
      <c r="B72" s="1" t="s">
        <v>6</v>
      </c>
      <c r="I72" s="2"/>
    </row>
    <row r="73" spans="1:10" ht="17.25" hidden="1" customHeight="1" x14ac:dyDescent="0.25">
      <c r="A73" s="2"/>
      <c r="B73"/>
      <c r="C73"/>
      <c r="D73"/>
      <c r="E73"/>
      <c r="F73"/>
      <c r="G73"/>
      <c r="H73"/>
      <c r="I73"/>
      <c r="J73"/>
    </row>
    <row r="74" spans="1:10" ht="17.25" hidden="1" customHeight="1" x14ac:dyDescent="0.25">
      <c r="B74" s="6" t="s">
        <v>7</v>
      </c>
      <c r="C74" s="18"/>
      <c r="D74" s="12"/>
      <c r="E74" s="12"/>
      <c r="F74" s="12"/>
      <c r="G74" s="29"/>
      <c r="H74" s="8">
        <f>IFERROR(Impuestos[[#This Row],[Período Actual ]]/SUBTOTAL(109,Ingresosventas[[Período Actual ]]),0)</f>
        <v>0</v>
      </c>
      <c r="I74" s="8">
        <f>IFERROR(Impuestos[[#This Row],[Período Actual ]]/Impuestos[[#This Row],[Período Anterior]]-1,0)</f>
        <v>0</v>
      </c>
      <c r="J74" s="8">
        <f>IFERROR(Impuestos[[#This Row],[Período Actual ]]/Impuestos[[#This Row],[Presupuesto]]-1,0)</f>
        <v>0</v>
      </c>
    </row>
    <row r="75" spans="1:10" ht="17.25" hidden="1" customHeight="1" x14ac:dyDescent="0.25">
      <c r="B75" s="6" t="s">
        <v>8</v>
      </c>
      <c r="C75" s="18"/>
      <c r="D75" s="12"/>
      <c r="E75" s="12"/>
      <c r="F75" s="12"/>
      <c r="G75" s="29"/>
      <c r="H75" s="8">
        <f>IFERROR(Impuestos[[#This Row],[Período Actual ]]/SUBTOTAL(109,Ingresosventas[[Período Actual ]]),0)</f>
        <v>0</v>
      </c>
      <c r="I75" s="8">
        <f>IFERROR(Impuestos[[#This Row],[Período Actual ]]/Impuestos[[#This Row],[Período Anterior]]-1,0)</f>
        <v>0</v>
      </c>
      <c r="J75" s="8">
        <f>IFERROR(Impuestos[[#This Row],[Período Actual ]]/Impuestos[[#This Row],[Presupuesto]]-1,0)</f>
        <v>0</v>
      </c>
    </row>
    <row r="76" spans="1:10" ht="17.25" hidden="1" customHeight="1" x14ac:dyDescent="0.25">
      <c r="B76" s="6" t="s">
        <v>9</v>
      </c>
      <c r="C76" s="18"/>
      <c r="D76" s="12"/>
      <c r="E76" s="12"/>
      <c r="F76" s="12"/>
      <c r="G76" s="29"/>
      <c r="H76" s="8">
        <f>IFERROR(Impuestos[[#This Row],[Período Actual ]]/SUBTOTAL(109,Ingresosventas[[Período Actual ]]),0)</f>
        <v>0</v>
      </c>
      <c r="I76" s="8">
        <f>IFERROR(Impuestos[[#This Row],[Período Actual ]]/Impuestos[[#This Row],[Período Anterior]]-1,0)</f>
        <v>0</v>
      </c>
      <c r="J76" s="8">
        <f>IFERROR(Impuestos[[#This Row],[Período Actual ]]/Impuestos[[#This Row],[Presupuesto]]-1,0)</f>
        <v>0</v>
      </c>
    </row>
    <row r="77" spans="1:10" ht="17.25" hidden="1" customHeight="1" x14ac:dyDescent="0.25">
      <c r="B77" s="6" t="s">
        <v>10</v>
      </c>
      <c r="C77" s="18"/>
      <c r="D77" s="12"/>
      <c r="E77" s="12"/>
      <c r="F77" s="12"/>
      <c r="G77" s="29"/>
      <c r="H77" s="8">
        <f>IFERROR(Impuestos[[#This Row],[Período Actual ]]/SUBTOTAL(109,Ingresosventas[[Período Actual ]]),0)</f>
        <v>0</v>
      </c>
      <c r="I77" s="8">
        <f>IFERROR(Impuestos[[#This Row],[Período Actual ]]/Impuestos[[#This Row],[Período Anterior]]-1,0)</f>
        <v>0</v>
      </c>
      <c r="J77" s="8">
        <f>IFERROR(Impuestos[[#This Row],[Período Actual ]]/Impuestos[[#This Row],[Presupuesto]]-1,0)</f>
        <v>0</v>
      </c>
    </row>
    <row r="78" spans="1:10" ht="17.25" hidden="1" customHeight="1" x14ac:dyDescent="0.25">
      <c r="B78" s="6" t="s">
        <v>0</v>
      </c>
      <c r="C78" s="26"/>
      <c r="D78" s="12"/>
      <c r="E78" s="12"/>
      <c r="F78" s="14"/>
      <c r="G78" s="29"/>
      <c r="H78" s="8">
        <f>IFERROR(Impuestos[[#Totals],[Período Actual ]]/SUBTOTAL(109,Ingresosventas[[Período Actual ]]),0)</f>
        <v>0</v>
      </c>
      <c r="I78" s="8">
        <f>IFERROR(Impuestos[[#Totals],[Período Actual ]]/Impuestos[[#Totals],[Período Anterior]]-1,0)</f>
        <v>0</v>
      </c>
      <c r="J78" s="8">
        <f>IFERROR(Impuestos[[#Totals],[Período Actual ]]/Impuestos[[#Totals],[Presupuesto]]-1,0)</f>
        <v>0</v>
      </c>
    </row>
    <row r="79" spans="1:10" ht="17.25" hidden="1" customHeight="1" x14ac:dyDescent="0.25">
      <c r="B79" s="64"/>
      <c r="C79" s="64"/>
      <c r="D79" s="64"/>
      <c r="E79" s="64"/>
      <c r="F79" s="64"/>
      <c r="G79" s="64"/>
      <c r="H79" s="64"/>
      <c r="I79" s="64"/>
      <c r="J79" s="64"/>
    </row>
    <row r="80" spans="1:10" ht="17.25" hidden="1" customHeight="1" thickBot="1" x14ac:dyDescent="0.3">
      <c r="B80" s="43" t="s">
        <v>11</v>
      </c>
      <c r="C80" s="25"/>
      <c r="D80" s="38"/>
      <c r="E80" s="38"/>
      <c r="F80" s="39"/>
      <c r="G80" s="32"/>
      <c r="H80" s="10">
        <f>IFERROR(F80/SUBTOTAL(109,Ingresosventas[[Período Actual ]]),0)</f>
        <v>0</v>
      </c>
      <c r="I80" s="10">
        <f>IFERROR(IF(D80=F80,0,IF(F80&gt;D80,ABS((F80/D80)-1),IF(AND(F80&lt;D80,D80&lt;0),-((F80/D80)-1),(F80/D80)-1))),0)</f>
        <v>0</v>
      </c>
      <c r="J80" s="10">
        <f>IFERROR(IF(E80=F80,0,IF(F80&gt;E80,ABS((F80/E80)-1),IF(AND(F80&lt;E80,E80&lt;0),-((F80/E80)-1),(F80/E80)-1))),0)</f>
        <v>0</v>
      </c>
    </row>
    <row r="81" spans="2:10" ht="17.25" hidden="1" customHeight="1" x14ac:dyDescent="0.25">
      <c r="B81" s="44" t="s">
        <v>13</v>
      </c>
      <c r="C81" s="25"/>
      <c r="D81" s="40"/>
      <c r="E81" s="40"/>
      <c r="F81" s="41"/>
      <c r="I81" s="7"/>
      <c r="J81" s="5"/>
    </row>
    <row r="82" spans="2:10" ht="17.25" hidden="1" customHeight="1" thickBot="1" x14ac:dyDescent="0.3">
      <c r="B82" s="45" t="s">
        <v>14</v>
      </c>
      <c r="C82" s="25"/>
      <c r="D82" s="46"/>
      <c r="E82" s="46"/>
      <c r="F82" s="47"/>
      <c r="I82" s="7"/>
      <c r="J82" s="5"/>
    </row>
  </sheetData>
  <mergeCells count="6">
    <mergeCell ref="B1:E1"/>
    <mergeCell ref="B79:J79"/>
    <mergeCell ref="B37:J37"/>
    <mergeCell ref="B58:J58"/>
    <mergeCell ref="B59:J59"/>
    <mergeCell ref="B65:J65"/>
  </mergeCells>
  <conditionalFormatting sqref="F11:F12">
    <cfRule type="expression" dxfId="154" priority="13">
      <formula>$F$11&lt;$E$11</formula>
    </cfRule>
  </conditionalFormatting>
  <conditionalFormatting sqref="F36">
    <cfRule type="expression" dxfId="153" priority="12">
      <formula>$F$36&gt;$E$36</formula>
    </cfRule>
  </conditionalFormatting>
  <conditionalFormatting sqref="F57">
    <cfRule type="expression" dxfId="152" priority="10">
      <formula>$F$57&gt;$E$57</formula>
    </cfRule>
  </conditionalFormatting>
  <conditionalFormatting sqref="F64">
    <cfRule type="expression" dxfId="151" priority="8">
      <formula>$F$64&gt;$E$64</formula>
    </cfRule>
  </conditionalFormatting>
  <conditionalFormatting sqref="F66">
    <cfRule type="expression" dxfId="150" priority="7">
      <formula>$F$66&gt;$E$66</formula>
    </cfRule>
  </conditionalFormatting>
  <conditionalFormatting sqref="F68">
    <cfRule type="expression" dxfId="149" priority="14">
      <formula>$F$68&lt;$E$68</formula>
    </cfRule>
  </conditionalFormatting>
  <conditionalFormatting sqref="F78">
    <cfRule type="expression" dxfId="148" priority="6">
      <formula>$F$78&gt;$E$78</formula>
    </cfRule>
  </conditionalFormatting>
  <conditionalFormatting sqref="F80">
    <cfRule type="expression" dxfId="147" priority="5">
      <formula>$F$80&lt;$E$80</formula>
    </cfRule>
  </conditionalFormatting>
  <conditionalFormatting sqref="F81">
    <cfRule type="expression" dxfId="146" priority="4">
      <formula>$F$81&lt;$E$81</formula>
    </cfRule>
  </conditionalFormatting>
  <conditionalFormatting sqref="F82">
    <cfRule type="expression" dxfId="145" priority="3">
      <formula>$F$82&lt;$E$82</formula>
    </cfRule>
  </conditionalFormatting>
  <conditionalFormatting sqref="F70">
    <cfRule type="expression" dxfId="144" priority="2">
      <formula>$F$70&lt;$E$70</formula>
    </cfRule>
  </conditionalFormatting>
  <printOptions horizontalCentered="1"/>
  <pageMargins left="0.5" right="0.5" top="0.5" bottom="0.5" header="0.3" footer="0.3"/>
  <pageSetup scale="58" fitToHeight="0" orientation="portrait" r:id="rId1"/>
  <headerFooter differentFirst="1">
    <oddFooter>Page &amp;P of &amp;N</oddFooter>
  </headerFooter>
  <tableParts count="5">
    <tablePart r:id="rId2"/>
    <tablePart r:id="rId3"/>
    <tablePart r:id="rId4"/>
    <tablePart r:id="rId5"/>
    <tablePart r:id="rId6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7" id="{E38069BB-EE94-46B3-9725-7CA86B58417F}">
            <x14:iconSet iconSet="3Flags" custom="1">
              <x14:cfvo type="percent">
                <xm:f>0</xm:f>
              </x14:cfvo>
              <x14:cfvo type="num" gte="0">
                <xm:f>0</xm:f>
              </x14:cfvo>
              <x14:cfvo type="formula">
                <xm:f>$E$11</xm:f>
              </x14:cfvo>
              <x14:cfIcon iconSet="NoIcons" iconId="0"/>
              <x14:cfIcon iconSet="3Flags" iconId="0"/>
              <x14:cfIcon iconSet="NoIcons" iconId="0"/>
            </x14:iconSet>
          </x14:cfRule>
          <xm:sqref>F11:F12</xm:sqref>
        </x14:conditionalFormatting>
        <x14:conditionalFormatting xmlns:xm="http://schemas.microsoft.com/office/excel/2006/main">
          <x14:cfRule type="iconSet" priority="26" id="{ED3F69FF-9828-434A-8C03-EC3064EE86BC}">
            <x14:iconSet iconSet="3Flags" custom="1">
              <x14:cfvo type="percent">
                <xm:f>0</xm:f>
              </x14:cfvo>
              <x14:cfvo type="num">
                <xm:f>0</xm:f>
              </x14:cfvo>
              <x14:cfvo type="formula" gte="0">
                <xm:f>$E$36</xm:f>
              </x14:cfvo>
              <x14:cfIcon iconSet="NoIcons" iconId="0"/>
              <x14:cfIcon iconSet="NoIcons" iconId="0"/>
              <x14:cfIcon iconSet="3Flags" iconId="0"/>
            </x14:iconSet>
          </x14:cfRule>
          <xm:sqref>F36</xm:sqref>
        </x14:conditionalFormatting>
        <x14:conditionalFormatting xmlns:xm="http://schemas.microsoft.com/office/excel/2006/main">
          <x14:cfRule type="iconSet" priority="23" id="{C1636735-3448-450A-ABC7-0D49912B02DB}">
            <x14:iconSet iconSet="3Flags" custom="1">
              <x14:cfvo type="percent">
                <xm:f>0</xm:f>
              </x14:cfvo>
              <x14:cfvo type="num">
                <xm:f>0</xm:f>
              </x14:cfvo>
              <x14:cfvo type="formula" gte="0">
                <xm:f>$E$57</xm:f>
              </x14:cfvo>
              <x14:cfIcon iconSet="NoIcons" iconId="0"/>
              <x14:cfIcon iconSet="NoIcons" iconId="0"/>
              <x14:cfIcon iconSet="3Flags" iconId="0"/>
            </x14:iconSet>
          </x14:cfRule>
          <xm:sqref>F57</xm:sqref>
        </x14:conditionalFormatting>
        <x14:conditionalFormatting xmlns:xm="http://schemas.microsoft.com/office/excel/2006/main">
          <x14:cfRule type="iconSet" priority="21" id="{EDCEAA8A-23DA-435D-998C-F32A5401E3A1}">
            <x14:iconSet iconSet="3Flags" custom="1">
              <x14:cfvo type="percent">
                <xm:f>0</xm:f>
              </x14:cfvo>
              <x14:cfvo type="num">
                <xm:f>0</xm:f>
              </x14:cfvo>
              <x14:cfvo type="formula" gte="0">
                <xm:f>$E$64</xm:f>
              </x14:cfvo>
              <x14:cfIcon iconSet="NoIcons" iconId="0"/>
              <x14:cfIcon iconSet="NoIcons" iconId="0"/>
              <x14:cfIcon iconSet="3Flags" iconId="0"/>
            </x14:iconSet>
          </x14:cfRule>
          <xm:sqref>F64</xm:sqref>
        </x14:conditionalFormatting>
        <x14:conditionalFormatting xmlns:xm="http://schemas.microsoft.com/office/excel/2006/main">
          <x14:cfRule type="iconSet" priority="20" id="{03B120E5-BFF8-4F67-8E92-4D033CA3C56C}">
            <x14:iconSet iconSet="3Flags" custom="1">
              <x14:cfvo type="percent">
                <xm:f>0</xm:f>
              </x14:cfvo>
              <x14:cfvo type="num">
                <xm:f>0</xm:f>
              </x14:cfvo>
              <x14:cfvo type="formula" gte="0">
                <xm:f>$E$66</xm:f>
              </x14:cfvo>
              <x14:cfIcon iconSet="NoIcons" iconId="0"/>
              <x14:cfIcon iconSet="NoIcons" iconId="0"/>
              <x14:cfIcon iconSet="3Flags" iconId="0"/>
            </x14:iconSet>
          </x14:cfRule>
          <xm:sqref>F66</xm:sqref>
        </x14:conditionalFormatting>
        <x14:conditionalFormatting xmlns:xm="http://schemas.microsoft.com/office/excel/2006/main">
          <x14:cfRule type="iconSet" priority="19" id="{48A4BE5D-A4DA-4FDF-95EE-A5E424165EA1}">
            <x14:iconSet iconSet="3Flags" custom="1">
              <x14:cfvo type="percent">
                <xm:f>0</xm:f>
              </x14:cfvo>
              <x14:cfvo type="num">
                <xm:f>0</xm:f>
              </x14:cfvo>
              <x14:cfvo type="formula">
                <xm:f>$E$68</xm:f>
              </x14:cfvo>
              <x14:cfIcon iconSet="NoIcons" iconId="0"/>
              <x14:cfIcon iconSet="3Flags" iconId="0"/>
              <x14:cfIcon iconSet="NoIcons" iconId="0"/>
            </x14:iconSet>
          </x14:cfRule>
          <xm:sqref>F68</xm:sqref>
        </x14:conditionalFormatting>
        <x14:conditionalFormatting xmlns:xm="http://schemas.microsoft.com/office/excel/2006/main">
          <x14:cfRule type="iconSet" priority="18" id="{5C98B5A8-00ED-42B7-B2A8-48DA7A39E4DF}">
            <x14:iconSet iconSet="3Flags" custom="1">
              <x14:cfvo type="percent">
                <xm:f>0</xm:f>
              </x14:cfvo>
              <x14:cfvo type="num">
                <xm:f>0</xm:f>
              </x14:cfvo>
              <x14:cfvo type="formula" gte="0">
                <xm:f>$E$78</xm:f>
              </x14:cfvo>
              <x14:cfIcon iconSet="NoIcons" iconId="0"/>
              <x14:cfIcon iconSet="NoIcons" iconId="0"/>
              <x14:cfIcon iconSet="3Flags" iconId="0"/>
            </x14:iconSet>
          </x14:cfRule>
          <xm:sqref>F78</xm:sqref>
        </x14:conditionalFormatting>
        <x14:conditionalFormatting xmlns:xm="http://schemas.microsoft.com/office/excel/2006/main">
          <x14:cfRule type="iconSet" priority="17" id="{B2BDBE65-8875-48C9-9DF0-F8634957C8F5}">
            <x14:iconSet iconSet="3Flags" custom="1">
              <x14:cfvo type="percent">
                <xm:f>0</xm:f>
              </x14:cfvo>
              <x14:cfvo type="num">
                <xm:f>0</xm:f>
              </x14:cfvo>
              <x14:cfvo type="formula">
                <xm:f>$E$80</xm:f>
              </x14:cfvo>
              <x14:cfIcon iconSet="NoIcons" iconId="0"/>
              <x14:cfIcon iconSet="3Flags" iconId="0"/>
              <x14:cfIcon iconSet="NoIcons" iconId="0"/>
            </x14:iconSet>
          </x14:cfRule>
          <xm:sqref>F80</xm:sqref>
        </x14:conditionalFormatting>
        <x14:conditionalFormatting xmlns:xm="http://schemas.microsoft.com/office/excel/2006/main">
          <x14:cfRule type="iconSet" priority="16" id="{E0EDE70A-1281-447D-ADA9-856E51386402}">
            <x14:iconSet iconSet="3Flags" custom="1">
              <x14:cfvo type="percent">
                <xm:f>0</xm:f>
              </x14:cfvo>
              <x14:cfvo type="num">
                <xm:f>0</xm:f>
              </x14:cfvo>
              <x14:cfvo type="formula">
                <xm:f>$E$81</xm:f>
              </x14:cfvo>
              <x14:cfIcon iconSet="NoIcons" iconId="0"/>
              <x14:cfIcon iconSet="3Flags" iconId="0"/>
              <x14:cfIcon iconSet="NoIcons" iconId="0"/>
            </x14:iconSet>
          </x14:cfRule>
          <xm:sqref>F81</xm:sqref>
        </x14:conditionalFormatting>
        <x14:conditionalFormatting xmlns:xm="http://schemas.microsoft.com/office/excel/2006/main">
          <x14:cfRule type="iconSet" priority="15" id="{B98CBF25-6B3C-4CB0-972B-436F436472B6}">
            <x14:iconSet iconSet="3Flags" custom="1">
              <x14:cfvo type="percent">
                <xm:f>0</xm:f>
              </x14:cfvo>
              <x14:cfvo type="num">
                <xm:f>0</xm:f>
              </x14:cfvo>
              <x14:cfvo type="formula">
                <xm:f>$E$82</xm:f>
              </x14:cfvo>
              <x14:cfIcon iconSet="NoIcons" iconId="0"/>
              <x14:cfIcon iconSet="3Flags" iconId="0"/>
              <x14:cfIcon iconSet="NoIcons" iconId="0"/>
            </x14:iconSet>
          </x14:cfRule>
          <xm:sqref>F82</xm:sqref>
        </x14:conditionalFormatting>
        <x14:conditionalFormatting xmlns:xm="http://schemas.microsoft.com/office/excel/2006/main">
          <x14:cfRule type="iconSet" priority="1" id="{682E0409-8E38-4CA1-892C-AAC4B5A285FC}">
            <x14:iconSet iconSet="3Flags" custom="1">
              <x14:cfvo type="percent">
                <xm:f>0</xm:f>
              </x14:cfvo>
              <x14:cfvo type="num">
                <xm:f>0</xm:f>
              </x14:cfvo>
              <x14:cfvo type="formula">
                <xm:f>$E$70</xm:f>
              </x14:cfvo>
              <x14:cfIcon iconSet="NoIcons" iconId="0"/>
              <x14:cfIcon iconSet="3Flags" iconId="0"/>
              <x14:cfIcon iconSet="NoIcons" iconId="0"/>
            </x14:iconSet>
          </x14:cfRule>
          <xm:sqref>F70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2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99B5F928-863D-4F77-A954-F73445D561B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77DB697-0656-44F0-9E45-DD98D71AB6DF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Balance pérdidas y ganancias</vt:lpstr>
      <vt:lpstr>EjercicioFiscalFechadeInicio</vt:lpstr>
      <vt:lpstr>'Balance pérdidas y ganancias'!Títulos_a_imprimir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keywords/>
  <cp:lastModifiedBy/>
  <dcterms:created xsi:type="dcterms:W3CDTF">2016-09-19T20:34:18Z</dcterms:created>
  <dcterms:modified xsi:type="dcterms:W3CDTF">2016-09-20T13:28:05Z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TC031076569991</vt:lpwstr>
  </property>
</Properties>
</file>