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arry Wong\Dropbox\privada\Persepolis\01.MODELO PERSEPOLIS\02.Ejecucion\03.Frente Tecnologia\repositorios\empresa\soluciones\sbb\"/>
    </mc:Choice>
  </mc:AlternateContent>
  <bookViews>
    <workbookView xWindow="0" yWindow="0" windowWidth="20490" windowHeight="9630" activeTab="1"/>
  </bookViews>
  <sheets>
    <sheet name="1. Grp Estratégicos" sheetId="6" r:id="rId1"/>
    <sheet name="2. MO &amp; I de Grupos" sheetId="5" r:id="rId2"/>
    <sheet name="8.0 PriorizacionProyectos" sheetId="3" state="hidden" r:id="rId3"/>
    <sheet name="9.0 RoadmapTransformacion" sheetId="7" state="hidden" r:id="rId4"/>
    <sheet name="10.0 Compración-PriorizacionPro" sheetId="4" state="hidden" r:id="rId5"/>
    <sheet name="2.1CanonicalModels" sheetId="12" state="hidden" r:id="rId6"/>
    <sheet name="2.2KPIs" sheetId="11" state="hidden" r:id="rId7"/>
  </sheets>
  <calcPr calcId="152511"/>
</workbook>
</file>

<file path=xl/calcChain.xml><?xml version="1.0" encoding="utf-8"?>
<calcChain xmlns="http://schemas.openxmlformats.org/spreadsheetml/2006/main">
  <c r="I19" i="5" l="1"/>
  <c r="I18" i="5"/>
  <c r="I17" i="5"/>
  <c r="I16" i="5"/>
  <c r="I15" i="5"/>
  <c r="I14" i="5"/>
  <c r="I13" i="5"/>
  <c r="I12" i="5"/>
  <c r="I9" i="5"/>
  <c r="I8" i="5"/>
  <c r="B7" i="5" l="1"/>
  <c r="B29" i="5"/>
  <c r="F23" i="6" l="1"/>
  <c r="D23" i="6"/>
  <c r="G18" i="5"/>
  <c r="G17" i="5"/>
  <c r="G16" i="5"/>
  <c r="G15" i="5"/>
  <c r="G14" i="5"/>
  <c r="G8" i="5"/>
  <c r="G11" i="5"/>
  <c r="G9" i="5"/>
  <c r="G13" i="5"/>
  <c r="E23" i="6"/>
  <c r="C8" i="6"/>
  <c r="G25" i="3" l="1"/>
  <c r="G26" i="3"/>
  <c r="G27" i="3"/>
  <c r="G28" i="3"/>
  <c r="G29" i="3"/>
  <c r="G30" i="3"/>
  <c r="G24" i="3"/>
</calcChain>
</file>

<file path=xl/sharedStrings.xml><?xml version="1.0" encoding="utf-8"?>
<sst xmlns="http://schemas.openxmlformats.org/spreadsheetml/2006/main" count="314" uniqueCount="226">
  <si>
    <t>Descripción</t>
  </si>
  <si>
    <t>Nombre</t>
  </si>
  <si>
    <t>Enfoque/Componente de Solución</t>
  </si>
  <si>
    <t>Total</t>
  </si>
  <si>
    <t>Capacidades</t>
  </si>
  <si>
    <t>Riesgo</t>
  </si>
  <si>
    <t>Criticidad</t>
  </si>
  <si>
    <t>Beneficio</t>
  </si>
  <si>
    <t>Tabla de Valoración Consolidada</t>
  </si>
  <si>
    <t>Capacidad</t>
  </si>
  <si>
    <t>Criterio</t>
  </si>
  <si>
    <t>Peso</t>
  </si>
  <si>
    <t>Descripción del criterio</t>
  </si>
  <si>
    <t>Costo</t>
  </si>
  <si>
    <t xml:space="preserve">Beneficio </t>
  </si>
  <si>
    <t>Criterios</t>
  </si>
  <si>
    <t>Comparación entre proyectos que materializan la Iniciativa</t>
  </si>
  <si>
    <t>La grafica que a continuación se presenta contrasta todos los proyectos que materializan la iniciativa estrategica en terminos del proceso de negocio de referencia (TO-BE), de acuerdo a los diferentes criterios de priorización</t>
  </si>
  <si>
    <t>Portafolio de proyectos que materializan la iniciativa estrategica</t>
  </si>
  <si>
    <t>Priorización de Proyectos</t>
  </si>
  <si>
    <t>En la siguiente matriz se describen los diferentes criterios bajos los cuales se van a priorizar los proyectos que materializan la iniciativa estratégica.  Es importante anotar que a cada criterio se le debe dar un peso, y la sumatoria de todos los pesos debe ser igual al 100%. De igual manera, es muy importante que se describa claramente lo que significa cada criterio. Esto va a permitir  asegurar que cada stakeholder/interesado/ patrocinador del proyecto que hará parte de la sesiones de priorización entienda lo mismo al momento de realizar la calificación. ( a modo de ejemplo se presentan cuatro criterios)</t>
  </si>
  <si>
    <t>Beneficio que le presta al negocio: Incremento en ventas, reducción de costes, cobertura de nuevos segmentos de clientes, etc.</t>
  </si>
  <si>
    <t>Riesgos asociados a la ejecución del proyecto en terminos de adoptar tecnologías no probadas, personas escasas con el conocimiento a nivel local, regional, etc</t>
  </si>
  <si>
    <t>Capacidad organizacional en terminos de personas, presupuesto, espacios fisicos, etc. para enfrentar el proyecto</t>
  </si>
  <si>
    <t>Nivel de criticidad para el empresa del proyecto:  Que pasa si el proyecto no se realiza: La empresa puede continuar con la operación? No se compromete la operación? No se  comprote la adopción de regulaciones? Etc.</t>
  </si>
  <si>
    <t>La siguiente matriz/tabla permite calificar/valorar cada proyecto contra los criterios establecidos.   Los resultados obtenidos van a permitir tener una tendencia/proyección del plan (roadmap) de proyectos que se deberia ejecutar en el tiempo para materializar la iniciativa estratégica (Los proyectos con los puntajes mas altos, deberian ser los primeros en ejecutarse en el roadmap)</t>
  </si>
  <si>
    <t>Nota: Esta matriz debe ser diligenciada por cada stakeholder del proyecto que hara parte de la sesión de priorización</t>
  </si>
  <si>
    <t>Iniciativa #1</t>
  </si>
  <si>
    <t>Iniciativa #2</t>
  </si>
  <si>
    <t>Iniciativa #3</t>
  </si>
  <si>
    <t>Iniciativa #4</t>
  </si>
  <si>
    <t>Iniciativa #5</t>
  </si>
  <si>
    <t>Iniciativa #6</t>
  </si>
  <si>
    <t>ID</t>
  </si>
  <si>
    <t>Metas de negocio</t>
  </si>
  <si>
    <t>Metas de negocio 1</t>
  </si>
  <si>
    <t>Metas de negocio 2</t>
  </si>
  <si>
    <t>Fase</t>
  </si>
  <si>
    <t>Capacidades de negocio</t>
  </si>
  <si>
    <t>Objetivo de Negocio</t>
  </si>
  <si>
    <t>Meta de negocio</t>
  </si>
  <si>
    <t>Duración (Semanas)</t>
  </si>
  <si>
    <t>Fase-1</t>
  </si>
  <si>
    <t>Ventas segmento corporativo</t>
  </si>
  <si>
    <t>Crecimiento mercado</t>
  </si>
  <si>
    <t>El 20% de las nuevas ventas entraran por el canal de autoservicio al final del mes de junio</t>
  </si>
  <si>
    <t>Excelencia  Operacional</t>
  </si>
  <si>
    <t>Reducción de costes</t>
  </si>
  <si>
    <t>Creación de una nuestra estructuctura organizacional de ventas corporativas, centradas en ejecutivos de cuenta</t>
  </si>
  <si>
    <t>24 semanas</t>
  </si>
  <si>
    <t>MDM de productos/Catalogo, Integración de datos</t>
  </si>
  <si>
    <t xml:space="preserve"> Portal de autoservicio</t>
  </si>
  <si>
    <t>Bus de integración (Online)</t>
  </si>
  <si>
    <t>Plataforma de  Integración de datos</t>
  </si>
  <si>
    <t>Necesidad de un rol de administración de canales de autoservicio</t>
  </si>
  <si>
    <t>350,000 USD</t>
  </si>
  <si>
    <t>Fase-2</t>
  </si>
  <si>
    <t>1,350,000 USD</t>
  </si>
  <si>
    <t>20 semanas</t>
  </si>
  <si>
    <t>Plataforma de migración de datos</t>
  </si>
  <si>
    <t>Agregar una estructura organizacional de tres nuevos roles a la empresa para el proceso unificado de compras</t>
  </si>
  <si>
    <t>ERP (Modulos de procurement)</t>
  </si>
  <si>
    <t>Portal de Compras internas (e-procurement)</t>
  </si>
  <si>
    <t>Incrementar en un 25% de las ventas en el segmento corporativo al finalizar el sexto mes</t>
  </si>
  <si>
    <t>Reducir a 8 horas el proceso de ventas al segmento corportativo</t>
  </si>
  <si>
    <t>Reducir de 2pts del OPEX de TI a finales de junio</t>
  </si>
  <si>
    <t>Incrementar en un 5% las ventas de producto al segmento masivo</t>
  </si>
  <si>
    <t>Reducir en un 40% del OPEX asociado al proceso de procurement al finalizar el 2014 (fecha en la cual termina la fase de transformación)</t>
  </si>
  <si>
    <t>Reducir 3 horas el procesamiento  de una solicitud de compra al finalizar el 2014</t>
  </si>
  <si>
    <t>Registrar el 70% de la solicitudes de compra de insumos de trabajo por el portal de  autoservicio al finalizar el 2014</t>
  </si>
  <si>
    <t>Compras unificadas (one-procurement)</t>
  </si>
  <si>
    <t>e-Selling al semento masivo</t>
  </si>
  <si>
    <t>Capacidades de TI / Iniciativas Proyectos</t>
  </si>
  <si>
    <t>Capacidades Organizacionales / Iniciativas proyectos</t>
  </si>
  <si>
    <t>Especificación - Plan de transformación</t>
  </si>
  <si>
    <t>Cacidades Transitorias / Iniciativas proeyctos</t>
  </si>
  <si>
    <t>Replicación de datos de ventas entre  el portal anterior de ventas y el nuevo portal</t>
  </si>
  <si>
    <t>La integraciones a los sistemas transaccionales van por el nuevo integrador, las existentes por el bus de integración viejo.   Se crea interface transitoria entre el bus nuevo y el viejo</t>
  </si>
  <si>
    <t>Proceso de negocio</t>
  </si>
  <si>
    <t>Descripcion</t>
  </si>
  <si>
    <t>Metas de negocio N</t>
  </si>
  <si>
    <t>Canonical Models</t>
  </si>
  <si>
    <t>Nombre Atributo</t>
  </si>
  <si>
    <t>Tipo</t>
  </si>
  <si>
    <t>Representación Canonica</t>
  </si>
  <si>
    <t>1) Representación actual  &amp; de las entidades en los sistemas de información</t>
  </si>
  <si>
    <t>1.2 Entidad #2 (i.e Producto)</t>
  </si>
  <si>
    <t>1.1 Entidad #1 (i.e Cliente)</t>
  </si>
  <si>
    <t>Sistema #1 (i.e CRM)</t>
  </si>
  <si>
    <t>Sistema #2 (i.e ERP)</t>
  </si>
  <si>
    <t>Sistema #N (i.e  Facturador)</t>
  </si>
  <si>
    <t>KPIs</t>
  </si>
  <si>
    <t>Nombre KPI</t>
  </si>
  <si>
    <t xml:space="preserve">Ejemplo </t>
  </si>
  <si>
    <t>Metrica de Negocio</t>
  </si>
  <si>
    <t>Rojo</t>
  </si>
  <si>
    <t>Amarillo</t>
  </si>
  <si>
    <t>Verde</t>
  </si>
  <si>
    <t>FACT</t>
  </si>
  <si>
    <t>DIMENSION #1</t>
  </si>
  <si>
    <t>DIMENSION #2</t>
  </si>
  <si>
    <t>DIMENSION #3</t>
  </si>
  <si>
    <t>DIMENSION #N</t>
  </si>
  <si>
    <t>Ventas</t>
  </si>
  <si>
    <t>KPI que permite monitorear el comportamiento de las ventas en la empresa en los ultimos dias</t>
  </si>
  <si>
    <t>Ventas Vehiculos Segmentos Masivos</t>
  </si>
  <si>
    <t>Ventas Realizadas</t>
  </si>
  <si>
    <t>Ciudad</t>
  </si>
  <si>
    <t>Bogota</t>
  </si>
  <si>
    <t xml:space="preserve">Tipo Vehiculo </t>
  </si>
  <si>
    <t>Camioneta</t>
  </si>
  <si>
    <t>Marca</t>
  </si>
  <si>
    <t>FORD</t>
  </si>
  <si>
    <t>Sede</t>
  </si>
  <si>
    <t>Cedritos</t>
  </si>
  <si>
    <t>Valor Ejemplo</t>
  </si>
  <si>
    <t>0 a 10</t>
  </si>
  <si>
    <t>11 a 30</t>
  </si>
  <si>
    <t>&gt; 31</t>
  </si>
  <si>
    <t>250 ventas  realizadas en la ciudad de Bogota en la ultima semana relacionada con vehiculos tipo camioneta marca FORD en la sede de Cedritos</t>
  </si>
  <si>
    <t>&gt;  260</t>
  </si>
  <si>
    <t>100 a 260</t>
  </si>
  <si>
    <t>0 a 100</t>
  </si>
  <si>
    <t>0 a 50</t>
  </si>
  <si>
    <t>51 a 80</t>
  </si>
  <si>
    <t>&gt; 81</t>
  </si>
  <si>
    <t>0 a 80</t>
  </si>
  <si>
    <t>81 a 130</t>
  </si>
  <si>
    <t>&gt; 131</t>
  </si>
  <si>
    <t>&gt;  81</t>
  </si>
  <si>
    <t>Actividad del Proceso donde sale el dato</t>
  </si>
  <si>
    <t>1) Representación de un KPI</t>
  </si>
  <si>
    <t>Medir gestión del Municipio</t>
  </si>
  <si>
    <t>Comparar gestión del Municipio</t>
  </si>
  <si>
    <t>Marcar tendencia gestión del Municipio</t>
  </si>
  <si>
    <t>Seguimiento plan interno</t>
  </si>
  <si>
    <t>MT-1</t>
  </si>
  <si>
    <t>MT-2</t>
  </si>
  <si>
    <t>MT-3</t>
  </si>
  <si>
    <t>MT-4</t>
  </si>
  <si>
    <t>Vertical Salud</t>
  </si>
  <si>
    <t>Vertical Seguridad</t>
  </si>
  <si>
    <t>Vertical Servicios P.</t>
  </si>
  <si>
    <t>MT-5</t>
  </si>
  <si>
    <t>MT-6</t>
  </si>
  <si>
    <t>MT-7</t>
  </si>
  <si>
    <t>MT-8</t>
  </si>
  <si>
    <t>MT-9</t>
  </si>
  <si>
    <t>MT-10</t>
  </si>
  <si>
    <t>MT-11</t>
  </si>
  <si>
    <t>MT-12</t>
  </si>
  <si>
    <t>MT-13</t>
  </si>
  <si>
    <t>MT-14</t>
  </si>
  <si>
    <t>MT-15</t>
  </si>
  <si>
    <t>MT-16</t>
  </si>
  <si>
    <t>MT-17</t>
  </si>
  <si>
    <t>MT-18</t>
  </si>
  <si>
    <t>MT-19</t>
  </si>
  <si>
    <t>Grupo / Estrategia</t>
  </si>
  <si>
    <t>Objetivo 1</t>
  </si>
  <si>
    <t>Objetivo 2</t>
  </si>
  <si>
    <t>Objetivo 3</t>
  </si>
  <si>
    <t>Objetivo 4</t>
  </si>
  <si>
    <t>Objetivo 5</t>
  </si>
  <si>
    <t>Objetivo 6</t>
  </si>
  <si>
    <t>Convivencia y Seguridad Ciudadana</t>
  </si>
  <si>
    <t>Seguridad y Defensa</t>
  </si>
  <si>
    <t>Atención del conflicto</t>
  </si>
  <si>
    <t>Programas sociales</t>
  </si>
  <si>
    <t>Quejas y reclamos</t>
  </si>
  <si>
    <t>Solicitudes de Asistencia</t>
  </si>
  <si>
    <t>Reportes de gestión</t>
  </si>
  <si>
    <t>Reporte de capacidad actual, ampliaciones, proyectos en obra</t>
  </si>
  <si>
    <t>Prestación de Servicios de Salud (Primer, segundo y tercer nivel de atención)</t>
  </si>
  <si>
    <t>…</t>
  </si>
  <si>
    <t>Esfuerzo
(horas)</t>
  </si>
  <si>
    <t>Costo
(COP)</t>
  </si>
  <si>
    <t>Construccion de Casos e indicadores</t>
  </si>
  <si>
    <t>Estructura de cada Meta del Grupo</t>
  </si>
  <si>
    <t>Grupos Monitor  Tablero Control</t>
  </si>
  <si>
    <t>Número de homicidios</t>
  </si>
  <si>
    <t>Tasa de violencia intra-familiar</t>
  </si>
  <si>
    <t>Meta</t>
  </si>
  <si>
    <t>Objetivo</t>
  </si>
  <si>
    <t>OBJ-1</t>
  </si>
  <si>
    <t>Atentados contra la infraestructura</t>
  </si>
  <si>
    <t>Hectáreas de cultivo</t>
  </si>
  <si>
    <t>Desmovilizados individuales</t>
  </si>
  <si>
    <t>OBJ-2</t>
  </si>
  <si>
    <t>OBJ-3</t>
  </si>
  <si>
    <t>Formulación</t>
  </si>
  <si>
    <t>Cobertura de vacunación</t>
  </si>
  <si>
    <t>Mortalidad por malaria</t>
  </si>
  <si>
    <t>Prevalencia de VIH</t>
  </si>
  <si>
    <t xml:space="preserve">Porcentaje de captación </t>
  </si>
  <si>
    <t>Porcentaje de PQRS solucionadas</t>
  </si>
  <si>
    <t>Calificación del servicio público</t>
  </si>
  <si>
    <t>Porcentaje de cumplimiento</t>
  </si>
  <si>
    <t>Porcentaje información de infraestructura</t>
  </si>
  <si>
    <t>Cumplimiento de rutas de lectura</t>
  </si>
  <si>
    <t>Disminución de costos por lectura</t>
  </si>
  <si>
    <t>Porcentaje de impacto poblacional</t>
  </si>
  <si>
    <t>Porcentaje de personas subsidiadas</t>
  </si>
  <si>
    <t>Porcentaje de avance de los Proyectos</t>
  </si>
  <si>
    <t>Reporte de cumplimiento</t>
  </si>
  <si>
    <t>OBJ-4</t>
  </si>
  <si>
    <t>OBJ-5</t>
  </si>
  <si>
    <t>Cada indicador es convertido a su valor equivalente en el rango de 1 a 5. Siendo 5 el de mayor puntaje para el indicador. Ejemplo: Cobertura de vacunación aparece en la fuente como 65%. En este caso la conversión es el 65% de 5, que es el máximo valor del puntaje de la escala.</t>
  </si>
  <si>
    <t>El puntaje de cada objetivo es la suma de los valores individuales de los indicadores del objetivo. SI la suma más de 5 puntos, se asigna 5 directamente al objetivo. La escala usada para los valores de los objetivos es 1 a 5 nuevamente.</t>
  </si>
  <si>
    <t>GRP-1</t>
  </si>
  <si>
    <t>GRP-2</t>
  </si>
  <si>
    <t>GRP-3</t>
  </si>
  <si>
    <t>GRP-4</t>
  </si>
  <si>
    <t xml:space="preserve">El grupo GRP-1: medir gestión, es el promedio del puntaje de sus metas. </t>
  </si>
  <si>
    <t xml:space="preserve"> </t>
  </si>
  <si>
    <t>Descripción / Valor</t>
  </si>
  <si>
    <t>Alta</t>
  </si>
  <si>
    <t>1:3</t>
  </si>
  <si>
    <t>50% - 63%</t>
  </si>
  <si>
    <t>Puntaje (1-5)</t>
  </si>
  <si>
    <t>Influencia de BACRIM</t>
  </si>
  <si>
    <t>Si,
Indicador1 = 1.25
Indicador2 = 2.25</t>
  </si>
  <si>
    <t>Si,
Indicador1 = 2.4
Indicador2 = 3.13</t>
  </si>
  <si>
    <t>Si,
Indicador1 = 1.09
Indicador2 = 0.14</t>
  </si>
  <si>
    <t>n</t>
  </si>
  <si>
    <t>Porcentaje de mitigación de la obsolescencia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</si>
</sst>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quot;$&quot;\ * #,##0.00_);_(&quot;$&quot;\ * \(#,##0.00\);_(&quot;$&quot;\ * &quot;-&quot;??_);_(@_)"/>
    <numFmt numFmtId="165" formatCode="0.0"/>
  </numFmts>
  <fonts count="26" x14ac:knownFonts="1">
    <font>
      <sz val="11"/>
      <color theme="1"/>
      <name val="Calibri"/>
      <family val="2"/>
      <scheme val="minor"/>
    </font>
    <font>
      <sz val="10"/>
      <name val="Arial"/>
      <family val="2"/>
    </font>
    <font>
      <sz val="10"/>
      <name val="Arial"/>
      <family val="2"/>
    </font>
    <font>
      <b/>
      <sz val="10"/>
      <color indexed="9"/>
      <name val="Arial"/>
      <family val="2"/>
    </font>
    <font>
      <b/>
      <sz val="10"/>
      <name val="Arial"/>
      <family val="2"/>
    </font>
    <font>
      <b/>
      <sz val="16"/>
      <name val="Trebuchet MS"/>
      <family val="2"/>
    </font>
    <font>
      <sz val="8"/>
      <name val="Arial"/>
      <family val="2"/>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b/>
      <sz val="10"/>
      <color theme="0"/>
      <name val="Arial"/>
      <family val="2"/>
    </font>
    <font>
      <b/>
      <i/>
      <sz val="10"/>
      <color rgb="FFFF0000"/>
      <name val="Arial"/>
      <family val="2"/>
    </font>
    <font>
      <sz val="12"/>
      <color theme="1"/>
      <name val="Calibri"/>
      <family val="2"/>
      <scheme val="minor"/>
    </font>
    <font>
      <i/>
      <sz val="12"/>
      <color theme="1"/>
      <name val="Calibri"/>
      <family val="2"/>
      <scheme val="minor"/>
    </font>
    <font>
      <b/>
      <i/>
      <sz val="11"/>
      <name val="Calibri"/>
      <family val="2"/>
      <scheme val="minor"/>
    </font>
    <font>
      <b/>
      <sz val="12"/>
      <color theme="1"/>
      <name val="Calibri"/>
      <family val="2"/>
      <scheme val="minor"/>
    </font>
    <font>
      <b/>
      <i/>
      <sz val="10"/>
      <color theme="1"/>
      <name val="Calibri"/>
      <family val="2"/>
      <scheme val="minor"/>
    </font>
    <font>
      <b/>
      <sz val="11"/>
      <color theme="2"/>
      <name val="Calibri"/>
      <family val="2"/>
      <scheme val="minor"/>
    </font>
    <font>
      <b/>
      <sz val="18"/>
      <color theme="1" tint="4.9989318521683403E-2"/>
      <name val="Calibri"/>
      <family val="2"/>
      <scheme val="minor"/>
    </font>
    <font>
      <b/>
      <sz val="18"/>
      <color theme="1"/>
      <name val="Calibri"/>
      <family val="2"/>
      <scheme val="minor"/>
    </font>
    <font>
      <b/>
      <sz val="11"/>
      <name val="Calibri"/>
      <family val="2"/>
      <scheme val="minor"/>
    </font>
    <font>
      <sz val="11"/>
      <color theme="2"/>
      <name val="Calibri"/>
      <family val="2"/>
      <scheme val="minor"/>
    </font>
    <font>
      <i/>
      <sz val="11"/>
      <name val="Calibri"/>
      <family val="2"/>
      <scheme val="minor"/>
    </font>
    <font>
      <sz val="18"/>
      <color theme="1"/>
      <name val="Calibri"/>
      <family val="2"/>
      <scheme val="minor"/>
    </font>
    <font>
      <b/>
      <sz val="16"/>
      <color theme="0"/>
      <name val="Calibri"/>
      <family val="2"/>
      <scheme val="minor"/>
    </font>
  </fonts>
  <fills count="20">
    <fill>
      <patternFill patternType="none"/>
    </fill>
    <fill>
      <patternFill patternType="gray125"/>
    </fill>
    <fill>
      <patternFill patternType="solid">
        <fgColor indexed="8"/>
        <bgColor indexed="64"/>
      </patternFill>
    </fill>
    <fill>
      <patternFill patternType="solid">
        <fgColor indexed="9"/>
        <bgColor indexed="64"/>
      </patternFill>
    </fill>
    <fill>
      <patternFill patternType="solid">
        <fgColor indexed="13"/>
        <bgColor indexed="64"/>
      </patternFill>
    </fill>
    <fill>
      <patternFill patternType="solid">
        <fgColor theme="1"/>
        <bgColor indexed="64"/>
      </patternFill>
    </fill>
    <fill>
      <patternFill patternType="solid">
        <fgColor theme="0"/>
        <bgColor indexed="64"/>
      </patternFill>
    </fill>
    <fill>
      <patternFill patternType="solid">
        <fgColor rgb="FF00B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0000"/>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0" tint="-0.14999847407452621"/>
        <bgColor indexed="64"/>
      </patternFill>
    </fill>
    <fill>
      <patternFill patternType="solid">
        <fgColor rgb="FFFFFF00"/>
        <bgColor indexed="64"/>
      </patternFill>
    </fill>
    <fill>
      <patternFill patternType="solid">
        <fgColor theme="8" tint="-0.499984740745262"/>
        <bgColor indexed="64"/>
      </patternFill>
    </fill>
    <fill>
      <patternFill patternType="solid">
        <fgColor rgb="FFFFC000"/>
        <bgColor indexed="64"/>
      </patternFill>
    </fill>
    <fill>
      <patternFill patternType="solid">
        <fgColor theme="2" tint="-9.9978637043366805E-2"/>
        <bgColor indexed="64"/>
      </patternFill>
    </fill>
    <fill>
      <patternFill patternType="solid">
        <fgColor theme="6" tint="0.39997558519241921"/>
        <bgColor indexed="64"/>
      </patternFill>
    </fill>
    <fill>
      <patternFill patternType="solid">
        <fgColor theme="6" tint="-0.249977111117893"/>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style="medium">
        <color indexed="64"/>
      </left>
      <right/>
      <top style="medium">
        <color indexed="64"/>
      </top>
      <bottom style="thin">
        <color indexed="64"/>
      </bottom>
      <diagonal/>
    </border>
    <border>
      <left style="medium">
        <color indexed="64"/>
      </left>
      <right/>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top style="medium">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5">
    <xf numFmtId="0" fontId="0" fillId="0" borderId="0"/>
    <xf numFmtId="43" fontId="7" fillId="0" borderId="0" applyFont="0" applyFill="0" applyBorder="0" applyAlignment="0" applyProtection="0"/>
    <xf numFmtId="164" fontId="7" fillId="0" borderId="0" applyFont="0" applyFill="0" applyBorder="0" applyAlignment="0" applyProtection="0"/>
    <xf numFmtId="0" fontId="1" fillId="0" borderId="0"/>
    <xf numFmtId="9" fontId="1" fillId="0" borderId="0" applyFont="0" applyFill="0" applyBorder="0" applyAlignment="0" applyProtection="0"/>
  </cellStyleXfs>
  <cellXfs count="163">
    <xf numFmtId="0" fontId="0" fillId="0" borderId="0" xfId="0"/>
    <xf numFmtId="0" fontId="1" fillId="0" borderId="0" xfId="3"/>
    <xf numFmtId="0" fontId="1" fillId="3" borderId="0" xfId="3" applyFill="1"/>
    <xf numFmtId="0" fontId="2" fillId="0" borderId="1" xfId="3" applyFont="1" applyBorder="1" applyAlignment="1">
      <alignment horizontal="center"/>
    </xf>
    <xf numFmtId="0" fontId="3" fillId="2" borderId="2" xfId="3" applyFont="1" applyFill="1" applyBorder="1" applyAlignment="1">
      <alignment horizontal="center"/>
    </xf>
    <xf numFmtId="0" fontId="3" fillId="2" borderId="3" xfId="3" applyFont="1" applyFill="1" applyBorder="1" applyAlignment="1">
      <alignment horizontal="center"/>
    </xf>
    <xf numFmtId="0" fontId="1" fillId="3" borderId="0" xfId="3" applyFill="1" applyBorder="1" applyAlignment="1">
      <alignment horizontal="center"/>
    </xf>
    <xf numFmtId="0" fontId="4" fillId="3" borderId="0" xfId="3" applyFont="1" applyFill="1" applyBorder="1" applyAlignment="1">
      <alignment horizontal="left"/>
    </xf>
    <xf numFmtId="9" fontId="7" fillId="3" borderId="0" xfId="4" applyFont="1" applyFill="1" applyBorder="1" applyAlignment="1">
      <alignment horizontal="center"/>
    </xf>
    <xf numFmtId="0" fontId="4" fillId="3" borderId="0" xfId="3" applyFont="1" applyFill="1" applyBorder="1"/>
    <xf numFmtId="9" fontId="7" fillId="0" borderId="1" xfId="4" applyFont="1" applyBorder="1" applyAlignment="1">
      <alignment horizontal="center"/>
    </xf>
    <xf numFmtId="0" fontId="4" fillId="0" borderId="1" xfId="3" applyFont="1" applyBorder="1" applyAlignment="1">
      <alignment horizontal="center"/>
    </xf>
    <xf numFmtId="0" fontId="4" fillId="0" borderId="1" xfId="3" applyFont="1" applyFill="1" applyBorder="1" applyAlignment="1">
      <alignment horizontal="center"/>
    </xf>
    <xf numFmtId="0" fontId="11" fillId="5" borderId="1" xfId="3" applyFont="1" applyFill="1" applyBorder="1" applyAlignment="1">
      <alignment horizontal="center" wrapText="1"/>
    </xf>
    <xf numFmtId="0" fontId="12" fillId="3" borderId="0" xfId="3" applyFont="1" applyFill="1"/>
    <xf numFmtId="0" fontId="1" fillId="6" borderId="0" xfId="3" applyFill="1"/>
    <xf numFmtId="0" fontId="0" fillId="0" borderId="1" xfId="0" applyBorder="1"/>
    <xf numFmtId="0" fontId="0" fillId="0" borderId="1" xfId="0" applyBorder="1" applyAlignment="1">
      <alignment horizontal="center"/>
    </xf>
    <xf numFmtId="0" fontId="0" fillId="0" borderId="5" xfId="0" applyBorder="1" applyAlignment="1">
      <alignment wrapText="1"/>
    </xf>
    <xf numFmtId="0" fontId="1" fillId="3" borderId="1" xfId="3" applyFill="1" applyBorder="1"/>
    <xf numFmtId="0" fontId="1" fillId="0" borderId="0" xfId="3" applyBorder="1" applyAlignment="1">
      <alignment horizontal="center"/>
    </xf>
    <xf numFmtId="0" fontId="0" fillId="0" borderId="0" xfId="0" applyAlignment="1">
      <alignment horizontal="center"/>
    </xf>
    <xf numFmtId="164" fontId="10" fillId="0" borderId="0" xfId="2" applyFont="1" applyAlignment="1"/>
    <xf numFmtId="0" fontId="10" fillId="0" borderId="0" xfId="0" applyFont="1" applyAlignment="1"/>
    <xf numFmtId="164" fontId="13" fillId="0" borderId="0" xfId="2" applyFont="1" applyAlignment="1"/>
    <xf numFmtId="0" fontId="8" fillId="5" borderId="14" xfId="0" applyFont="1" applyFill="1" applyBorder="1" applyAlignment="1">
      <alignment horizontal="center" wrapText="1"/>
    </xf>
    <xf numFmtId="0" fontId="14" fillId="6" borderId="0" xfId="2" applyNumberFormat="1" applyFont="1" applyFill="1" applyBorder="1" applyAlignment="1">
      <alignment horizontal="center"/>
    </xf>
    <xf numFmtId="0" fontId="1" fillId="0" borderId="0" xfId="3" applyAlignment="1"/>
    <xf numFmtId="0" fontId="3" fillId="2" borderId="17" xfId="3" applyFont="1" applyFill="1" applyBorder="1" applyAlignment="1">
      <alignment wrapText="1"/>
    </xf>
    <xf numFmtId="0" fontId="5" fillId="3" borderId="0" xfId="3" applyFont="1" applyFill="1" applyAlignment="1"/>
    <xf numFmtId="0" fontId="1" fillId="0" borderId="0" xfId="3" applyBorder="1" applyAlignment="1"/>
    <xf numFmtId="0" fontId="14" fillId="6" borderId="0" xfId="2" applyNumberFormat="1" applyFont="1" applyFill="1" applyAlignment="1">
      <alignment wrapText="1"/>
    </xf>
    <xf numFmtId="0" fontId="1" fillId="3" borderId="8" xfId="3" applyFill="1" applyBorder="1"/>
    <xf numFmtId="0" fontId="1" fillId="3" borderId="9" xfId="3" applyFill="1" applyBorder="1"/>
    <xf numFmtId="0" fontId="4" fillId="0" borderId="7" xfId="3" applyFont="1" applyBorder="1" applyAlignment="1">
      <alignment horizontal="center"/>
    </xf>
    <xf numFmtId="0" fontId="4" fillId="0" borderId="10" xfId="3" applyFont="1" applyBorder="1" applyAlignment="1">
      <alignment horizontal="center"/>
    </xf>
    <xf numFmtId="0" fontId="1" fillId="0" borderId="18" xfId="3" applyBorder="1"/>
    <xf numFmtId="9" fontId="15" fillId="6" borderId="0" xfId="4" applyFont="1" applyFill="1" applyBorder="1" applyAlignment="1">
      <alignment horizontal="center" wrapText="1"/>
    </xf>
    <xf numFmtId="0" fontId="16" fillId="0" borderId="1" xfId="0" applyFont="1" applyBorder="1" applyAlignment="1">
      <alignment horizontal="center"/>
    </xf>
    <xf numFmtId="0" fontId="0" fillId="6" borderId="1" xfId="0" applyFill="1" applyBorder="1"/>
    <xf numFmtId="0" fontId="13" fillId="6" borderId="1" xfId="0" applyFont="1" applyFill="1" applyBorder="1"/>
    <xf numFmtId="0" fontId="1" fillId="8" borderId="1" xfId="3" applyFill="1" applyBorder="1" applyAlignment="1">
      <alignment horizontal="center" vertical="center" wrapText="1"/>
    </xf>
    <xf numFmtId="0" fontId="1" fillId="8" borderId="1" xfId="3" applyFill="1" applyBorder="1"/>
    <xf numFmtId="0" fontId="1" fillId="9" borderId="1" xfId="3" applyFill="1" applyBorder="1" applyAlignment="1">
      <alignment horizontal="center" vertical="center" wrapText="1"/>
    </xf>
    <xf numFmtId="0" fontId="1" fillId="9" borderId="1" xfId="3" applyFill="1" applyBorder="1" applyAlignment="1">
      <alignment wrapText="1"/>
    </xf>
    <xf numFmtId="0" fontId="0" fillId="6" borderId="0" xfId="0" applyFill="1" applyBorder="1"/>
    <xf numFmtId="0" fontId="0" fillId="0" borderId="6" xfId="0" applyBorder="1"/>
    <xf numFmtId="0" fontId="8" fillId="5" borderId="1" xfId="0" applyFont="1" applyFill="1" applyBorder="1"/>
    <xf numFmtId="0" fontId="0" fillId="0" borderId="14" xfId="0" applyBorder="1"/>
    <xf numFmtId="0" fontId="9" fillId="6" borderId="0" xfId="0" applyFont="1" applyFill="1" applyAlignment="1"/>
    <xf numFmtId="0" fontId="0" fillId="6" borderId="0" xfId="0" applyFill="1"/>
    <xf numFmtId="0" fontId="17" fillId="6" borderId="0" xfId="2" applyNumberFormat="1" applyFont="1" applyFill="1" applyAlignment="1">
      <alignment wrapText="1"/>
    </xf>
    <xf numFmtId="0" fontId="9" fillId="6" borderId="0" xfId="0" applyFont="1" applyFill="1"/>
    <xf numFmtId="0" fontId="0" fillId="0" borderId="5"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27" xfId="0" applyBorder="1"/>
    <xf numFmtId="0" fontId="0" fillId="0" borderId="29" xfId="0" applyBorder="1"/>
    <xf numFmtId="0" fontId="8" fillId="12" borderId="4" xfId="0" applyFont="1" applyFill="1" applyBorder="1" applyAlignment="1">
      <alignment horizontal="center" wrapText="1"/>
    </xf>
    <xf numFmtId="0" fontId="8" fillId="12" borderId="12" xfId="0" applyFont="1" applyFill="1" applyBorder="1" applyAlignment="1">
      <alignment horizontal="center" wrapText="1"/>
    </xf>
    <xf numFmtId="0" fontId="8" fillId="12" borderId="13" xfId="0" applyFont="1" applyFill="1" applyBorder="1" applyAlignment="1">
      <alignment horizontal="center" wrapText="1"/>
    </xf>
    <xf numFmtId="0" fontId="0" fillId="10" borderId="1" xfId="0" applyFill="1" applyBorder="1" applyAlignment="1">
      <alignment horizontal="center"/>
    </xf>
    <xf numFmtId="0" fontId="0" fillId="14" borderId="1" xfId="0" applyFill="1" applyBorder="1" applyAlignment="1">
      <alignment horizontal="center"/>
    </xf>
    <xf numFmtId="0" fontId="18" fillId="5" borderId="1" xfId="0" applyFont="1" applyFill="1" applyBorder="1"/>
    <xf numFmtId="0" fontId="0" fillId="0" borderId="1" xfId="0" applyBorder="1" applyAlignment="1">
      <alignment horizontal="left"/>
    </xf>
    <xf numFmtId="0" fontId="18" fillId="15" borderId="1" xfId="0" applyFont="1" applyFill="1" applyBorder="1"/>
    <xf numFmtId="17" fontId="0" fillId="0" borderId="1" xfId="0" applyNumberFormat="1" applyBorder="1"/>
    <xf numFmtId="0" fontId="0" fillId="7" borderId="6" xfId="0" applyFill="1" applyBorder="1" applyAlignment="1">
      <alignment horizontal="center"/>
    </xf>
    <xf numFmtId="0" fontId="18" fillId="5" borderId="1" xfId="0" applyFont="1" applyFill="1" applyBorder="1" applyAlignment="1">
      <alignment horizontal="center"/>
    </xf>
    <xf numFmtId="0" fontId="18" fillId="5" borderId="1" xfId="0" applyFont="1" applyFill="1" applyBorder="1" applyAlignment="1">
      <alignment horizontal="center" wrapText="1"/>
    </xf>
    <xf numFmtId="0" fontId="0" fillId="5" borderId="1" xfId="0" applyFill="1" applyBorder="1" applyAlignment="1">
      <alignment horizontal="center"/>
    </xf>
    <xf numFmtId="0" fontId="9" fillId="16" borderId="19" xfId="0" applyFont="1" applyFill="1"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horizontal="center" vertical="center"/>
    </xf>
    <xf numFmtId="0" fontId="0" fillId="0" borderId="1" xfId="0" applyFill="1" applyBorder="1" applyAlignment="1">
      <alignment vertical="center" wrapText="1"/>
    </xf>
    <xf numFmtId="0" fontId="8" fillId="5" borderId="1" xfId="0" applyFont="1" applyFill="1" applyBorder="1" applyAlignment="1">
      <alignment horizontal="center"/>
    </xf>
    <xf numFmtId="0" fontId="13" fillId="6" borderId="0" xfId="0" applyFont="1" applyFill="1" applyBorder="1"/>
    <xf numFmtId="0" fontId="0" fillId="6" borderId="1" xfId="0" applyFill="1" applyBorder="1" applyAlignment="1"/>
    <xf numFmtId="0" fontId="0" fillId="6" borderId="1" xfId="0" applyFill="1" applyBorder="1" applyAlignment="1">
      <alignment horizontal="left" vertical="center" wrapText="1"/>
    </xf>
    <xf numFmtId="0" fontId="0" fillId="0" borderId="1" xfId="0" applyBorder="1" applyAlignment="1">
      <alignment horizontal="left" vertical="center" wrapText="1"/>
    </xf>
    <xf numFmtId="0" fontId="9" fillId="16" borderId="11" xfId="0" applyFont="1" applyFill="1" applyBorder="1" applyAlignment="1">
      <alignment vertical="center" wrapText="1"/>
    </xf>
    <xf numFmtId="0" fontId="9" fillId="16" borderId="14" xfId="0" applyFont="1" applyFill="1" applyBorder="1" applyAlignment="1">
      <alignment vertical="center" wrapText="1"/>
    </xf>
    <xf numFmtId="0" fontId="0" fillId="0" borderId="0" xfId="0" applyAlignment="1">
      <alignment vertical="top"/>
    </xf>
    <xf numFmtId="164" fontId="13" fillId="0" borderId="0" xfId="2" applyFont="1" applyAlignment="1">
      <alignment vertical="top"/>
    </xf>
    <xf numFmtId="43" fontId="9" fillId="16" borderId="1" xfId="1" applyFont="1" applyFill="1" applyBorder="1" applyAlignment="1">
      <alignment vertical="center" wrapText="1"/>
    </xf>
    <xf numFmtId="0" fontId="9" fillId="16" borderId="1" xfId="0" applyFont="1" applyFill="1" applyBorder="1" applyAlignment="1">
      <alignment vertical="center" wrapText="1"/>
    </xf>
    <xf numFmtId="43" fontId="9" fillId="16" borderId="25" xfId="0" applyNumberFormat="1" applyFont="1" applyFill="1" applyBorder="1" applyAlignment="1">
      <alignment vertical="center" wrapText="1"/>
    </xf>
    <xf numFmtId="0" fontId="0" fillId="16" borderId="22" xfId="0" applyFont="1" applyFill="1" applyBorder="1" applyAlignment="1">
      <alignment vertical="center" wrapText="1"/>
    </xf>
    <xf numFmtId="43" fontId="7" fillId="16" borderId="21" xfId="1" applyFont="1" applyFill="1" applyBorder="1" applyAlignment="1">
      <alignment vertical="center" wrapText="1"/>
    </xf>
    <xf numFmtId="0" fontId="0" fillId="16" borderId="1" xfId="0" applyFont="1" applyFill="1" applyBorder="1" applyAlignment="1">
      <alignment vertical="center" wrapText="1"/>
    </xf>
    <xf numFmtId="43" fontId="7" fillId="16" borderId="1" xfId="1" applyFont="1" applyFill="1" applyBorder="1" applyAlignment="1">
      <alignment vertical="center" wrapText="1"/>
    </xf>
    <xf numFmtId="43" fontId="7" fillId="16" borderId="20" xfId="1" applyFont="1" applyFill="1" applyBorder="1" applyAlignment="1">
      <alignment vertical="center" wrapText="1"/>
    </xf>
    <xf numFmtId="165" fontId="0" fillId="0" borderId="1" xfId="0" applyNumberFormat="1" applyBorder="1"/>
    <xf numFmtId="9" fontId="0" fillId="0" borderId="1" xfId="0" applyNumberFormat="1" applyBorder="1" applyAlignment="1">
      <alignment horizontal="center" vertical="center" wrapText="1"/>
    </xf>
    <xf numFmtId="20" fontId="0" fillId="0" borderId="1" xfId="0" quotePrefix="1" applyNumberFormat="1" applyBorder="1" applyAlignment="1">
      <alignment horizontal="center" vertical="center" wrapText="1"/>
    </xf>
    <xf numFmtId="0" fontId="0" fillId="0" borderId="1" xfId="0" applyNumberFormat="1" applyBorder="1" applyAlignment="1">
      <alignment horizontal="center" vertical="center" wrapText="1"/>
    </xf>
    <xf numFmtId="0" fontId="0" fillId="0" borderId="11" xfId="0" applyNumberFormat="1" applyBorder="1" applyAlignment="1">
      <alignment vertical="center" wrapText="1"/>
    </xf>
    <xf numFmtId="0" fontId="0" fillId="0" borderId="22" xfId="0" applyNumberFormat="1" applyBorder="1" applyAlignment="1">
      <alignment vertical="center" wrapText="1"/>
    </xf>
    <xf numFmtId="0" fontId="0" fillId="0" borderId="1" xfId="0" applyNumberFormat="1" applyBorder="1" applyAlignment="1">
      <alignment vertical="center" wrapText="1"/>
    </xf>
    <xf numFmtId="0" fontId="0" fillId="0" borderId="14" xfId="0" applyNumberFormat="1" applyBorder="1" applyAlignment="1">
      <alignment vertical="center" wrapText="1"/>
    </xf>
    <xf numFmtId="2" fontId="0" fillId="0" borderId="22" xfId="0" applyNumberFormat="1" applyBorder="1" applyAlignment="1">
      <alignment horizontal="center" vertical="center" wrapText="1"/>
    </xf>
    <xf numFmtId="2" fontId="0" fillId="0" borderId="22" xfId="0" quotePrefix="1" applyNumberFormat="1" applyBorder="1" applyAlignment="1">
      <alignment horizontal="center" vertical="center" wrapText="1"/>
    </xf>
    <xf numFmtId="2" fontId="0" fillId="0" borderId="1" xfId="0" applyNumberFormat="1" applyBorder="1" applyAlignment="1">
      <alignment horizontal="center" vertical="center" wrapText="1"/>
    </xf>
    <xf numFmtId="9" fontId="0" fillId="0" borderId="1" xfId="0" quotePrefix="1" applyNumberFormat="1" applyBorder="1" applyAlignment="1">
      <alignment horizontal="center" vertical="center" wrapText="1"/>
    </xf>
    <xf numFmtId="0" fontId="0" fillId="6" borderId="22" xfId="0" applyFill="1" applyBorder="1" applyAlignment="1">
      <alignment horizontal="left" vertical="top" wrapText="1"/>
    </xf>
    <xf numFmtId="0" fontId="0" fillId="6" borderId="11" xfId="0" applyFill="1" applyBorder="1" applyAlignment="1">
      <alignment horizontal="left" vertical="top" wrapText="1"/>
    </xf>
    <xf numFmtId="0" fontId="0" fillId="6" borderId="14" xfId="0" applyFill="1" applyBorder="1" applyAlignment="1">
      <alignment horizontal="left" vertical="top" wrapText="1"/>
    </xf>
    <xf numFmtId="0" fontId="19" fillId="17" borderId="0" xfId="0" applyFont="1" applyFill="1" applyAlignment="1">
      <alignment horizontal="center"/>
    </xf>
    <xf numFmtId="0" fontId="18" fillId="5" borderId="1" xfId="0" applyFont="1" applyFill="1" applyBorder="1" applyAlignment="1">
      <alignment horizontal="center"/>
    </xf>
    <xf numFmtId="165" fontId="24" fillId="6" borderId="33" xfId="0" applyNumberFormat="1" applyFont="1" applyFill="1" applyBorder="1" applyAlignment="1">
      <alignment horizontal="center" vertical="center"/>
    </xf>
    <xf numFmtId="0" fontId="10" fillId="0" borderId="0" xfId="0" applyFont="1" applyAlignment="1">
      <alignment horizontal="center"/>
    </xf>
    <xf numFmtId="0" fontId="14" fillId="13" borderId="0" xfId="2" applyNumberFormat="1" applyFont="1" applyFill="1" applyAlignment="1">
      <alignment horizontal="left" vertical="top" wrapText="1"/>
    </xf>
    <xf numFmtId="0" fontId="14" fillId="13" borderId="0" xfId="2" applyNumberFormat="1" applyFont="1" applyFill="1" applyBorder="1" applyAlignment="1">
      <alignment horizontal="left" vertical="top" wrapText="1"/>
    </xf>
    <xf numFmtId="0" fontId="10" fillId="0" borderId="0" xfId="2" applyNumberFormat="1" applyFont="1" applyAlignment="1">
      <alignment horizontal="center"/>
    </xf>
    <xf numFmtId="0" fontId="25" fillId="5" borderId="22" xfId="0" applyFont="1" applyFill="1" applyBorder="1" applyAlignment="1">
      <alignment horizontal="center" vertical="center" textRotation="90" wrapText="1"/>
    </xf>
    <xf numFmtId="0" fontId="25" fillId="5" borderId="11" xfId="0" applyFont="1" applyFill="1" applyBorder="1" applyAlignment="1">
      <alignment horizontal="center" vertical="center" textRotation="90" wrapText="1"/>
    </xf>
    <xf numFmtId="0" fontId="25" fillId="5" borderId="14" xfId="0" applyFont="1" applyFill="1" applyBorder="1" applyAlignment="1">
      <alignment horizontal="center" vertical="center" textRotation="90" wrapText="1"/>
    </xf>
    <xf numFmtId="0" fontId="0" fillId="16" borderId="22" xfId="0" applyFont="1" applyFill="1" applyBorder="1" applyAlignment="1">
      <alignment horizontal="center" vertical="center" wrapText="1"/>
    </xf>
    <xf numFmtId="0" fontId="0" fillId="16" borderId="11" xfId="0" applyFont="1" applyFill="1" applyBorder="1" applyAlignment="1">
      <alignment horizontal="center" vertical="center" wrapText="1"/>
    </xf>
    <xf numFmtId="0" fontId="0" fillId="16" borderId="14" xfId="0" applyFont="1" applyFill="1" applyBorder="1" applyAlignment="1">
      <alignment horizontal="center" vertical="center" wrapText="1"/>
    </xf>
    <xf numFmtId="164" fontId="10" fillId="0" borderId="0" xfId="2" applyFont="1" applyAlignment="1">
      <alignment horizontal="center"/>
    </xf>
    <xf numFmtId="0" fontId="14" fillId="13" borderId="0" xfId="2" applyNumberFormat="1" applyFont="1" applyFill="1" applyAlignment="1">
      <alignment horizontal="left" wrapText="1"/>
    </xf>
    <xf numFmtId="0" fontId="3" fillId="19" borderId="18" xfId="3" applyFont="1" applyFill="1" applyBorder="1" applyAlignment="1">
      <alignment horizontal="center"/>
    </xf>
    <xf numFmtId="0" fontId="3" fillId="19" borderId="31" xfId="3" applyFont="1" applyFill="1" applyBorder="1" applyAlignment="1">
      <alignment horizontal="center"/>
    </xf>
    <xf numFmtId="0" fontId="3" fillId="19" borderId="32" xfId="3" applyFont="1" applyFill="1" applyBorder="1" applyAlignment="1">
      <alignment horizontal="center"/>
    </xf>
    <xf numFmtId="9" fontId="23" fillId="13" borderId="0" xfId="4" applyFont="1" applyFill="1" applyBorder="1" applyAlignment="1">
      <alignment horizontal="left" wrapText="1"/>
    </xf>
    <xf numFmtId="0" fontId="0" fillId="0" borderId="0" xfId="0" applyBorder="1" applyAlignment="1">
      <alignment horizontal="left"/>
    </xf>
    <xf numFmtId="9" fontId="15" fillId="13" borderId="0" xfId="4" applyFont="1" applyFill="1" applyBorder="1" applyAlignment="1">
      <alignment horizontal="left" wrapText="1"/>
    </xf>
    <xf numFmtId="0" fontId="6" fillId="3" borderId="1" xfId="3" applyFont="1" applyFill="1" applyBorder="1" applyAlignment="1">
      <alignment wrapText="1"/>
    </xf>
    <xf numFmtId="0" fontId="4" fillId="4" borderId="30" xfId="3" applyFont="1" applyFill="1" applyBorder="1" applyAlignment="1">
      <alignment horizontal="center"/>
    </xf>
    <xf numFmtId="0" fontId="0" fillId="0" borderId="28" xfId="0" applyBorder="1"/>
    <xf numFmtId="0" fontId="0" fillId="0" borderId="26" xfId="0" applyBorder="1"/>
    <xf numFmtId="0" fontId="11" fillId="5" borderId="1" xfId="3" applyFont="1" applyFill="1" applyBorder="1" applyAlignment="1">
      <alignment horizontal="center"/>
    </xf>
    <xf numFmtId="0" fontId="6" fillId="3" borderId="6" xfId="3" applyFont="1" applyFill="1" applyBorder="1" applyAlignment="1">
      <alignment wrapText="1"/>
    </xf>
    <xf numFmtId="0" fontId="6" fillId="3" borderId="15" xfId="3" applyFont="1" applyFill="1" applyBorder="1" applyAlignment="1">
      <alignment wrapText="1"/>
    </xf>
    <xf numFmtId="0" fontId="6" fillId="3" borderId="20" xfId="3" applyFont="1" applyFill="1" applyBorder="1" applyAlignment="1">
      <alignment wrapText="1"/>
    </xf>
    <xf numFmtId="0" fontId="1" fillId="8" borderId="1" xfId="3" applyFill="1" applyBorder="1" applyAlignment="1">
      <alignment horizontal="center" vertical="center" wrapText="1"/>
    </xf>
    <xf numFmtId="0" fontId="1" fillId="9" borderId="1" xfId="3" applyFill="1" applyBorder="1" applyAlignment="1">
      <alignment horizontal="center" vertical="center" wrapText="1"/>
    </xf>
    <xf numFmtId="164" fontId="20" fillId="17" borderId="30" xfId="2" applyFont="1" applyFill="1" applyBorder="1" applyAlignment="1">
      <alignment horizontal="center"/>
    </xf>
    <xf numFmtId="164" fontId="20" fillId="17" borderId="28" xfId="2" applyFont="1" applyFill="1" applyBorder="1" applyAlignment="1">
      <alignment horizontal="center"/>
    </xf>
    <xf numFmtId="164" fontId="20" fillId="17" borderId="26" xfId="2" applyFont="1" applyFill="1" applyBorder="1" applyAlignment="1">
      <alignment horizontal="center"/>
    </xf>
    <xf numFmtId="0" fontId="21" fillId="14" borderId="16" xfId="0" applyFont="1" applyFill="1" applyBorder="1" applyAlignment="1">
      <alignment horizontal="center"/>
    </xf>
    <xf numFmtId="0" fontId="21" fillId="14" borderId="23" xfId="0" applyFont="1" applyFill="1" applyBorder="1" applyAlignment="1">
      <alignment horizontal="center"/>
    </xf>
    <xf numFmtId="0" fontId="21" fillId="14" borderId="24" xfId="0" applyFont="1" applyFill="1" applyBorder="1" applyAlignment="1">
      <alignment horizontal="center"/>
    </xf>
    <xf numFmtId="0" fontId="9" fillId="18" borderId="30" xfId="0" applyFont="1" applyFill="1" applyBorder="1" applyAlignment="1">
      <alignment horizontal="left"/>
    </xf>
    <xf numFmtId="0" fontId="9" fillId="18" borderId="28" xfId="0" applyFont="1" applyFill="1" applyBorder="1" applyAlignment="1">
      <alignment horizontal="left"/>
    </xf>
    <xf numFmtId="0" fontId="9" fillId="18" borderId="26" xfId="0" applyFont="1" applyFill="1" applyBorder="1" applyAlignment="1">
      <alignment horizontal="left"/>
    </xf>
    <xf numFmtId="0" fontId="8" fillId="5" borderId="16" xfId="0" applyFont="1" applyFill="1" applyBorder="1" applyAlignment="1">
      <alignment horizontal="center"/>
    </xf>
    <xf numFmtId="0" fontId="8" fillId="5" borderId="23" xfId="0" applyFont="1" applyFill="1" applyBorder="1" applyAlignment="1">
      <alignment horizontal="center"/>
    </xf>
    <xf numFmtId="0" fontId="8" fillId="5" borderId="24" xfId="0" applyFont="1" applyFill="1" applyBorder="1" applyAlignment="1">
      <alignment horizontal="center"/>
    </xf>
    <xf numFmtId="0" fontId="8" fillId="11" borderId="30" xfId="0" applyFont="1" applyFill="1" applyBorder="1" applyAlignment="1">
      <alignment horizontal="left"/>
    </xf>
    <xf numFmtId="0" fontId="8" fillId="11" borderId="28" xfId="0" applyFont="1" applyFill="1" applyBorder="1" applyAlignment="1">
      <alignment horizontal="left"/>
    </xf>
    <xf numFmtId="0" fontId="8" fillId="11" borderId="26" xfId="0" applyFont="1" applyFill="1" applyBorder="1" applyAlignment="1">
      <alignment horizontal="left"/>
    </xf>
    <xf numFmtId="0" fontId="22" fillId="5" borderId="22" xfId="0" applyFont="1" applyFill="1" applyBorder="1" applyAlignment="1">
      <alignment horizontal="center"/>
    </xf>
    <xf numFmtId="0" fontId="22" fillId="5" borderId="14" xfId="0" applyFont="1" applyFill="1" applyBorder="1" applyAlignment="1">
      <alignment horizontal="center"/>
    </xf>
    <xf numFmtId="0" fontId="18" fillId="5" borderId="6" xfId="0" applyFont="1" applyFill="1" applyBorder="1" applyAlignment="1">
      <alignment horizontal="center"/>
    </xf>
    <xf numFmtId="0" fontId="0" fillId="0" borderId="6" xfId="0" applyBorder="1" applyAlignment="1"/>
    <xf numFmtId="0" fontId="0" fillId="0" borderId="15" xfId="0" applyBorder="1" applyAlignment="1"/>
    <xf numFmtId="0" fontId="0" fillId="0" borderId="20" xfId="0" applyBorder="1" applyAlignment="1"/>
    <xf numFmtId="0" fontId="0" fillId="0" borderId="1" xfId="0" applyBorder="1" applyAlignment="1"/>
  </cellXfs>
  <cellStyles count="5">
    <cellStyle name="Millares" xfId="1" builtinId="3"/>
    <cellStyle name="Moneda" xfId="2" builtinId="4"/>
    <cellStyle name="Normal" xfId="0" builtinId="0"/>
    <cellStyle name="Normal 2" xfId="3"/>
    <cellStyle name="Percent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0.12410934233252245"/>
          <c:y val="9.9680536256497351E-2"/>
          <c:w val="0.53928665368441853"/>
          <c:h val="0.69273009382114525"/>
        </c:manualLayout>
      </c:layout>
      <c:radarChart>
        <c:radarStyle val="marker"/>
        <c:varyColors val="0"/>
        <c:ser>
          <c:idx val="0"/>
          <c:order val="0"/>
          <c:tx>
            <c:strRef>
              <c:f>'8.0 PriorizacionProyectos'!$B$24</c:f>
              <c:strCache>
                <c:ptCount val="1"/>
                <c:pt idx="0">
                  <c:v>Iniciativa #1</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PriorizacionProyectos'!$C$24:$F$24</c:f>
              <c:numCache>
                <c:formatCode>General</c:formatCode>
                <c:ptCount val="4"/>
                <c:pt idx="0">
                  <c:v>5</c:v>
                </c:pt>
                <c:pt idx="1">
                  <c:v>2</c:v>
                </c:pt>
                <c:pt idx="2">
                  <c:v>5</c:v>
                </c:pt>
                <c:pt idx="3">
                  <c:v>3</c:v>
                </c:pt>
              </c:numCache>
            </c:numRef>
          </c:val>
        </c:ser>
        <c:ser>
          <c:idx val="1"/>
          <c:order val="1"/>
          <c:tx>
            <c:strRef>
              <c:f>'8.0 PriorizacionProyectos'!$B$25</c:f>
              <c:strCache>
                <c:ptCount val="1"/>
                <c:pt idx="0">
                  <c:v>Iniciativa #2</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PriorizacionProyectos'!$C$25:$F$25</c:f>
              <c:numCache>
                <c:formatCode>General</c:formatCode>
                <c:ptCount val="4"/>
                <c:pt idx="0">
                  <c:v>5</c:v>
                </c:pt>
                <c:pt idx="1">
                  <c:v>5</c:v>
                </c:pt>
                <c:pt idx="2">
                  <c:v>2</c:v>
                </c:pt>
                <c:pt idx="3">
                  <c:v>3</c:v>
                </c:pt>
              </c:numCache>
            </c:numRef>
          </c:val>
        </c:ser>
        <c:ser>
          <c:idx val="2"/>
          <c:order val="2"/>
          <c:tx>
            <c:strRef>
              <c:f>'8.0 PriorizacionProyectos'!$B$26</c:f>
              <c:strCache>
                <c:ptCount val="1"/>
                <c:pt idx="0">
                  <c:v>Iniciativa #3</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PriorizacionProyectos'!$C$26:$F$26</c:f>
              <c:numCache>
                <c:formatCode>General</c:formatCode>
                <c:ptCount val="4"/>
                <c:pt idx="0">
                  <c:v>5</c:v>
                </c:pt>
                <c:pt idx="1">
                  <c:v>5</c:v>
                </c:pt>
                <c:pt idx="2">
                  <c:v>3</c:v>
                </c:pt>
                <c:pt idx="3">
                  <c:v>3</c:v>
                </c:pt>
              </c:numCache>
            </c:numRef>
          </c:val>
        </c:ser>
        <c:ser>
          <c:idx val="3"/>
          <c:order val="3"/>
          <c:tx>
            <c:strRef>
              <c:f>'8.0 PriorizacionProyectos'!$B$27</c:f>
              <c:strCache>
                <c:ptCount val="1"/>
                <c:pt idx="0">
                  <c:v>Iniciativa #4</c:v>
                </c:pt>
              </c:strCache>
            </c:strRef>
          </c:tx>
          <c:marker>
            <c:symbol val="none"/>
          </c:marker>
          <c:cat>
            <c:strRef>
              <c:f>'8.0 PriorizacionProyectos'!$B$11:$B$14</c:f>
              <c:strCache>
                <c:ptCount val="4"/>
                <c:pt idx="0">
                  <c:v>Beneficio </c:v>
                </c:pt>
                <c:pt idx="1">
                  <c:v>Riesgo</c:v>
                </c:pt>
                <c:pt idx="2">
                  <c:v>Capacidad</c:v>
                </c:pt>
                <c:pt idx="3">
                  <c:v>Criticidad</c:v>
                </c:pt>
              </c:strCache>
            </c:strRef>
          </c:cat>
          <c:val>
            <c:numRef>
              <c:f>'8.0 PriorizacionProyectos'!$C$27:$F$27</c:f>
              <c:numCache>
                <c:formatCode>General</c:formatCode>
                <c:ptCount val="4"/>
                <c:pt idx="0">
                  <c:v>3</c:v>
                </c:pt>
                <c:pt idx="1">
                  <c:v>3</c:v>
                </c:pt>
                <c:pt idx="2">
                  <c:v>3</c:v>
                </c:pt>
                <c:pt idx="3">
                  <c:v>3</c:v>
                </c:pt>
              </c:numCache>
            </c:numRef>
          </c:val>
        </c:ser>
        <c:ser>
          <c:idx val="4"/>
          <c:order val="4"/>
          <c:tx>
            <c:strRef>
              <c:f>'8.0 PriorizacionProyectos'!$B$28</c:f>
              <c:strCache>
                <c:ptCount val="1"/>
                <c:pt idx="0">
                  <c:v>Iniciativa #5</c:v>
                </c:pt>
              </c:strCache>
            </c:strRef>
          </c:tx>
          <c:marker>
            <c:symbol val="none"/>
          </c:marker>
          <c:val>
            <c:numRef>
              <c:f>'8.0 PriorizacionProyectos'!$C$28:$F$28</c:f>
              <c:numCache>
                <c:formatCode>General</c:formatCode>
                <c:ptCount val="4"/>
                <c:pt idx="0">
                  <c:v>3</c:v>
                </c:pt>
                <c:pt idx="1">
                  <c:v>5</c:v>
                </c:pt>
                <c:pt idx="2">
                  <c:v>3</c:v>
                </c:pt>
                <c:pt idx="3">
                  <c:v>5</c:v>
                </c:pt>
              </c:numCache>
            </c:numRef>
          </c:val>
        </c:ser>
        <c:ser>
          <c:idx val="5"/>
          <c:order val="5"/>
          <c:tx>
            <c:strRef>
              <c:f>'8.0 PriorizacionProyectos'!$B$29</c:f>
              <c:strCache>
                <c:ptCount val="1"/>
                <c:pt idx="0">
                  <c:v>Iniciativa #6</c:v>
                </c:pt>
              </c:strCache>
            </c:strRef>
          </c:tx>
          <c:marker>
            <c:symbol val="none"/>
          </c:marker>
          <c:val>
            <c:numRef>
              <c:f>'8.0 PriorizacionProyectos'!$C$30:$F$30</c:f>
              <c:numCache>
                <c:formatCode>General</c:formatCode>
                <c:ptCount val="4"/>
                <c:pt idx="0">
                  <c:v>3</c:v>
                </c:pt>
                <c:pt idx="1">
                  <c:v>3</c:v>
                </c:pt>
                <c:pt idx="2">
                  <c:v>3</c:v>
                </c:pt>
                <c:pt idx="3">
                  <c:v>3</c:v>
                </c:pt>
              </c:numCache>
            </c:numRef>
          </c:val>
        </c:ser>
        <c:dLbls>
          <c:showLegendKey val="0"/>
          <c:showVal val="0"/>
          <c:showCatName val="0"/>
          <c:showSerName val="0"/>
          <c:showPercent val="0"/>
          <c:showBubbleSize val="0"/>
        </c:dLbls>
        <c:axId val="347941152"/>
        <c:axId val="347924832"/>
      </c:radarChart>
      <c:catAx>
        <c:axId val="347941152"/>
        <c:scaling>
          <c:orientation val="minMax"/>
        </c:scaling>
        <c:delete val="0"/>
        <c:axPos val="b"/>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47924832"/>
        <c:crosses val="autoZero"/>
        <c:auto val="0"/>
        <c:lblAlgn val="ctr"/>
        <c:lblOffset val="100"/>
        <c:noMultiLvlLbl val="0"/>
      </c:catAx>
      <c:valAx>
        <c:axId val="347924832"/>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347941152"/>
        <c:crosses val="autoZero"/>
        <c:crossBetween val="between"/>
      </c:valAx>
    </c:plotArea>
    <c:legend>
      <c:legendPos val="r"/>
      <c:layout>
        <c:manualLayout>
          <c:xMode val="edge"/>
          <c:yMode val="edge"/>
          <c:x val="0.69994559770937725"/>
          <c:y val="4.4129629326479722E-2"/>
          <c:w val="0.26983128927065936"/>
          <c:h val="0.79634815918280488"/>
        </c:manualLayout>
      </c:layout>
      <c:overlay val="0"/>
      <c:txPr>
        <a:bodyPr/>
        <a:lstStyle/>
        <a:p>
          <a:pPr>
            <a:defRPr sz="92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alignWithMargins="0"/>
    <c:pageMargins b="1" l="0.75000000000000056" r="0.75000000000000056"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1" Type="http://schemas.openxmlformats.org/officeDocument/2006/relationships/image" Target="../media/image1.w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0</xdr:rowOff>
    </xdr:from>
    <xdr:to>
      <xdr:col>6</xdr:col>
      <xdr:colOff>742950</xdr:colOff>
      <xdr:row>0</xdr:row>
      <xdr:rowOff>0</xdr:rowOff>
    </xdr:to>
    <xdr:pic>
      <xdr:nvPicPr>
        <xdr:cNvPr id="2086" name="Picture 1" descr="nov_black"/>
        <xdr:cNvPicPr>
          <a:picLocks noChangeAspect="1" noChangeArrowheads="1"/>
        </xdr:cNvPicPr>
      </xdr:nvPicPr>
      <xdr:blipFill>
        <a:blip xmlns:r="http://schemas.openxmlformats.org/officeDocument/2006/relationships" r:embed="rId1"/>
        <a:srcRect/>
        <a:stretch>
          <a:fillRect/>
        </a:stretch>
      </xdr:blipFill>
      <xdr:spPr bwMode="auto">
        <a:xfrm>
          <a:off x="6610350" y="0"/>
          <a:ext cx="3429000" cy="0"/>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0</xdr:row>
      <xdr:rowOff>0</xdr:rowOff>
    </xdr:from>
    <xdr:to>
      <xdr:col>5</xdr:col>
      <xdr:colOff>742950</xdr:colOff>
      <xdr:row>0</xdr:row>
      <xdr:rowOff>0</xdr:rowOff>
    </xdr:to>
    <xdr:pic>
      <xdr:nvPicPr>
        <xdr:cNvPr id="19482" name="Picture 1" descr="nov_black"/>
        <xdr:cNvPicPr>
          <a:picLocks noChangeAspect="1" noChangeArrowheads="1"/>
        </xdr:cNvPicPr>
      </xdr:nvPicPr>
      <xdr:blipFill>
        <a:blip xmlns:r="http://schemas.openxmlformats.org/officeDocument/2006/relationships" r:embed="rId1"/>
        <a:srcRect/>
        <a:stretch>
          <a:fillRect/>
        </a:stretch>
      </xdr:blipFill>
      <xdr:spPr bwMode="auto">
        <a:xfrm>
          <a:off x="5067300" y="0"/>
          <a:ext cx="742950" cy="0"/>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209550</xdr:colOff>
      <xdr:row>7</xdr:row>
      <xdr:rowOff>57150</xdr:rowOff>
    </xdr:from>
    <xdr:to>
      <xdr:col>16</xdr:col>
      <xdr:colOff>142875</xdr:colOff>
      <xdr:row>35</xdr:row>
      <xdr:rowOff>114300</xdr:rowOff>
    </xdr:to>
    <xdr:graphicFrame macro="">
      <xdr:nvGraphicFramePr>
        <xdr:cNvPr id="4134"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40"/>
  <sheetViews>
    <sheetView showGridLines="0" zoomScale="80" zoomScaleNormal="80" workbookViewId="0">
      <selection activeCell="E22" sqref="E22"/>
    </sheetView>
  </sheetViews>
  <sheetFormatPr baseColWidth="10" defaultColWidth="9.140625" defaultRowHeight="15" x14ac:dyDescent="0.25"/>
  <cols>
    <col min="2" max="2" width="7" bestFit="1" customWidth="1"/>
    <col min="3" max="3" width="39.42578125" bestFit="1" customWidth="1"/>
    <col min="4" max="8" width="26.7109375" customWidth="1"/>
    <col min="9" max="9" width="26.7109375" hidden="1" customWidth="1"/>
    <col min="10" max="10" width="26.7109375" customWidth="1"/>
  </cols>
  <sheetData>
    <row r="1" spans="2:18" x14ac:dyDescent="0.25">
      <c r="B1" s="49"/>
      <c r="C1" s="49"/>
      <c r="D1" s="49"/>
      <c r="E1" s="49"/>
    </row>
    <row r="2" spans="2:18" ht="23.25" x14ac:dyDescent="0.35">
      <c r="B2" s="110" t="s">
        <v>179</v>
      </c>
      <c r="C2" s="110"/>
      <c r="D2" s="110"/>
      <c r="E2" s="110"/>
      <c r="F2" s="110"/>
      <c r="G2" s="23"/>
      <c r="H2" s="23"/>
      <c r="I2" s="23"/>
      <c r="J2" s="23"/>
      <c r="K2" s="23"/>
      <c r="L2" s="23"/>
      <c r="M2" s="23"/>
      <c r="N2" s="23"/>
      <c r="O2" s="23"/>
      <c r="P2" s="23"/>
      <c r="Q2" s="23"/>
      <c r="R2" s="23"/>
    </row>
    <row r="3" spans="2:18" x14ac:dyDescent="0.25">
      <c r="G3" s="50"/>
      <c r="H3" s="50"/>
      <c r="I3" s="50"/>
      <c r="J3" s="50"/>
      <c r="K3" s="50"/>
      <c r="L3" s="50"/>
      <c r="M3" s="50"/>
      <c r="N3" s="50"/>
      <c r="O3" s="50"/>
      <c r="P3" s="50"/>
      <c r="Q3" s="50"/>
      <c r="R3" s="50"/>
    </row>
    <row r="4" spans="2:18" x14ac:dyDescent="0.25">
      <c r="G4" s="50"/>
      <c r="H4" s="50"/>
      <c r="I4" s="50"/>
      <c r="J4" s="50"/>
      <c r="K4" s="50"/>
      <c r="L4" s="50"/>
      <c r="M4" s="50"/>
      <c r="N4" s="50"/>
      <c r="O4" s="50"/>
      <c r="P4" s="50"/>
      <c r="Q4" s="50"/>
      <c r="R4" s="50"/>
    </row>
    <row r="5" spans="2:18" x14ac:dyDescent="0.25">
      <c r="D5" s="111" t="s">
        <v>34</v>
      </c>
      <c r="E5" s="111"/>
      <c r="F5" s="111"/>
      <c r="G5" s="47" t="s">
        <v>190</v>
      </c>
      <c r="H5" s="50"/>
      <c r="I5" s="50"/>
      <c r="J5" s="50"/>
      <c r="K5" s="50"/>
      <c r="L5" s="50"/>
      <c r="M5" s="50"/>
      <c r="N5" s="50"/>
      <c r="O5" s="50"/>
      <c r="P5" s="50"/>
      <c r="Q5" s="50"/>
      <c r="R5" s="50"/>
    </row>
    <row r="6" spans="2:18" ht="15.75" x14ac:dyDescent="0.25">
      <c r="B6" s="47" t="s">
        <v>33</v>
      </c>
      <c r="C6" s="47" t="s">
        <v>158</v>
      </c>
      <c r="D6" s="38" t="s">
        <v>35</v>
      </c>
      <c r="E6" s="38" t="s">
        <v>36</v>
      </c>
      <c r="F6" s="38" t="s">
        <v>80</v>
      </c>
      <c r="G6" s="107" t="s">
        <v>213</v>
      </c>
      <c r="H6" s="112"/>
      <c r="I6" s="50"/>
      <c r="J6" s="50"/>
      <c r="K6" s="50"/>
      <c r="L6" s="50"/>
      <c r="M6" s="50"/>
      <c r="N6" s="50"/>
      <c r="O6" s="50"/>
      <c r="P6" s="50"/>
      <c r="Q6" s="50"/>
      <c r="R6" s="50"/>
    </row>
    <row r="7" spans="2:18" x14ac:dyDescent="0.25">
      <c r="B7" s="39" t="s">
        <v>209</v>
      </c>
      <c r="C7" s="16" t="s">
        <v>132</v>
      </c>
      <c r="D7" s="80" t="s">
        <v>140</v>
      </c>
      <c r="E7" s="80" t="s">
        <v>141</v>
      </c>
      <c r="F7" s="80" t="s">
        <v>142</v>
      </c>
      <c r="G7" s="108"/>
      <c r="H7" s="112"/>
      <c r="I7" s="50"/>
      <c r="J7" s="50"/>
      <c r="K7" s="50"/>
      <c r="L7" s="50"/>
      <c r="M7" s="50"/>
      <c r="N7" s="50"/>
      <c r="O7" s="50"/>
      <c r="P7" s="50"/>
      <c r="Q7" s="50"/>
      <c r="R7" s="50"/>
    </row>
    <row r="8" spans="2:18" x14ac:dyDescent="0.25">
      <c r="B8" s="39"/>
      <c r="C8" s="95" t="str">
        <f>CONCATENATE("Puntaje ",ROUND(AVERAGE(D8:F8),2))</f>
        <v>Puntaje 4.4</v>
      </c>
      <c r="D8" s="80">
        <v>4.3</v>
      </c>
      <c r="E8" s="80">
        <v>4.5</v>
      </c>
      <c r="F8" s="80">
        <v>4.4000000000000004</v>
      </c>
      <c r="G8" s="108"/>
      <c r="H8" s="112"/>
      <c r="I8" s="50"/>
      <c r="J8" s="50"/>
      <c r="K8" s="50"/>
      <c r="L8" s="50"/>
      <c r="M8" s="50"/>
      <c r="N8" s="50"/>
      <c r="O8" s="50"/>
      <c r="P8" s="50"/>
      <c r="Q8" s="50"/>
      <c r="R8" s="50"/>
    </row>
    <row r="9" spans="2:18" x14ac:dyDescent="0.25">
      <c r="B9" s="39" t="s">
        <v>210</v>
      </c>
      <c r="C9" s="16" t="s">
        <v>133</v>
      </c>
      <c r="D9" s="80"/>
      <c r="E9" s="80"/>
      <c r="F9" s="80"/>
      <c r="G9" s="108"/>
      <c r="H9" s="112"/>
      <c r="I9" s="50"/>
      <c r="J9" s="50"/>
      <c r="K9" s="50"/>
      <c r="L9" s="50"/>
      <c r="M9" s="50"/>
      <c r="N9" s="50"/>
      <c r="O9" s="50"/>
      <c r="P9" s="50"/>
      <c r="Q9" s="50"/>
      <c r="R9" s="50"/>
    </row>
    <row r="10" spans="2:18" x14ac:dyDescent="0.25">
      <c r="B10" s="39" t="s">
        <v>211</v>
      </c>
      <c r="C10" s="16" t="s">
        <v>134</v>
      </c>
      <c r="D10" s="80"/>
      <c r="E10" s="80"/>
      <c r="F10" s="80"/>
      <c r="G10" s="108"/>
      <c r="H10" s="112"/>
      <c r="I10" s="50"/>
      <c r="J10" s="50"/>
      <c r="K10" s="50"/>
      <c r="L10" s="50"/>
      <c r="M10" s="50"/>
      <c r="N10" s="50"/>
      <c r="O10" s="50"/>
      <c r="P10" s="50"/>
      <c r="Q10" s="50"/>
      <c r="R10" s="50"/>
    </row>
    <row r="11" spans="2:18" x14ac:dyDescent="0.25">
      <c r="B11" s="39" t="s">
        <v>212</v>
      </c>
      <c r="C11" s="16" t="s">
        <v>135</v>
      </c>
      <c r="D11" s="80"/>
      <c r="E11" s="80"/>
      <c r="F11" s="80"/>
      <c r="G11" s="108"/>
      <c r="H11" s="112"/>
      <c r="I11" s="50"/>
      <c r="J11" s="50"/>
      <c r="K11" s="50"/>
      <c r="L11" s="50"/>
      <c r="M11" s="50"/>
      <c r="N11" s="50"/>
      <c r="O11" s="50"/>
      <c r="P11" s="50"/>
      <c r="Q11" s="50"/>
      <c r="R11" s="50"/>
    </row>
    <row r="12" spans="2:18" ht="15.75" x14ac:dyDescent="0.25">
      <c r="B12" s="39"/>
      <c r="C12" s="40"/>
      <c r="D12" s="80"/>
      <c r="E12" s="80"/>
      <c r="F12" s="80"/>
      <c r="G12" s="109"/>
      <c r="H12" s="112"/>
      <c r="I12" s="50"/>
      <c r="J12" s="50"/>
      <c r="K12" s="50"/>
      <c r="L12" s="50"/>
      <c r="M12" s="50"/>
      <c r="N12" s="50"/>
      <c r="O12" s="50"/>
      <c r="P12" s="50"/>
      <c r="Q12" s="50"/>
      <c r="R12" s="50"/>
    </row>
    <row r="13" spans="2:18" ht="15.75" x14ac:dyDescent="0.25">
      <c r="B13" s="45"/>
      <c r="C13" s="79"/>
      <c r="D13" s="45"/>
      <c r="E13" s="45"/>
      <c r="F13" s="45"/>
      <c r="G13" s="50"/>
      <c r="H13" s="50"/>
      <c r="I13" s="50"/>
      <c r="J13" s="50"/>
      <c r="K13" s="50"/>
      <c r="L13" s="50"/>
      <c r="M13" s="50"/>
      <c r="N13" s="50"/>
      <c r="O13" s="50"/>
      <c r="P13" s="50"/>
      <c r="Q13" s="50"/>
      <c r="R13" s="50"/>
    </row>
    <row r="14" spans="2:18" ht="15.75" x14ac:dyDescent="0.25">
      <c r="B14" s="45"/>
      <c r="C14" s="79"/>
      <c r="D14" s="45"/>
      <c r="E14" s="45"/>
      <c r="F14" s="45"/>
      <c r="G14" s="50"/>
      <c r="H14" s="50"/>
      <c r="I14" s="50"/>
      <c r="J14" s="50"/>
      <c r="K14" s="50"/>
      <c r="L14" s="50"/>
      <c r="M14" s="50"/>
      <c r="N14" s="50"/>
      <c r="O14" s="50"/>
      <c r="P14" s="50"/>
      <c r="Q14" s="50"/>
      <c r="R14" s="50"/>
    </row>
    <row r="15" spans="2:18" x14ac:dyDescent="0.25">
      <c r="G15" s="50"/>
      <c r="H15" s="50"/>
      <c r="I15" s="50"/>
      <c r="J15" s="50"/>
      <c r="K15" s="50"/>
      <c r="L15" s="50"/>
      <c r="M15" s="50"/>
      <c r="N15" s="50"/>
      <c r="O15" s="50"/>
      <c r="P15" s="50"/>
      <c r="Q15" s="50"/>
      <c r="R15" s="50"/>
    </row>
    <row r="16" spans="2:18" ht="23.25" customHeight="1" x14ac:dyDescent="0.35">
      <c r="B16" s="110" t="s">
        <v>178</v>
      </c>
      <c r="C16" s="110"/>
      <c r="D16" s="110"/>
      <c r="E16" s="110"/>
      <c r="F16" s="110"/>
      <c r="G16" s="51"/>
      <c r="H16" s="51"/>
      <c r="I16" s="51"/>
      <c r="J16" s="51"/>
      <c r="K16" s="51"/>
      <c r="L16" s="51"/>
      <c r="M16" s="51"/>
      <c r="N16" s="51"/>
      <c r="O16" s="51"/>
      <c r="P16" s="51"/>
      <c r="Q16" s="50"/>
      <c r="R16" s="50"/>
    </row>
    <row r="17" spans="2:18" ht="15" customHeight="1" x14ac:dyDescent="0.35">
      <c r="B17" s="110"/>
      <c r="C17" s="110"/>
      <c r="D17" s="110"/>
      <c r="E17" s="110"/>
      <c r="F17" s="110"/>
      <c r="G17" s="50"/>
      <c r="H17" s="50"/>
      <c r="I17" s="50"/>
      <c r="J17" s="50"/>
      <c r="K17" s="50"/>
      <c r="L17" s="50"/>
      <c r="M17" s="50"/>
      <c r="N17" s="50"/>
      <c r="O17" s="50"/>
      <c r="P17" s="50"/>
      <c r="Q17" s="50"/>
      <c r="R17" s="50"/>
    </row>
    <row r="18" spans="2:18" x14ac:dyDescent="0.25">
      <c r="G18" s="50"/>
      <c r="H18" s="50"/>
      <c r="I18" s="50"/>
      <c r="J18" s="50"/>
      <c r="K18" s="50"/>
      <c r="L18" s="50"/>
      <c r="M18" s="50"/>
      <c r="N18" s="50"/>
      <c r="O18" s="50"/>
      <c r="P18" s="50"/>
      <c r="Q18" s="50"/>
      <c r="R18" s="50"/>
    </row>
    <row r="19" spans="2:18" x14ac:dyDescent="0.25">
      <c r="B19" s="47" t="s">
        <v>33</v>
      </c>
      <c r="C19" s="47" t="s">
        <v>40</v>
      </c>
      <c r="D19" s="78" t="s">
        <v>159</v>
      </c>
      <c r="E19" s="78" t="s">
        <v>160</v>
      </c>
      <c r="F19" s="78" t="s">
        <v>161</v>
      </c>
      <c r="G19" s="78" t="s">
        <v>162</v>
      </c>
      <c r="H19" s="78" t="s">
        <v>163</v>
      </c>
      <c r="I19" s="78" t="s">
        <v>164</v>
      </c>
      <c r="J19" s="47" t="s">
        <v>190</v>
      </c>
      <c r="K19" s="50"/>
      <c r="L19" s="50"/>
      <c r="M19" s="50"/>
      <c r="N19" s="50"/>
      <c r="O19" s="50"/>
      <c r="P19" s="50"/>
      <c r="Q19" s="50"/>
      <c r="R19" s="50"/>
    </row>
    <row r="20" spans="2:18" ht="45" x14ac:dyDescent="0.25">
      <c r="B20" s="81" t="s">
        <v>136</v>
      </c>
      <c r="C20" s="82" t="s">
        <v>140</v>
      </c>
      <c r="D20" s="82" t="s">
        <v>168</v>
      </c>
      <c r="E20" s="82" t="s">
        <v>173</v>
      </c>
      <c r="F20" s="82" t="s">
        <v>174</v>
      </c>
      <c r="G20" s="82" t="s">
        <v>174</v>
      </c>
      <c r="H20" s="82" t="s">
        <v>174</v>
      </c>
      <c r="I20" s="82"/>
      <c r="J20" s="107" t="s">
        <v>208</v>
      </c>
    </row>
    <row r="21" spans="2:18" ht="30" x14ac:dyDescent="0.25">
      <c r="B21" s="81" t="s">
        <v>137</v>
      </c>
      <c r="C21" s="82" t="s">
        <v>141</v>
      </c>
      <c r="D21" s="82" t="s">
        <v>165</v>
      </c>
      <c r="E21" s="82" t="s">
        <v>166</v>
      </c>
      <c r="F21" s="82" t="s">
        <v>167</v>
      </c>
      <c r="G21" s="82" t="s">
        <v>174</v>
      </c>
      <c r="H21" s="82" t="s">
        <v>174</v>
      </c>
      <c r="I21" s="82"/>
      <c r="J21" s="108"/>
    </row>
    <row r="22" spans="2:18" ht="45" x14ac:dyDescent="0.25">
      <c r="B22" s="81"/>
      <c r="C22" s="82"/>
      <c r="D22" s="82" t="s">
        <v>221</v>
      </c>
      <c r="E22" s="82" t="s">
        <v>222</v>
      </c>
      <c r="F22" s="82" t="s">
        <v>223</v>
      </c>
      <c r="G22" s="82"/>
      <c r="H22" s="82"/>
      <c r="I22" s="82"/>
      <c r="J22" s="108"/>
    </row>
    <row r="23" spans="2:18" x14ac:dyDescent="0.25">
      <c r="B23" s="81"/>
      <c r="C23" s="82" t="s">
        <v>214</v>
      </c>
      <c r="D23" s="82" t="str">
        <f>CONCATENATE("Objetivo = ",3.5)</f>
        <v>Objetivo = 3.5</v>
      </c>
      <c r="E23" s="82" t="str">
        <f>CONCATENATE("Objetivo = ",5)</f>
        <v>Objetivo = 5</v>
      </c>
      <c r="F23" s="82" t="str">
        <f>CONCATENATE("Objetivo = ",1.2)</f>
        <v>Objetivo = 1.2</v>
      </c>
      <c r="G23" s="82"/>
      <c r="H23" s="82"/>
      <c r="I23" s="82"/>
      <c r="J23" s="108"/>
    </row>
    <row r="24" spans="2:18" ht="45" x14ac:dyDescent="0.25">
      <c r="B24" s="81" t="s">
        <v>138</v>
      </c>
      <c r="C24" s="82" t="s">
        <v>142</v>
      </c>
      <c r="D24" s="82" t="s">
        <v>169</v>
      </c>
      <c r="E24" s="82" t="s">
        <v>170</v>
      </c>
      <c r="F24" s="82" t="s">
        <v>171</v>
      </c>
      <c r="G24" s="82" t="s">
        <v>204</v>
      </c>
      <c r="H24" s="82" t="s">
        <v>172</v>
      </c>
      <c r="I24" s="82"/>
      <c r="J24" s="108"/>
    </row>
    <row r="25" spans="2:18" x14ac:dyDescent="0.25">
      <c r="B25" s="81" t="s">
        <v>139</v>
      </c>
      <c r="C25" s="82"/>
      <c r="D25" s="82"/>
      <c r="E25" s="82"/>
      <c r="F25" s="82"/>
      <c r="G25" s="82"/>
      <c r="H25" s="82"/>
      <c r="I25" s="82"/>
      <c r="J25" s="109"/>
    </row>
    <row r="26" spans="2:18" x14ac:dyDescent="0.25">
      <c r="B26" s="81" t="s">
        <v>143</v>
      </c>
      <c r="C26" s="82"/>
      <c r="D26" s="82"/>
      <c r="E26" s="82"/>
      <c r="F26" s="82"/>
      <c r="G26" s="82"/>
      <c r="H26" s="82"/>
      <c r="I26" s="82"/>
    </row>
    <row r="27" spans="2:18" x14ac:dyDescent="0.25">
      <c r="B27" s="81" t="s">
        <v>144</v>
      </c>
      <c r="C27" s="82"/>
      <c r="D27" s="82"/>
      <c r="E27" s="82"/>
      <c r="F27" s="82"/>
      <c r="G27" s="82"/>
      <c r="H27" s="82"/>
      <c r="I27" s="82"/>
    </row>
    <row r="28" spans="2:18" x14ac:dyDescent="0.25">
      <c r="B28" s="81" t="s">
        <v>145</v>
      </c>
      <c r="C28" s="82"/>
      <c r="D28" s="82"/>
      <c r="E28" s="82"/>
      <c r="F28" s="82"/>
      <c r="G28" s="82"/>
      <c r="H28" s="82"/>
      <c r="I28" s="82"/>
    </row>
    <row r="29" spans="2:18" x14ac:dyDescent="0.25">
      <c r="B29" s="81" t="s">
        <v>146</v>
      </c>
      <c r="C29" s="82"/>
      <c r="D29" s="82"/>
      <c r="E29" s="82"/>
      <c r="F29" s="82"/>
      <c r="G29" s="82"/>
      <c r="H29" s="82"/>
      <c r="I29" s="82"/>
    </row>
    <row r="30" spans="2:18" x14ac:dyDescent="0.25">
      <c r="B30" s="81" t="s">
        <v>147</v>
      </c>
      <c r="C30" s="82"/>
      <c r="D30" s="82"/>
      <c r="E30" s="82"/>
      <c r="F30" s="82"/>
      <c r="G30" s="82"/>
      <c r="H30" s="82"/>
      <c r="I30" s="82"/>
    </row>
    <row r="31" spans="2:18" x14ac:dyDescent="0.25">
      <c r="B31" s="81" t="s">
        <v>148</v>
      </c>
      <c r="C31" s="82"/>
      <c r="D31" s="82"/>
      <c r="E31" s="82"/>
      <c r="F31" s="82"/>
      <c r="G31" s="82"/>
      <c r="H31" s="82"/>
      <c r="I31" s="82"/>
    </row>
    <row r="32" spans="2:18" x14ac:dyDescent="0.25">
      <c r="B32" s="81" t="s">
        <v>149</v>
      </c>
      <c r="C32" s="82"/>
      <c r="D32" s="82"/>
      <c r="E32" s="82"/>
      <c r="F32" s="82"/>
      <c r="G32" s="82"/>
      <c r="H32" s="82"/>
      <c r="I32" s="82"/>
    </row>
    <row r="33" spans="2:9" x14ac:dyDescent="0.25">
      <c r="B33" s="81" t="s">
        <v>150</v>
      </c>
      <c r="C33" s="82"/>
      <c r="D33" s="82"/>
      <c r="E33" s="82"/>
      <c r="F33" s="82"/>
      <c r="G33" s="82"/>
      <c r="H33" s="82"/>
      <c r="I33" s="82"/>
    </row>
    <row r="34" spans="2:9" x14ac:dyDescent="0.25">
      <c r="B34" s="81" t="s">
        <v>151</v>
      </c>
      <c r="C34" s="82"/>
      <c r="D34" s="82"/>
      <c r="E34" s="82"/>
      <c r="F34" s="82"/>
      <c r="G34" s="82"/>
      <c r="H34" s="82"/>
      <c r="I34" s="82"/>
    </row>
    <row r="35" spans="2:9" x14ac:dyDescent="0.25">
      <c r="B35" s="81" t="s">
        <v>152</v>
      </c>
      <c r="C35" s="82"/>
      <c r="D35" s="82"/>
      <c r="E35" s="82"/>
      <c r="F35" s="82"/>
      <c r="G35" s="82"/>
      <c r="H35" s="82"/>
      <c r="I35" s="82"/>
    </row>
    <row r="36" spans="2:9" x14ac:dyDescent="0.25">
      <c r="B36" s="81" t="s">
        <v>153</v>
      </c>
      <c r="C36" s="82"/>
      <c r="D36" s="82"/>
      <c r="E36" s="82"/>
      <c r="F36" s="82"/>
      <c r="G36" s="82"/>
      <c r="H36" s="82"/>
      <c r="I36" s="82"/>
    </row>
    <row r="37" spans="2:9" x14ac:dyDescent="0.25">
      <c r="B37" s="81" t="s">
        <v>154</v>
      </c>
      <c r="C37" s="82"/>
      <c r="D37" s="82"/>
      <c r="E37" s="82"/>
      <c r="F37" s="82"/>
      <c r="G37" s="82"/>
      <c r="H37" s="82"/>
      <c r="I37" s="82"/>
    </row>
    <row r="38" spans="2:9" x14ac:dyDescent="0.25">
      <c r="B38" s="81" t="s">
        <v>155</v>
      </c>
      <c r="C38" s="82"/>
      <c r="D38" s="82"/>
      <c r="E38" s="82"/>
      <c r="F38" s="82"/>
      <c r="G38" s="82"/>
      <c r="H38" s="82"/>
      <c r="I38" s="82"/>
    </row>
    <row r="39" spans="2:9" x14ac:dyDescent="0.25">
      <c r="B39" s="81" t="s">
        <v>156</v>
      </c>
      <c r="C39" s="82"/>
      <c r="D39" s="82"/>
      <c r="E39" s="82"/>
      <c r="F39" s="82"/>
      <c r="G39" s="82"/>
      <c r="H39" s="82"/>
    </row>
    <row r="40" spans="2:9" x14ac:dyDescent="0.25">
      <c r="B40" s="81" t="s">
        <v>157</v>
      </c>
      <c r="C40" s="82"/>
      <c r="D40" s="82"/>
      <c r="E40" s="82"/>
      <c r="F40" s="82"/>
      <c r="G40" s="82"/>
      <c r="H40" s="82"/>
    </row>
  </sheetData>
  <mergeCells count="7">
    <mergeCell ref="J20:J25"/>
    <mergeCell ref="B2:F2"/>
    <mergeCell ref="D5:F5"/>
    <mergeCell ref="B16:F16"/>
    <mergeCell ref="B17:F17"/>
    <mergeCell ref="G6:G12"/>
    <mergeCell ref="H6:H1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2"/>
  <sheetViews>
    <sheetView showGridLines="0" tabSelected="1" topLeftCell="A4" zoomScale="80" zoomScaleNormal="80" workbookViewId="0">
      <selection activeCell="E29" sqref="E29"/>
    </sheetView>
  </sheetViews>
  <sheetFormatPr baseColWidth="10" defaultColWidth="9.140625" defaultRowHeight="15" x14ac:dyDescent="0.25"/>
  <cols>
    <col min="3" max="4" width="11.28515625" customWidth="1"/>
    <col min="5" max="5" width="57.7109375" customWidth="1"/>
    <col min="6" max="6" width="18.140625" bestFit="1" customWidth="1"/>
    <col min="7" max="7" width="12.7109375" bestFit="1" customWidth="1"/>
    <col min="9" max="9" width="13.5703125" bestFit="1" customWidth="1"/>
    <col min="10" max="10" width="26" customWidth="1"/>
  </cols>
  <sheetData>
    <row r="2" spans="1:10" ht="21" x14ac:dyDescent="0.35">
      <c r="B2" s="113" t="s">
        <v>177</v>
      </c>
      <c r="C2" s="113"/>
      <c r="D2" s="113"/>
      <c r="E2" s="113"/>
      <c r="F2" s="113"/>
      <c r="G2" s="113"/>
      <c r="H2" s="113"/>
    </row>
    <row r="3" spans="1:10" ht="21" x14ac:dyDescent="0.35">
      <c r="B3" s="116"/>
      <c r="C3" s="116"/>
      <c r="D3" s="116"/>
      <c r="E3" s="116"/>
      <c r="F3" s="116"/>
      <c r="G3" s="116"/>
      <c r="H3" s="116"/>
    </row>
    <row r="4" spans="1:10" s="85" customFormat="1" ht="30.75" customHeight="1" x14ac:dyDescent="0.25">
      <c r="B4" s="114"/>
      <c r="C4" s="114"/>
      <c r="D4" s="114"/>
      <c r="E4" s="114"/>
      <c r="F4" s="114"/>
      <c r="G4" s="114"/>
      <c r="H4" s="114"/>
    </row>
    <row r="5" spans="1:10" s="85" customFormat="1" ht="30.75" customHeight="1" x14ac:dyDescent="0.25">
      <c r="A5" s="86"/>
      <c r="B5" s="115"/>
      <c r="C5" s="115"/>
      <c r="D5" s="115"/>
      <c r="E5" s="115"/>
      <c r="F5" s="115"/>
      <c r="G5" s="115"/>
      <c r="H5" s="115"/>
    </row>
    <row r="6" spans="1:10" ht="27.75" customHeight="1" x14ac:dyDescent="0.25">
      <c r="A6" s="24"/>
      <c r="B6" s="26"/>
      <c r="C6" s="26"/>
      <c r="D6" s="26"/>
      <c r="E6" s="26"/>
      <c r="F6" s="26"/>
      <c r="G6" s="26"/>
      <c r="H6" s="26"/>
    </row>
    <row r="7" spans="1:10" ht="30" x14ac:dyDescent="0.25">
      <c r="B7" s="118" t="str">
        <f>'1. Grp Estratégicos'!C7</f>
        <v>Medir gestión del Municipio</v>
      </c>
      <c r="C7" s="25" t="s">
        <v>182</v>
      </c>
      <c r="D7" s="25" t="s">
        <v>183</v>
      </c>
      <c r="E7" s="25" t="s">
        <v>2</v>
      </c>
      <c r="F7" s="25" t="s">
        <v>215</v>
      </c>
      <c r="G7" s="25" t="s">
        <v>219</v>
      </c>
      <c r="H7" s="25" t="s">
        <v>175</v>
      </c>
      <c r="I7" s="25" t="s">
        <v>176</v>
      </c>
      <c r="J7" s="47" t="s">
        <v>190</v>
      </c>
    </row>
    <row r="8" spans="1:10" ht="15" customHeight="1" x14ac:dyDescent="0.25">
      <c r="B8" s="118"/>
      <c r="C8" s="74" t="s">
        <v>136</v>
      </c>
      <c r="D8" s="76" t="s">
        <v>184</v>
      </c>
      <c r="E8" s="75" t="s">
        <v>191</v>
      </c>
      <c r="F8" s="96">
        <v>0.65</v>
      </c>
      <c r="G8" s="103">
        <f>F8*5</f>
        <v>3.25</v>
      </c>
      <c r="H8" s="90">
        <v>10</v>
      </c>
      <c r="I8" s="91">
        <f>H8*30000</f>
        <v>300000</v>
      </c>
      <c r="J8" s="107" t="s">
        <v>207</v>
      </c>
    </row>
    <row r="9" spans="1:10" x14ac:dyDescent="0.25">
      <c r="B9" s="118"/>
      <c r="C9" s="74" t="s">
        <v>136</v>
      </c>
      <c r="D9" s="76" t="s">
        <v>184</v>
      </c>
      <c r="E9" s="75" t="s">
        <v>192</v>
      </c>
      <c r="F9" s="97" t="s">
        <v>217</v>
      </c>
      <c r="G9" s="104">
        <f>30%*5</f>
        <v>1.5</v>
      </c>
      <c r="H9" s="120">
        <v>20</v>
      </c>
      <c r="I9" s="91">
        <f>H9*30000</f>
        <v>600000</v>
      </c>
      <c r="J9" s="108"/>
    </row>
    <row r="10" spans="1:10" x14ac:dyDescent="0.25">
      <c r="B10" s="118"/>
      <c r="C10" s="74" t="s">
        <v>136</v>
      </c>
      <c r="D10" s="76" t="s">
        <v>188</v>
      </c>
      <c r="E10" s="75" t="s">
        <v>193</v>
      </c>
      <c r="F10" s="74" t="s">
        <v>216</v>
      </c>
      <c r="G10" s="103">
        <v>5</v>
      </c>
      <c r="H10" s="121"/>
      <c r="I10" s="91"/>
      <c r="J10" s="108"/>
    </row>
    <row r="11" spans="1:10" x14ac:dyDescent="0.25">
      <c r="B11" s="118"/>
      <c r="C11" s="74" t="s">
        <v>136</v>
      </c>
      <c r="D11" s="76" t="s">
        <v>188</v>
      </c>
      <c r="E11" s="77" t="s">
        <v>194</v>
      </c>
      <c r="F11" s="74" t="s">
        <v>218</v>
      </c>
      <c r="G11" s="105">
        <f>AVERAGE(50%*5, 63%*5)</f>
        <v>2.8250000000000002</v>
      </c>
      <c r="H11" s="122"/>
      <c r="I11" s="93"/>
      <c r="J11" s="108"/>
    </row>
    <row r="12" spans="1:10" x14ac:dyDescent="0.25">
      <c r="B12" s="118"/>
      <c r="C12" s="74"/>
      <c r="D12" s="76"/>
      <c r="E12" s="75"/>
      <c r="F12" s="75"/>
      <c r="G12" s="99"/>
      <c r="H12" s="83"/>
      <c r="I12" s="89">
        <f>SUM(I8:I11)</f>
        <v>900000</v>
      </c>
      <c r="J12" s="108"/>
    </row>
    <row r="13" spans="1:10" x14ac:dyDescent="0.25">
      <c r="B13" s="118"/>
      <c r="C13" s="74" t="s">
        <v>137</v>
      </c>
      <c r="D13" s="76" t="s">
        <v>184</v>
      </c>
      <c r="E13" s="75" t="s">
        <v>180</v>
      </c>
      <c r="F13" s="98">
        <v>120</v>
      </c>
      <c r="G13" s="103">
        <f>(1-(F13/160))*5</f>
        <v>1.25</v>
      </c>
      <c r="H13" s="90">
        <v>10</v>
      </c>
      <c r="I13" s="91">
        <f t="shared" ref="I13:I18" si="0">H13*30000</f>
        <v>300000</v>
      </c>
      <c r="J13" s="108"/>
    </row>
    <row r="14" spans="1:10" x14ac:dyDescent="0.25">
      <c r="B14" s="118"/>
      <c r="C14" s="74" t="s">
        <v>137</v>
      </c>
      <c r="D14" s="76" t="s">
        <v>184</v>
      </c>
      <c r="E14" s="75" t="s">
        <v>181</v>
      </c>
      <c r="F14" s="106">
        <v>0.45</v>
      </c>
      <c r="G14" s="104">
        <f>F14*5</f>
        <v>2.25</v>
      </c>
      <c r="H14" s="90">
        <v>8</v>
      </c>
      <c r="I14" s="91">
        <f t="shared" si="0"/>
        <v>240000</v>
      </c>
      <c r="J14" s="108"/>
    </row>
    <row r="15" spans="1:10" x14ac:dyDescent="0.25">
      <c r="B15" s="118"/>
      <c r="C15" s="74" t="s">
        <v>137</v>
      </c>
      <c r="D15" s="76" t="s">
        <v>188</v>
      </c>
      <c r="E15" s="75" t="s">
        <v>220</v>
      </c>
      <c r="F15" s="96">
        <v>0.48</v>
      </c>
      <c r="G15" s="103">
        <f>F15*5</f>
        <v>2.4</v>
      </c>
      <c r="H15" s="90">
        <v>4</v>
      </c>
      <c r="I15" s="91">
        <f t="shared" si="0"/>
        <v>120000</v>
      </c>
      <c r="J15" s="108"/>
    </row>
    <row r="16" spans="1:10" x14ac:dyDescent="0.25">
      <c r="B16" s="118"/>
      <c r="C16" s="74" t="s">
        <v>137</v>
      </c>
      <c r="D16" s="76" t="s">
        <v>188</v>
      </c>
      <c r="E16" s="77" t="s">
        <v>185</v>
      </c>
      <c r="F16" s="74">
        <v>10</v>
      </c>
      <c r="G16" s="103">
        <f>((F16/16))*5</f>
        <v>3.125</v>
      </c>
      <c r="H16" s="90">
        <v>4</v>
      </c>
      <c r="I16" s="91">
        <f t="shared" si="0"/>
        <v>120000</v>
      </c>
      <c r="J16" s="108"/>
    </row>
    <row r="17" spans="2:16" x14ac:dyDescent="0.25">
      <c r="B17" s="118"/>
      <c r="C17" s="74" t="s">
        <v>137</v>
      </c>
      <c r="D17" s="76" t="s">
        <v>189</v>
      </c>
      <c r="E17" s="75" t="s">
        <v>186</v>
      </c>
      <c r="F17" s="74">
        <v>125</v>
      </c>
      <c r="G17" s="103">
        <f>(1-(F17/160))*5</f>
        <v>1.09375</v>
      </c>
      <c r="H17" s="90">
        <v>4</v>
      </c>
      <c r="I17" s="91">
        <f t="shared" si="0"/>
        <v>120000</v>
      </c>
      <c r="J17" s="108"/>
    </row>
    <row r="18" spans="2:16" x14ac:dyDescent="0.25">
      <c r="B18" s="118"/>
      <c r="C18" s="74" t="s">
        <v>137</v>
      </c>
      <c r="D18" s="76" t="s">
        <v>189</v>
      </c>
      <c r="E18" s="75" t="s">
        <v>187</v>
      </c>
      <c r="F18" s="74">
        <v>180</v>
      </c>
      <c r="G18" s="105">
        <f>(1-(F18/185))*5</f>
        <v>0.13513513513513487</v>
      </c>
      <c r="H18" s="90">
        <v>4</v>
      </c>
      <c r="I18" s="91">
        <f t="shared" si="0"/>
        <v>120000</v>
      </c>
      <c r="J18" s="108"/>
    </row>
    <row r="19" spans="2:16" x14ac:dyDescent="0.25">
      <c r="B19" s="118"/>
      <c r="C19" s="74"/>
      <c r="D19" s="76"/>
      <c r="E19" s="75"/>
      <c r="F19" s="75"/>
      <c r="G19" s="99"/>
      <c r="H19" s="83"/>
      <c r="I19" s="89">
        <f>SUM(I13:I18)</f>
        <v>1020000</v>
      </c>
      <c r="J19" s="108"/>
    </row>
    <row r="20" spans="2:16" x14ac:dyDescent="0.25">
      <c r="B20" s="118"/>
      <c r="C20" s="74" t="s">
        <v>138</v>
      </c>
      <c r="D20" s="76" t="s">
        <v>184</v>
      </c>
      <c r="E20" s="75" t="s">
        <v>195</v>
      </c>
      <c r="F20" s="75"/>
      <c r="G20" s="100"/>
      <c r="H20" s="90"/>
      <c r="I20" s="91"/>
      <c r="J20" s="108"/>
    </row>
    <row r="21" spans="2:16" x14ac:dyDescent="0.25">
      <c r="B21" s="118"/>
      <c r="C21" s="74" t="s">
        <v>138</v>
      </c>
      <c r="D21" s="76" t="s">
        <v>184</v>
      </c>
      <c r="E21" s="77" t="s">
        <v>196</v>
      </c>
      <c r="F21" s="75"/>
      <c r="G21" s="100"/>
      <c r="H21" s="90"/>
      <c r="I21" s="91"/>
      <c r="J21" s="109"/>
    </row>
    <row r="22" spans="2:16" x14ac:dyDescent="0.25">
      <c r="B22" s="118"/>
      <c r="C22" s="74" t="s">
        <v>138</v>
      </c>
      <c r="D22" s="76" t="s">
        <v>188</v>
      </c>
      <c r="E22" s="75" t="s">
        <v>197</v>
      </c>
      <c r="F22" s="75"/>
      <c r="G22" s="100"/>
      <c r="H22" s="90"/>
      <c r="I22" s="91"/>
    </row>
    <row r="23" spans="2:16" x14ac:dyDescent="0.25">
      <c r="B23" s="118"/>
      <c r="C23" s="74" t="s">
        <v>138</v>
      </c>
      <c r="D23" s="76" t="s">
        <v>188</v>
      </c>
      <c r="E23" s="75" t="s">
        <v>198</v>
      </c>
      <c r="F23" s="75"/>
      <c r="G23" s="100"/>
      <c r="H23" s="90"/>
      <c r="I23" s="91"/>
      <c r="P23" t="s">
        <v>224</v>
      </c>
    </row>
    <row r="24" spans="2:16" x14ac:dyDescent="0.25">
      <c r="B24" s="118"/>
      <c r="C24" s="74" t="s">
        <v>138</v>
      </c>
      <c r="D24" s="76" t="s">
        <v>189</v>
      </c>
      <c r="E24" s="75" t="s">
        <v>199</v>
      </c>
      <c r="F24" s="75"/>
      <c r="G24" s="100"/>
      <c r="H24" s="90"/>
      <c r="I24" s="91"/>
    </row>
    <row r="25" spans="2:16" x14ac:dyDescent="0.25">
      <c r="B25" s="118"/>
      <c r="C25" s="74" t="s">
        <v>138</v>
      </c>
      <c r="D25" s="76" t="s">
        <v>189</v>
      </c>
      <c r="E25" s="77" t="s">
        <v>200</v>
      </c>
      <c r="F25" s="75"/>
      <c r="G25" s="100"/>
      <c r="H25" s="90"/>
      <c r="I25" s="91"/>
    </row>
    <row r="26" spans="2:16" x14ac:dyDescent="0.25">
      <c r="B26" s="118"/>
      <c r="C26" s="74" t="s">
        <v>138</v>
      </c>
      <c r="D26" s="76" t="s">
        <v>205</v>
      </c>
      <c r="E26" s="75" t="s">
        <v>201</v>
      </c>
      <c r="F26" s="75"/>
      <c r="G26" s="100"/>
      <c r="H26" s="90"/>
      <c r="I26" s="91"/>
    </row>
    <row r="27" spans="2:16" x14ac:dyDescent="0.25">
      <c r="B27" s="118"/>
      <c r="C27" s="74" t="s">
        <v>138</v>
      </c>
      <c r="D27" s="76" t="s">
        <v>205</v>
      </c>
      <c r="E27" s="75" t="s">
        <v>202</v>
      </c>
      <c r="F27" s="75"/>
      <c r="G27" s="100"/>
      <c r="H27" s="90"/>
      <c r="I27" s="91"/>
    </row>
    <row r="28" spans="2:16" x14ac:dyDescent="0.25">
      <c r="B28" s="119"/>
      <c r="C28" s="74" t="s">
        <v>138</v>
      </c>
      <c r="D28" s="76" t="s">
        <v>206</v>
      </c>
      <c r="E28" s="75" t="s">
        <v>203</v>
      </c>
      <c r="F28" s="75"/>
      <c r="G28" s="100"/>
      <c r="H28" s="90"/>
      <c r="I28" s="91"/>
    </row>
    <row r="29" spans="2:16" x14ac:dyDescent="0.25">
      <c r="B29" s="117" t="str">
        <f>'1. Grp Estratégicos'!B7</f>
        <v>GRP-1</v>
      </c>
      <c r="C29" s="74" t="s">
        <v>138</v>
      </c>
      <c r="D29" s="76" t="s">
        <v>206</v>
      </c>
      <c r="E29" s="77" t="s">
        <v>225</v>
      </c>
      <c r="F29" s="75"/>
      <c r="G29" s="101"/>
      <c r="H29" s="92"/>
      <c r="I29" s="94"/>
    </row>
    <row r="30" spans="2:16" x14ac:dyDescent="0.25">
      <c r="B30" s="118"/>
      <c r="C30" s="74"/>
      <c r="D30" s="76"/>
      <c r="E30" s="75"/>
      <c r="F30" s="75"/>
      <c r="G30" s="101"/>
      <c r="H30" s="88"/>
      <c r="I30" s="87"/>
    </row>
    <row r="31" spans="2:16" x14ac:dyDescent="0.25">
      <c r="B31" s="118"/>
      <c r="C31" s="74"/>
      <c r="D31" s="76"/>
      <c r="E31" s="75"/>
      <c r="F31" s="75"/>
      <c r="G31" s="101"/>
      <c r="H31" s="88"/>
      <c r="I31" s="88"/>
    </row>
    <row r="32" spans="2:16" x14ac:dyDescent="0.25">
      <c r="B32" s="119"/>
      <c r="C32" s="74"/>
      <c r="D32" s="76"/>
      <c r="E32" s="77"/>
      <c r="F32" s="75"/>
      <c r="G32" s="102"/>
      <c r="H32" s="84"/>
      <c r="I32" s="73"/>
    </row>
  </sheetData>
  <mergeCells count="7">
    <mergeCell ref="B2:H2"/>
    <mergeCell ref="B4:H5"/>
    <mergeCell ref="B3:H3"/>
    <mergeCell ref="J8:J21"/>
    <mergeCell ref="B29:B32"/>
    <mergeCell ref="B7:B28"/>
    <mergeCell ref="H9:H1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showGridLines="0" topLeftCell="A10" zoomScale="90" zoomScaleNormal="90" workbookViewId="0"/>
  </sheetViews>
  <sheetFormatPr baseColWidth="10" defaultColWidth="9.140625" defaultRowHeight="12.75" x14ac:dyDescent="0.2"/>
  <cols>
    <col min="1" max="1" width="15.140625" style="1" customWidth="1"/>
    <col min="2" max="2" width="45.28515625" style="1" bestFit="1" customWidth="1"/>
    <col min="3" max="3" width="24.28515625" style="1" customWidth="1"/>
    <col min="4" max="4" width="9.7109375" style="1" bestFit="1" customWidth="1"/>
    <col min="5" max="5" width="14.85546875" style="1" customWidth="1"/>
    <col min="6" max="6" width="35.7109375" style="1" customWidth="1"/>
    <col min="7" max="7" width="5.5703125" style="1" bestFit="1" customWidth="1"/>
    <col min="8" max="11" width="9.140625" style="1"/>
    <col min="12" max="12" width="15" style="1" bestFit="1" customWidth="1"/>
    <col min="13" max="13" width="9.140625" style="1"/>
    <col min="14" max="15" width="9.140625" style="15"/>
    <col min="16" max="16384" width="9.140625" style="1"/>
  </cols>
  <sheetData>
    <row r="1" spans="1:13" ht="21" x14ac:dyDescent="0.35">
      <c r="A1" s="29"/>
      <c r="B1" s="113" t="s">
        <v>19</v>
      </c>
      <c r="C1" s="113"/>
      <c r="D1" s="113"/>
      <c r="E1" s="113"/>
      <c r="F1" s="113"/>
      <c r="G1" s="113"/>
      <c r="H1" s="113"/>
      <c r="I1" s="29"/>
      <c r="J1" s="29"/>
    </row>
    <row r="2" spans="1:13" ht="21" x14ac:dyDescent="0.35">
      <c r="A2" s="29"/>
      <c r="B2" s="123"/>
      <c r="C2" s="123"/>
      <c r="D2" s="123"/>
      <c r="E2" s="123"/>
      <c r="F2" s="123"/>
      <c r="G2" s="123"/>
      <c r="H2" s="123"/>
      <c r="I2" s="29"/>
      <c r="J2" s="29"/>
    </row>
    <row r="3" spans="1:13" ht="21" x14ac:dyDescent="0.35">
      <c r="A3" s="30"/>
      <c r="B3" s="123"/>
      <c r="C3" s="123"/>
      <c r="D3" s="123"/>
      <c r="E3" s="123"/>
      <c r="F3" s="123"/>
      <c r="G3" s="123"/>
      <c r="H3" s="123"/>
      <c r="I3" s="2"/>
      <c r="J3" s="2"/>
      <c r="K3" s="2"/>
      <c r="L3" s="2"/>
      <c r="M3" s="2"/>
    </row>
    <row r="4" spans="1:13" ht="12.75" customHeight="1" x14ac:dyDescent="0.25">
      <c r="A4" s="20"/>
      <c r="B4" s="124" t="s">
        <v>20</v>
      </c>
      <c r="C4" s="124"/>
      <c r="D4" s="124"/>
      <c r="E4" s="124"/>
      <c r="F4" s="124"/>
      <c r="G4" s="31"/>
      <c r="H4" s="31"/>
      <c r="I4" s="2"/>
      <c r="J4" s="2"/>
      <c r="K4" s="2"/>
      <c r="L4" s="2"/>
      <c r="M4" s="2"/>
    </row>
    <row r="5" spans="1:13" ht="12.75" customHeight="1" x14ac:dyDescent="0.25">
      <c r="A5" s="20"/>
      <c r="B5" s="124"/>
      <c r="C5" s="124"/>
      <c r="D5" s="124"/>
      <c r="E5" s="124"/>
      <c r="F5" s="124"/>
      <c r="G5" s="31"/>
      <c r="H5" s="31"/>
      <c r="I5" s="2"/>
      <c r="J5" s="2"/>
      <c r="K5" s="2"/>
      <c r="L5" s="2"/>
      <c r="M5" s="2"/>
    </row>
    <row r="6" spans="1:13" ht="12.75" customHeight="1" x14ac:dyDescent="0.25">
      <c r="A6" s="20"/>
      <c r="B6" s="124"/>
      <c r="C6" s="124"/>
      <c r="D6" s="124"/>
      <c r="E6" s="124"/>
      <c r="F6" s="124"/>
      <c r="G6" s="31"/>
      <c r="H6" s="31"/>
      <c r="I6" s="2"/>
      <c r="J6" s="2"/>
      <c r="K6" s="2"/>
      <c r="L6" s="2"/>
      <c r="M6" s="2"/>
    </row>
    <row r="7" spans="1:13" ht="59.25" customHeight="1" x14ac:dyDescent="0.25">
      <c r="A7" s="20"/>
      <c r="B7" s="124"/>
      <c r="C7" s="124"/>
      <c r="D7" s="124"/>
      <c r="E7" s="124"/>
      <c r="F7" s="124"/>
      <c r="G7" s="31"/>
      <c r="H7" s="31"/>
      <c r="I7" s="2"/>
      <c r="J7" s="2"/>
      <c r="K7" s="2"/>
      <c r="L7" s="2"/>
      <c r="M7" s="2"/>
    </row>
    <row r="8" spans="1:13" ht="12.75" customHeight="1" x14ac:dyDescent="0.2">
      <c r="A8" s="20"/>
      <c r="B8" s="20"/>
      <c r="C8" s="20"/>
      <c r="D8" s="20"/>
      <c r="E8" s="20"/>
      <c r="I8" s="2"/>
      <c r="J8" s="2"/>
      <c r="K8" s="2"/>
      <c r="L8" s="2"/>
      <c r="M8" s="2"/>
    </row>
    <row r="9" spans="1:13" ht="12" customHeight="1" x14ac:dyDescent="0.2">
      <c r="A9" s="9"/>
      <c r="B9" s="6"/>
      <c r="C9" s="7"/>
      <c r="D9" s="6"/>
      <c r="E9" s="6"/>
      <c r="F9" s="6"/>
      <c r="G9" s="6"/>
      <c r="H9" s="2"/>
      <c r="I9" s="2"/>
      <c r="J9" s="2"/>
      <c r="K9" s="2"/>
      <c r="L9" s="2"/>
      <c r="M9" s="2"/>
    </row>
    <row r="10" spans="1:13" ht="30.75" customHeight="1" x14ac:dyDescent="0.2">
      <c r="A10" s="2"/>
      <c r="B10" s="13" t="s">
        <v>10</v>
      </c>
      <c r="C10" s="13" t="s">
        <v>11</v>
      </c>
      <c r="D10" s="135" t="s">
        <v>12</v>
      </c>
      <c r="E10" s="135"/>
      <c r="F10" s="135"/>
      <c r="G10" s="6"/>
      <c r="H10" s="14"/>
      <c r="I10" s="14"/>
      <c r="J10" s="14"/>
      <c r="K10" s="14"/>
      <c r="L10" s="2"/>
      <c r="M10" s="14"/>
    </row>
    <row r="11" spans="1:13" ht="34.5" customHeight="1" x14ac:dyDescent="0.25">
      <c r="A11" s="2"/>
      <c r="B11" s="11" t="s">
        <v>14</v>
      </c>
      <c r="C11" s="10">
        <v>0.2</v>
      </c>
      <c r="D11" s="136" t="s">
        <v>21</v>
      </c>
      <c r="E11" s="137"/>
      <c r="F11" s="138"/>
      <c r="G11" s="6"/>
      <c r="H11" s="2"/>
      <c r="I11" s="2"/>
      <c r="J11" s="2"/>
      <c r="K11" s="2"/>
      <c r="L11" s="2"/>
      <c r="M11" s="2"/>
    </row>
    <row r="12" spans="1:13" ht="41.25" customHeight="1" x14ac:dyDescent="0.25">
      <c r="A12" s="2"/>
      <c r="B12" s="11" t="s">
        <v>5</v>
      </c>
      <c r="C12" s="10">
        <v>0.4</v>
      </c>
      <c r="D12" s="131" t="s">
        <v>22</v>
      </c>
      <c r="E12" s="131"/>
      <c r="F12" s="131"/>
      <c r="G12" s="6"/>
      <c r="H12" s="2"/>
      <c r="I12" s="2"/>
      <c r="J12" s="2"/>
      <c r="K12" s="2"/>
      <c r="L12" s="2"/>
      <c r="M12" s="2"/>
    </row>
    <row r="13" spans="1:13" ht="46.5" customHeight="1" x14ac:dyDescent="0.25">
      <c r="A13" s="2"/>
      <c r="B13" s="11" t="s">
        <v>9</v>
      </c>
      <c r="C13" s="10">
        <v>0.1</v>
      </c>
      <c r="D13" s="131" t="s">
        <v>23</v>
      </c>
      <c r="E13" s="131"/>
      <c r="F13" s="131"/>
      <c r="G13" s="6"/>
      <c r="H13" s="2"/>
      <c r="I13" s="2"/>
      <c r="J13" s="2"/>
      <c r="K13" s="2"/>
      <c r="L13" s="2"/>
      <c r="M13" s="2"/>
    </row>
    <row r="14" spans="1:13" ht="42" customHeight="1" x14ac:dyDescent="0.25">
      <c r="A14" s="2"/>
      <c r="B14" s="12" t="s">
        <v>6</v>
      </c>
      <c r="C14" s="10">
        <v>0.3</v>
      </c>
      <c r="D14" s="131" t="s">
        <v>24</v>
      </c>
      <c r="E14" s="131"/>
      <c r="F14" s="131"/>
      <c r="G14" s="6"/>
      <c r="H14" s="2"/>
      <c r="I14" s="2"/>
      <c r="J14" s="2"/>
      <c r="K14" s="2"/>
      <c r="L14" s="2"/>
      <c r="M14" s="2"/>
    </row>
    <row r="15" spans="1:13" ht="15" x14ac:dyDescent="0.25">
      <c r="A15" s="9"/>
      <c r="B15" s="8"/>
      <c r="C15" s="7"/>
      <c r="D15" s="6"/>
      <c r="E15" s="6"/>
      <c r="F15" s="6"/>
      <c r="G15" s="6"/>
      <c r="H15" s="2"/>
      <c r="I15" s="2"/>
      <c r="J15" s="2"/>
      <c r="K15" s="2"/>
      <c r="L15" s="2"/>
      <c r="M15" s="2"/>
    </row>
    <row r="16" spans="1:13" ht="15" customHeight="1" x14ac:dyDescent="0.2">
      <c r="A16" s="9"/>
      <c r="B16" s="128" t="s">
        <v>25</v>
      </c>
      <c r="C16" s="129"/>
      <c r="D16" s="129"/>
      <c r="E16" s="129"/>
      <c r="F16" s="129"/>
      <c r="G16" s="6"/>
      <c r="H16" s="2"/>
      <c r="I16" s="2"/>
      <c r="J16" s="2"/>
      <c r="K16" s="2"/>
      <c r="L16" s="2"/>
      <c r="M16" s="2"/>
    </row>
    <row r="17" spans="1:13" ht="15" customHeight="1" x14ac:dyDescent="0.2">
      <c r="A17" s="9"/>
      <c r="B17" s="129"/>
      <c r="C17" s="129"/>
      <c r="D17" s="129"/>
      <c r="E17" s="129"/>
      <c r="F17" s="129"/>
      <c r="G17" s="6"/>
      <c r="H17" s="2"/>
      <c r="I17" s="2"/>
      <c r="J17" s="2"/>
      <c r="K17" s="2"/>
      <c r="L17" s="2"/>
      <c r="M17" s="2"/>
    </row>
    <row r="18" spans="1:13" ht="15.75" customHeight="1" x14ac:dyDescent="0.2">
      <c r="A18" s="9"/>
      <c r="B18" s="129"/>
      <c r="C18" s="129"/>
      <c r="D18" s="129"/>
      <c r="E18" s="129"/>
      <c r="F18" s="129"/>
      <c r="G18" s="6"/>
      <c r="H18" s="2"/>
      <c r="I18" s="2"/>
      <c r="J18" s="2"/>
      <c r="K18" s="2"/>
      <c r="L18" s="2"/>
      <c r="M18" s="2"/>
    </row>
    <row r="19" spans="1:13" ht="15.75" customHeight="1" x14ac:dyDescent="0.25">
      <c r="A19" s="9"/>
      <c r="B19" s="130" t="s">
        <v>26</v>
      </c>
      <c r="C19" s="130"/>
      <c r="D19" s="130"/>
      <c r="E19" s="130"/>
      <c r="F19" s="130"/>
      <c r="G19" s="6"/>
      <c r="H19" s="2"/>
      <c r="I19" s="2"/>
      <c r="J19" s="2"/>
      <c r="K19" s="2"/>
      <c r="L19" s="2"/>
      <c r="M19" s="2"/>
    </row>
    <row r="20" spans="1:13" ht="15.75" customHeight="1" thickBot="1" x14ac:dyDescent="0.3">
      <c r="A20" s="9"/>
      <c r="B20" s="37"/>
      <c r="C20" s="37"/>
      <c r="D20" s="37"/>
      <c r="E20" s="37"/>
      <c r="F20" s="37"/>
      <c r="G20" s="6"/>
      <c r="H20" s="2"/>
      <c r="I20" s="2"/>
      <c r="J20" s="2"/>
      <c r="K20" s="2"/>
      <c r="L20" s="2"/>
      <c r="M20" s="2"/>
    </row>
    <row r="21" spans="1:13" ht="15" customHeight="1" thickBot="1" x14ac:dyDescent="0.3">
      <c r="A21" s="2"/>
      <c r="B21" s="132" t="s">
        <v>8</v>
      </c>
      <c r="C21" s="133"/>
      <c r="D21" s="133"/>
      <c r="E21" s="133"/>
      <c r="F21" s="133"/>
      <c r="G21" s="134"/>
      <c r="I21" s="2"/>
      <c r="J21" s="2"/>
      <c r="K21" s="2"/>
      <c r="L21" s="2"/>
      <c r="M21" s="2"/>
    </row>
    <row r="22" spans="1:13" ht="15.75" customHeight="1" thickBot="1" x14ac:dyDescent="0.25">
      <c r="A22" s="2"/>
      <c r="B22" s="36"/>
      <c r="C22" s="125" t="s">
        <v>15</v>
      </c>
      <c r="D22" s="126"/>
      <c r="E22" s="126"/>
      <c r="F22" s="126"/>
      <c r="G22" s="127"/>
      <c r="H22" s="2"/>
      <c r="I22" s="2"/>
      <c r="J22" s="2"/>
      <c r="K22" s="2"/>
      <c r="L22" s="2"/>
      <c r="M22" s="2"/>
    </row>
    <row r="23" spans="1:13" ht="25.5" x14ac:dyDescent="0.2">
      <c r="A23" s="2"/>
      <c r="B23" s="28" t="s">
        <v>18</v>
      </c>
      <c r="C23" s="5" t="s">
        <v>7</v>
      </c>
      <c r="D23" s="5" t="s">
        <v>6</v>
      </c>
      <c r="E23" s="5" t="s">
        <v>5</v>
      </c>
      <c r="F23" s="5" t="s">
        <v>4</v>
      </c>
      <c r="G23" s="4" t="s">
        <v>3</v>
      </c>
      <c r="H23" s="2"/>
      <c r="I23" s="2"/>
      <c r="J23" s="2"/>
      <c r="K23" s="2"/>
      <c r="L23" s="2"/>
      <c r="M23" s="2"/>
    </row>
    <row r="24" spans="1:13" ht="15" x14ac:dyDescent="0.25">
      <c r="A24" s="2"/>
      <c r="B24" s="18" t="s">
        <v>27</v>
      </c>
      <c r="C24" s="3">
        <v>5</v>
      </c>
      <c r="D24" s="3">
        <v>2</v>
      </c>
      <c r="E24" s="3">
        <v>5</v>
      </c>
      <c r="F24" s="3">
        <v>3</v>
      </c>
      <c r="G24" s="34">
        <f>C24*$C$11+D24*$C$12+E24*$C$13+F24*$C$14</f>
        <v>3.1999999999999997</v>
      </c>
      <c r="H24" s="2"/>
      <c r="I24" s="2"/>
      <c r="J24" s="2"/>
      <c r="K24" s="2"/>
      <c r="L24" s="2"/>
      <c r="M24" s="2"/>
    </row>
    <row r="25" spans="1:13" ht="15" x14ac:dyDescent="0.25">
      <c r="A25" s="2"/>
      <c r="B25" s="18" t="s">
        <v>28</v>
      </c>
      <c r="C25" s="3">
        <v>5</v>
      </c>
      <c r="D25" s="3">
        <v>5</v>
      </c>
      <c r="E25" s="3">
        <v>2</v>
      </c>
      <c r="F25" s="3">
        <v>3</v>
      </c>
      <c r="G25" s="34">
        <f t="shared" ref="G25:G30" si="0">C25*$C$11+D25*$C$12+E25*$C$13+F25*$C$14</f>
        <v>4.0999999999999996</v>
      </c>
      <c r="H25" s="2"/>
      <c r="I25" s="2"/>
      <c r="J25" s="2"/>
      <c r="K25" s="2"/>
      <c r="L25" s="2"/>
      <c r="M25" s="2"/>
    </row>
    <row r="26" spans="1:13" ht="15" x14ac:dyDescent="0.25">
      <c r="A26" s="2"/>
      <c r="B26" s="18" t="s">
        <v>29</v>
      </c>
      <c r="C26" s="3">
        <v>5</v>
      </c>
      <c r="D26" s="3">
        <v>5</v>
      </c>
      <c r="E26" s="3">
        <v>3</v>
      </c>
      <c r="F26" s="3">
        <v>3</v>
      </c>
      <c r="G26" s="34">
        <f t="shared" si="0"/>
        <v>4.1999999999999993</v>
      </c>
      <c r="H26" s="2"/>
      <c r="I26" s="2"/>
      <c r="J26" s="2"/>
      <c r="K26" s="2"/>
      <c r="L26" s="2"/>
      <c r="M26" s="2"/>
    </row>
    <row r="27" spans="1:13" ht="15" x14ac:dyDescent="0.25">
      <c r="A27" s="2"/>
      <c r="B27" s="18" t="s">
        <v>30</v>
      </c>
      <c r="C27" s="19">
        <v>3</v>
      </c>
      <c r="D27" s="19">
        <v>3</v>
      </c>
      <c r="E27" s="19">
        <v>3</v>
      </c>
      <c r="F27" s="19">
        <v>3</v>
      </c>
      <c r="G27" s="34">
        <f t="shared" si="0"/>
        <v>3.0000000000000004</v>
      </c>
      <c r="H27" s="2"/>
      <c r="I27" s="2"/>
      <c r="J27" s="2"/>
      <c r="K27" s="2"/>
      <c r="L27" s="2"/>
      <c r="M27" s="2"/>
    </row>
    <row r="28" spans="1:13" ht="15" x14ac:dyDescent="0.25">
      <c r="A28" s="2"/>
      <c r="B28" s="18" t="s">
        <v>31</v>
      </c>
      <c r="C28" s="19">
        <v>3</v>
      </c>
      <c r="D28" s="19">
        <v>5</v>
      </c>
      <c r="E28" s="19">
        <v>3</v>
      </c>
      <c r="F28" s="19">
        <v>5</v>
      </c>
      <c r="G28" s="34">
        <f t="shared" si="0"/>
        <v>4.4000000000000004</v>
      </c>
      <c r="H28" s="2"/>
      <c r="I28" s="2"/>
      <c r="J28" s="2"/>
      <c r="K28" s="2"/>
      <c r="L28" s="2"/>
      <c r="M28" s="2"/>
    </row>
    <row r="29" spans="1:13" ht="15" x14ac:dyDescent="0.25">
      <c r="A29" s="2"/>
      <c r="B29" s="18" t="s">
        <v>32</v>
      </c>
      <c r="C29" s="19">
        <v>5</v>
      </c>
      <c r="D29" s="19">
        <v>5</v>
      </c>
      <c r="E29" s="19">
        <v>5</v>
      </c>
      <c r="F29" s="19">
        <v>5</v>
      </c>
      <c r="G29" s="34">
        <f t="shared" si="0"/>
        <v>5</v>
      </c>
      <c r="H29" s="2"/>
      <c r="I29" s="2"/>
      <c r="J29" s="2"/>
      <c r="K29" s="2"/>
      <c r="L29" s="2"/>
      <c r="M29" s="2"/>
    </row>
    <row r="30" spans="1:13" ht="13.5" thickBot="1" x14ac:dyDescent="0.25">
      <c r="A30" s="2"/>
      <c r="B30" s="32"/>
      <c r="C30" s="33">
        <v>3</v>
      </c>
      <c r="D30" s="33">
        <v>3</v>
      </c>
      <c r="E30" s="33">
        <v>3</v>
      </c>
      <c r="F30" s="33">
        <v>3</v>
      </c>
      <c r="G30" s="35">
        <f t="shared" si="0"/>
        <v>3.0000000000000004</v>
      </c>
      <c r="H30" s="2"/>
      <c r="I30" s="2"/>
      <c r="J30" s="2"/>
      <c r="K30" s="2"/>
      <c r="L30" s="2"/>
      <c r="M30" s="2"/>
    </row>
    <row r="31" spans="1:13" x14ac:dyDescent="0.2">
      <c r="A31" s="2"/>
      <c r="B31" s="2"/>
      <c r="C31" s="2"/>
      <c r="D31" s="2"/>
      <c r="E31" s="2"/>
      <c r="F31" s="2"/>
      <c r="G31" s="2"/>
      <c r="H31" s="2"/>
      <c r="I31" s="2"/>
      <c r="J31" s="2"/>
      <c r="K31" s="2"/>
      <c r="L31" s="2"/>
      <c r="M31" s="2"/>
    </row>
    <row r="32" spans="1:13" x14ac:dyDescent="0.2">
      <c r="A32" s="2"/>
      <c r="B32" s="2"/>
      <c r="C32" s="2"/>
      <c r="D32" s="2"/>
      <c r="E32" s="2"/>
      <c r="F32" s="2"/>
      <c r="G32" s="2"/>
      <c r="H32" s="2"/>
      <c r="I32" s="2"/>
      <c r="J32" s="2"/>
      <c r="K32" s="2"/>
      <c r="L32" s="2"/>
      <c r="M32" s="2"/>
    </row>
    <row r="33" spans="1:13" x14ac:dyDescent="0.2">
      <c r="A33" s="2"/>
      <c r="B33" s="2"/>
      <c r="C33" s="2"/>
      <c r="D33" s="2"/>
      <c r="E33" s="2"/>
      <c r="F33" s="2"/>
      <c r="G33" s="2"/>
      <c r="H33" s="2"/>
      <c r="I33" s="2"/>
      <c r="J33" s="2"/>
      <c r="K33" s="2"/>
      <c r="L33" s="2"/>
      <c r="M33" s="2"/>
    </row>
    <row r="34" spans="1:13" x14ac:dyDescent="0.2">
      <c r="A34" s="2"/>
      <c r="B34" s="2"/>
      <c r="C34" s="2"/>
      <c r="D34" s="2"/>
      <c r="E34" s="2"/>
      <c r="F34" s="2"/>
      <c r="G34" s="2"/>
      <c r="H34" s="2"/>
      <c r="I34" s="2"/>
      <c r="J34" s="2"/>
      <c r="K34" s="2"/>
      <c r="L34" s="2"/>
      <c r="M34" s="2"/>
    </row>
    <row r="35" spans="1:13" x14ac:dyDescent="0.2">
      <c r="A35" s="2"/>
      <c r="B35" s="2"/>
      <c r="C35" s="2"/>
      <c r="D35" s="2"/>
      <c r="E35" s="2"/>
      <c r="F35" s="2"/>
      <c r="G35" s="2"/>
      <c r="H35" s="2"/>
      <c r="I35" s="2"/>
      <c r="J35" s="2"/>
      <c r="K35" s="2"/>
      <c r="L35" s="2"/>
      <c r="M35" s="2"/>
    </row>
    <row r="36" spans="1:13" x14ac:dyDescent="0.2">
      <c r="A36" s="2"/>
      <c r="B36" s="2"/>
      <c r="C36" s="2"/>
      <c r="D36" s="2"/>
      <c r="E36" s="2"/>
      <c r="F36" s="2"/>
      <c r="G36" s="2"/>
      <c r="H36" s="2"/>
    </row>
  </sheetData>
  <mergeCells count="13">
    <mergeCell ref="B1:H1"/>
    <mergeCell ref="B3:H3"/>
    <mergeCell ref="B2:H2"/>
    <mergeCell ref="B4:F7"/>
    <mergeCell ref="C22:G22"/>
    <mergeCell ref="B16:F18"/>
    <mergeCell ref="B19:F19"/>
    <mergeCell ref="D14:F14"/>
    <mergeCell ref="B21:G21"/>
    <mergeCell ref="D10:F10"/>
    <mergeCell ref="D11:F11"/>
    <mergeCell ref="D12:F12"/>
    <mergeCell ref="D13:F13"/>
  </mergeCells>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topLeftCell="B1" zoomScale="85" zoomScaleNormal="85" workbookViewId="0">
      <selection activeCell="D6" sqref="D6:D10"/>
    </sheetView>
  </sheetViews>
  <sheetFormatPr baseColWidth="10" defaultColWidth="9.140625" defaultRowHeight="12.75" x14ac:dyDescent="0.2"/>
  <cols>
    <col min="1" max="1" width="9" style="1" customWidth="1"/>
    <col min="2" max="2" width="7.28515625" style="1" bestFit="1" customWidth="1"/>
    <col min="3" max="3" width="19.85546875" style="1" bestFit="1" customWidth="1"/>
    <col min="4" max="4" width="12.85546875" style="1" bestFit="1" customWidth="1"/>
    <col min="5" max="5" width="27" style="1" bestFit="1" customWidth="1"/>
    <col min="6" max="6" width="41.140625" style="1" customWidth="1"/>
    <col min="7" max="7" width="20.28515625" style="1" bestFit="1" customWidth="1"/>
    <col min="8" max="8" width="32.140625" style="1" bestFit="1" customWidth="1"/>
    <col min="9" max="9" width="29.85546875" style="1" bestFit="1" customWidth="1"/>
    <col min="10" max="10" width="33.28515625" style="1" customWidth="1"/>
    <col min="11" max="12" width="9.140625" style="1"/>
    <col min="13" max="14" width="9.140625" style="15"/>
    <col min="15" max="16384" width="9.140625" style="1"/>
  </cols>
  <sheetData>
    <row r="1" spans="1:12" ht="21" x14ac:dyDescent="0.35">
      <c r="A1" s="29"/>
      <c r="H1" s="29"/>
      <c r="I1" s="29"/>
    </row>
    <row r="2" spans="1:12" ht="21" x14ac:dyDescent="0.35">
      <c r="A2" s="29"/>
      <c r="B2" s="113" t="s">
        <v>74</v>
      </c>
      <c r="C2" s="113"/>
      <c r="D2" s="113"/>
      <c r="E2" s="113"/>
      <c r="F2" s="113"/>
      <c r="G2" s="113"/>
      <c r="H2" s="113"/>
      <c r="I2" s="113"/>
    </row>
    <row r="3" spans="1:12" ht="21" x14ac:dyDescent="0.35">
      <c r="A3" s="30"/>
      <c r="B3" s="123"/>
      <c r="C3" s="123"/>
      <c r="D3" s="123"/>
      <c r="E3" s="123"/>
      <c r="F3" s="123"/>
      <c r="G3" s="123"/>
      <c r="H3" s="2"/>
      <c r="I3" s="2"/>
      <c r="J3" s="2"/>
      <c r="K3" s="2"/>
      <c r="L3" s="2"/>
    </row>
    <row r="4" spans="1:12" s="15" customFormat="1" x14ac:dyDescent="0.2">
      <c r="A4" s="2"/>
      <c r="B4" s="2"/>
      <c r="C4" s="2"/>
      <c r="D4" s="2"/>
      <c r="E4" s="2"/>
      <c r="F4" s="2"/>
      <c r="G4" s="2"/>
      <c r="H4" s="2"/>
      <c r="I4" s="2"/>
      <c r="J4" s="2"/>
      <c r="K4" s="2"/>
      <c r="L4" s="2"/>
    </row>
    <row r="5" spans="1:12" s="15" customFormat="1" ht="25.5" x14ac:dyDescent="0.2">
      <c r="A5" s="2"/>
      <c r="B5" s="13" t="s">
        <v>37</v>
      </c>
      <c r="C5" s="13" t="s">
        <v>41</v>
      </c>
      <c r="D5" s="13" t="s">
        <v>13</v>
      </c>
      <c r="E5" s="13" t="s">
        <v>38</v>
      </c>
      <c r="F5" s="13" t="s">
        <v>39</v>
      </c>
      <c r="G5" s="13" t="s">
        <v>40</v>
      </c>
      <c r="H5" s="13" t="s">
        <v>72</v>
      </c>
      <c r="I5" s="13" t="s">
        <v>73</v>
      </c>
      <c r="J5" s="13" t="s">
        <v>75</v>
      </c>
      <c r="K5" s="1"/>
      <c r="L5" s="1"/>
    </row>
    <row r="6" spans="1:12" ht="51" x14ac:dyDescent="0.2">
      <c r="B6" s="140" t="s">
        <v>42</v>
      </c>
      <c r="C6" s="140" t="s">
        <v>49</v>
      </c>
      <c r="D6" s="140" t="s">
        <v>57</v>
      </c>
      <c r="E6" s="140" t="s">
        <v>43</v>
      </c>
      <c r="F6" s="43" t="s">
        <v>63</v>
      </c>
      <c r="G6" s="43" t="s">
        <v>44</v>
      </c>
      <c r="H6" s="43" t="s">
        <v>52</v>
      </c>
      <c r="I6" s="43" t="s">
        <v>48</v>
      </c>
      <c r="J6" s="44" t="s">
        <v>76</v>
      </c>
    </row>
    <row r="7" spans="1:12" ht="85.5" customHeight="1" x14ac:dyDescent="0.2">
      <c r="B7" s="140"/>
      <c r="C7" s="140"/>
      <c r="D7" s="140"/>
      <c r="E7" s="140"/>
      <c r="F7" s="43" t="s">
        <v>64</v>
      </c>
      <c r="G7" s="43" t="s">
        <v>46</v>
      </c>
      <c r="H7" s="43" t="s">
        <v>51</v>
      </c>
      <c r="I7" s="43" t="s">
        <v>54</v>
      </c>
      <c r="J7" s="44" t="s">
        <v>77</v>
      </c>
    </row>
    <row r="8" spans="1:12" ht="33" customHeight="1" x14ac:dyDescent="0.2">
      <c r="B8" s="140"/>
      <c r="C8" s="140"/>
      <c r="D8" s="140"/>
      <c r="E8" s="140"/>
      <c r="F8" s="43" t="s">
        <v>65</v>
      </c>
      <c r="G8" s="43" t="s">
        <v>47</v>
      </c>
      <c r="H8" s="43" t="s">
        <v>53</v>
      </c>
      <c r="I8" s="43"/>
      <c r="J8" s="44"/>
    </row>
    <row r="9" spans="1:12" ht="40.5" customHeight="1" x14ac:dyDescent="0.2">
      <c r="B9" s="140"/>
      <c r="C9" s="140"/>
      <c r="D9" s="140"/>
      <c r="E9" s="140" t="s">
        <v>71</v>
      </c>
      <c r="F9" s="43" t="s">
        <v>45</v>
      </c>
      <c r="G9" s="43" t="s">
        <v>46</v>
      </c>
      <c r="H9" s="43" t="s">
        <v>50</v>
      </c>
      <c r="I9" s="43"/>
      <c r="J9" s="44"/>
    </row>
    <row r="10" spans="1:12" ht="37.5" customHeight="1" x14ac:dyDescent="0.2">
      <c r="B10" s="140"/>
      <c r="C10" s="140"/>
      <c r="D10" s="140"/>
      <c r="E10" s="140"/>
      <c r="F10" s="43" t="s">
        <v>66</v>
      </c>
      <c r="G10" s="43" t="s">
        <v>44</v>
      </c>
      <c r="H10" s="43"/>
      <c r="I10" s="43"/>
      <c r="J10" s="44"/>
    </row>
    <row r="11" spans="1:12" ht="53.25" customHeight="1" x14ac:dyDescent="0.2">
      <c r="B11" s="139" t="s">
        <v>56</v>
      </c>
      <c r="C11" s="139" t="s">
        <v>58</v>
      </c>
      <c r="D11" s="139" t="s">
        <v>55</v>
      </c>
      <c r="E11" s="139" t="s">
        <v>70</v>
      </c>
      <c r="F11" s="41" t="s">
        <v>67</v>
      </c>
      <c r="G11" s="41" t="s">
        <v>47</v>
      </c>
      <c r="H11" s="41" t="s">
        <v>61</v>
      </c>
      <c r="I11" s="41" t="s">
        <v>60</v>
      </c>
      <c r="J11" s="42"/>
    </row>
    <row r="12" spans="1:12" ht="25.5" x14ac:dyDescent="0.2">
      <c r="B12" s="139"/>
      <c r="C12" s="139"/>
      <c r="D12" s="139"/>
      <c r="E12" s="139"/>
      <c r="F12" s="41" t="s">
        <v>68</v>
      </c>
      <c r="G12" s="41" t="s">
        <v>46</v>
      </c>
      <c r="H12" s="41" t="s">
        <v>59</v>
      </c>
      <c r="I12" s="41"/>
      <c r="J12" s="42"/>
    </row>
    <row r="13" spans="1:12" ht="38.25" x14ac:dyDescent="0.2">
      <c r="B13" s="139"/>
      <c r="C13" s="139"/>
      <c r="D13" s="139"/>
      <c r="E13" s="139"/>
      <c r="F13" s="41" t="s">
        <v>69</v>
      </c>
      <c r="G13" s="41" t="s">
        <v>46</v>
      </c>
      <c r="H13" s="41" t="s">
        <v>62</v>
      </c>
      <c r="I13" s="42"/>
      <c r="J13" s="42"/>
    </row>
  </sheetData>
  <mergeCells count="11">
    <mergeCell ref="E11:E13"/>
    <mergeCell ref="D11:D13"/>
    <mergeCell ref="C11:C13"/>
    <mergeCell ref="B11:B13"/>
    <mergeCell ref="B2:I2"/>
    <mergeCell ref="D6:D10"/>
    <mergeCell ref="B3:G3"/>
    <mergeCell ref="E6:E8"/>
    <mergeCell ref="B6:B10"/>
    <mergeCell ref="C6:C10"/>
    <mergeCell ref="E9:E10"/>
  </mergeCells>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S9"/>
  <sheetViews>
    <sheetView showGridLines="0" zoomScale="80" zoomScaleNormal="80" workbookViewId="0">
      <selection activeCell="D5" sqref="D5:P6"/>
    </sheetView>
  </sheetViews>
  <sheetFormatPr baseColWidth="10" defaultColWidth="9.140625" defaultRowHeight="12.75" x14ac:dyDescent="0.2"/>
  <cols>
    <col min="1" max="16384" width="9.140625" style="1"/>
  </cols>
  <sheetData>
    <row r="2" spans="4:19" ht="21" x14ac:dyDescent="0.35">
      <c r="D2" s="113" t="s">
        <v>16</v>
      </c>
      <c r="E2" s="113"/>
      <c r="F2" s="113"/>
      <c r="G2" s="113"/>
      <c r="H2" s="113"/>
      <c r="I2" s="113"/>
      <c r="J2" s="113"/>
      <c r="K2" s="113"/>
      <c r="L2" s="113"/>
      <c r="M2" s="113"/>
      <c r="N2" s="113"/>
      <c r="O2" s="113"/>
      <c r="P2" s="113"/>
      <c r="Q2" s="23"/>
      <c r="R2" s="23"/>
      <c r="S2" s="23"/>
    </row>
    <row r="3" spans="4:19" ht="21" x14ac:dyDescent="0.35">
      <c r="D3" s="123"/>
      <c r="E3" s="123"/>
      <c r="F3" s="123"/>
      <c r="G3" s="123"/>
      <c r="H3" s="123"/>
      <c r="I3" s="123"/>
      <c r="J3" s="123"/>
      <c r="K3" s="123"/>
      <c r="L3" s="123"/>
      <c r="M3" s="123"/>
      <c r="N3" s="123"/>
      <c r="O3" s="123"/>
      <c r="P3" s="123"/>
      <c r="Q3" s="22"/>
      <c r="R3" s="22"/>
      <c r="S3" s="27"/>
    </row>
    <row r="4" spans="4:19" ht="12.75" customHeight="1" x14ac:dyDescent="0.35">
      <c r="D4" s="116"/>
      <c r="E4" s="116"/>
      <c r="F4" s="116"/>
      <c r="G4" s="116"/>
      <c r="H4" s="116"/>
      <c r="I4" s="116"/>
      <c r="J4" s="116"/>
    </row>
    <row r="5" spans="4:19" ht="22.5" customHeight="1" x14ac:dyDescent="0.2">
      <c r="D5" s="124" t="s">
        <v>17</v>
      </c>
      <c r="E5" s="124"/>
      <c r="F5" s="124"/>
      <c r="G5" s="124"/>
      <c r="H5" s="124"/>
      <c r="I5" s="124"/>
      <c r="J5" s="124"/>
      <c r="K5" s="124"/>
      <c r="L5" s="124"/>
      <c r="M5" s="124"/>
      <c r="N5" s="124"/>
      <c r="O5" s="124"/>
      <c r="P5" s="124"/>
    </row>
    <row r="6" spans="4:19" ht="30.75" customHeight="1" x14ac:dyDescent="0.2">
      <c r="D6" s="124"/>
      <c r="E6" s="124"/>
      <c r="F6" s="124"/>
      <c r="G6" s="124"/>
      <c r="H6" s="124"/>
      <c r="I6" s="124"/>
      <c r="J6" s="124"/>
      <c r="K6" s="124"/>
      <c r="L6" s="124"/>
      <c r="M6" s="124"/>
      <c r="N6" s="124"/>
      <c r="O6" s="124"/>
      <c r="P6" s="124"/>
    </row>
    <row r="9" spans="4:19" ht="12" customHeight="1" x14ac:dyDescent="0.2"/>
  </sheetData>
  <mergeCells count="4">
    <mergeCell ref="D5:P6"/>
    <mergeCell ref="D2:P2"/>
    <mergeCell ref="D3:P3"/>
    <mergeCell ref="D4:J4"/>
  </mergeCells>
  <pageMargins left="0.75" right="0.75" top="1" bottom="1" header="0.5" footer="0.5"/>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35"/>
  <sheetViews>
    <sheetView showGridLines="0" workbookViewId="0">
      <selection activeCell="B3" sqref="B3:T5"/>
    </sheetView>
  </sheetViews>
  <sheetFormatPr baseColWidth="10" defaultColWidth="9.140625" defaultRowHeight="15" x14ac:dyDescent="0.25"/>
  <cols>
    <col min="2" max="2" width="5" customWidth="1"/>
    <col min="3" max="3" width="13.7109375" customWidth="1"/>
    <col min="4" max="4" width="11.140625" bestFit="1" customWidth="1"/>
    <col min="6" max="6" width="4.5703125" customWidth="1"/>
    <col min="7" max="7" width="2.85546875" bestFit="1" customWidth="1"/>
    <col min="9" max="9" width="11.7109375" customWidth="1"/>
    <col min="11" max="11" width="3.7109375" customWidth="1"/>
    <col min="13" max="13" width="10" customWidth="1"/>
    <col min="14" max="14" width="12.28515625" customWidth="1"/>
    <col min="18" max="18" width="10.5703125" customWidth="1"/>
    <col min="19" max="19" width="11" customWidth="1"/>
    <col min="20" max="20" width="10.28515625" customWidth="1"/>
  </cols>
  <sheetData>
    <row r="2" spans="2:20" ht="15.75" thickBot="1" x14ac:dyDescent="0.3"/>
    <row r="3" spans="2:20" ht="23.25" customHeight="1" thickBot="1" x14ac:dyDescent="0.4">
      <c r="B3" s="141" t="s">
        <v>81</v>
      </c>
      <c r="C3" s="142"/>
      <c r="D3" s="142"/>
      <c r="E3" s="142"/>
      <c r="F3" s="142"/>
      <c r="G3" s="142"/>
      <c r="H3" s="142"/>
      <c r="I3" s="142"/>
      <c r="J3" s="142"/>
      <c r="K3" s="142"/>
      <c r="L3" s="142"/>
      <c r="M3" s="142"/>
      <c r="N3" s="142"/>
      <c r="O3" s="142"/>
      <c r="P3" s="142"/>
      <c r="Q3" s="142"/>
      <c r="R3" s="142"/>
      <c r="S3" s="142"/>
      <c r="T3" s="143"/>
    </row>
    <row r="4" spans="2:20" ht="15.75" thickBot="1" x14ac:dyDescent="0.3"/>
    <row r="5" spans="2:20" ht="15.75" thickBot="1" x14ac:dyDescent="0.3">
      <c r="B5" s="147" t="s">
        <v>85</v>
      </c>
      <c r="C5" s="148"/>
      <c r="D5" s="148"/>
      <c r="E5" s="148"/>
      <c r="F5" s="148"/>
      <c r="G5" s="148"/>
      <c r="H5" s="148"/>
      <c r="I5" s="148"/>
      <c r="J5" s="148"/>
      <c r="K5" s="148"/>
      <c r="L5" s="148"/>
      <c r="M5" s="148"/>
      <c r="N5" s="148"/>
      <c r="O5" s="148"/>
      <c r="P5" s="148"/>
      <c r="Q5" s="148"/>
      <c r="R5" s="148"/>
      <c r="S5" s="148"/>
      <c r="T5" s="149"/>
    </row>
    <row r="6" spans="2:20" ht="15.75" thickBot="1" x14ac:dyDescent="0.3">
      <c r="B6" s="52"/>
      <c r="C6" s="52"/>
      <c r="D6" s="52"/>
      <c r="E6" s="52"/>
      <c r="F6" s="52"/>
      <c r="G6" s="52"/>
      <c r="H6" s="52"/>
      <c r="I6" s="52"/>
      <c r="J6" s="52"/>
      <c r="K6" s="52"/>
      <c r="L6" s="52"/>
    </row>
    <row r="7" spans="2:20" ht="15.75" thickBot="1" x14ac:dyDescent="0.3">
      <c r="B7" s="153" t="s">
        <v>87</v>
      </c>
      <c r="C7" s="154"/>
      <c r="D7" s="154"/>
      <c r="E7" s="154"/>
      <c r="F7" s="154"/>
      <c r="G7" s="154"/>
      <c r="H7" s="154"/>
      <c r="I7" s="154"/>
      <c r="J7" s="154"/>
      <c r="K7" s="154"/>
      <c r="L7" s="154"/>
      <c r="M7" s="154"/>
      <c r="N7" s="154"/>
      <c r="O7" s="154"/>
      <c r="P7" s="154"/>
      <c r="Q7" s="154"/>
      <c r="R7" s="154"/>
      <c r="S7" s="154"/>
      <c r="T7" s="155"/>
    </row>
    <row r="8" spans="2:20" ht="15.75" thickBot="1" x14ac:dyDescent="0.3"/>
    <row r="9" spans="2:20" ht="15.75" thickBot="1" x14ac:dyDescent="0.3">
      <c r="B9" s="150" t="s">
        <v>88</v>
      </c>
      <c r="C9" s="151"/>
      <c r="D9" s="151"/>
      <c r="E9" s="152"/>
      <c r="G9" s="150" t="s">
        <v>89</v>
      </c>
      <c r="H9" s="151"/>
      <c r="I9" s="151"/>
      <c r="J9" s="152"/>
      <c r="L9" s="150" t="s">
        <v>90</v>
      </c>
      <c r="M9" s="151"/>
      <c r="N9" s="151"/>
      <c r="O9" s="152"/>
      <c r="Q9" s="144" t="s">
        <v>84</v>
      </c>
      <c r="R9" s="145"/>
      <c r="S9" s="145"/>
      <c r="T9" s="146"/>
    </row>
    <row r="10" spans="2:20" ht="30.75" thickBot="1" x14ac:dyDescent="0.3">
      <c r="B10" s="60" t="s">
        <v>33</v>
      </c>
      <c r="C10" s="61" t="s">
        <v>82</v>
      </c>
      <c r="D10" s="61" t="s">
        <v>0</v>
      </c>
      <c r="E10" s="62" t="s">
        <v>83</v>
      </c>
      <c r="F10" s="21"/>
      <c r="G10" s="60" t="s">
        <v>33</v>
      </c>
      <c r="H10" s="61" t="s">
        <v>82</v>
      </c>
      <c r="I10" s="61" t="s">
        <v>0</v>
      </c>
      <c r="J10" s="62" t="s">
        <v>83</v>
      </c>
      <c r="K10" s="21"/>
      <c r="L10" s="60" t="s">
        <v>33</v>
      </c>
      <c r="M10" s="61" t="s">
        <v>82</v>
      </c>
      <c r="N10" s="61" t="s">
        <v>0</v>
      </c>
      <c r="O10" s="62" t="s">
        <v>83</v>
      </c>
      <c r="P10" s="21"/>
      <c r="Q10" s="60" t="s">
        <v>33</v>
      </c>
      <c r="R10" s="61" t="s">
        <v>82</v>
      </c>
      <c r="S10" s="61" t="s">
        <v>0</v>
      </c>
      <c r="T10" s="62" t="s">
        <v>83</v>
      </c>
    </row>
    <row r="11" spans="2:20" x14ac:dyDescent="0.25">
      <c r="B11" s="58"/>
      <c r="C11" s="48"/>
      <c r="D11" s="48"/>
      <c r="E11" s="59"/>
      <c r="G11" s="58"/>
      <c r="H11" s="48"/>
      <c r="I11" s="48"/>
      <c r="J11" s="59"/>
      <c r="L11" s="58"/>
      <c r="M11" s="48"/>
      <c r="N11" s="48"/>
      <c r="O11" s="59"/>
      <c r="Q11" s="58"/>
      <c r="R11" s="48"/>
      <c r="S11" s="48"/>
      <c r="T11" s="59"/>
    </row>
    <row r="12" spans="2:20" x14ac:dyDescent="0.25">
      <c r="B12" s="53"/>
      <c r="C12" s="16"/>
      <c r="D12" s="16"/>
      <c r="E12" s="54"/>
      <c r="G12" s="53"/>
      <c r="H12" s="16"/>
      <c r="I12" s="16"/>
      <c r="J12" s="54"/>
      <c r="L12" s="53"/>
      <c r="M12" s="16"/>
      <c r="N12" s="16"/>
      <c r="O12" s="54"/>
      <c r="Q12" s="53"/>
      <c r="R12" s="16"/>
      <c r="S12" s="16"/>
      <c r="T12" s="54"/>
    </row>
    <row r="13" spans="2:20" x14ac:dyDescent="0.25">
      <c r="B13" s="53"/>
      <c r="C13" s="16"/>
      <c r="D13" s="16"/>
      <c r="E13" s="54"/>
      <c r="G13" s="53"/>
      <c r="H13" s="16"/>
      <c r="I13" s="16"/>
      <c r="J13" s="54"/>
      <c r="L13" s="53"/>
      <c r="M13" s="16"/>
      <c r="N13" s="16"/>
      <c r="O13" s="54"/>
      <c r="Q13" s="53"/>
      <c r="R13" s="16"/>
      <c r="S13" s="16"/>
      <c r="T13" s="54"/>
    </row>
    <row r="14" spans="2:20" x14ac:dyDescent="0.25">
      <c r="B14" s="53"/>
      <c r="C14" s="16"/>
      <c r="D14" s="16"/>
      <c r="E14" s="54"/>
      <c r="G14" s="53"/>
      <c r="H14" s="16"/>
      <c r="I14" s="16"/>
      <c r="J14" s="54"/>
      <c r="L14" s="53"/>
      <c r="M14" s="16"/>
      <c r="N14" s="16"/>
      <c r="O14" s="54"/>
      <c r="Q14" s="53"/>
      <c r="R14" s="16"/>
      <c r="S14" s="16"/>
      <c r="T14" s="54"/>
    </row>
    <row r="15" spans="2:20" x14ac:dyDescent="0.25">
      <c r="B15" s="53"/>
      <c r="C15" s="16"/>
      <c r="D15" s="16"/>
      <c r="E15" s="54"/>
      <c r="G15" s="53"/>
      <c r="H15" s="16"/>
      <c r="I15" s="16"/>
      <c r="J15" s="54"/>
      <c r="L15" s="53"/>
      <c r="M15" s="16"/>
      <c r="N15" s="16"/>
      <c r="O15" s="54"/>
      <c r="Q15" s="53"/>
      <c r="R15" s="16"/>
      <c r="S15" s="16"/>
      <c r="T15" s="54"/>
    </row>
    <row r="16" spans="2:20" x14ac:dyDescent="0.25">
      <c r="B16" s="53"/>
      <c r="C16" s="16"/>
      <c r="D16" s="16"/>
      <c r="E16" s="54"/>
      <c r="G16" s="53"/>
      <c r="H16" s="16"/>
      <c r="I16" s="16"/>
      <c r="J16" s="54"/>
      <c r="L16" s="53"/>
      <c r="M16" s="16"/>
      <c r="N16" s="16"/>
      <c r="O16" s="54"/>
      <c r="Q16" s="53"/>
      <c r="R16" s="16"/>
      <c r="S16" s="16"/>
      <c r="T16" s="54"/>
    </row>
    <row r="17" spans="2:20" x14ac:dyDescent="0.25">
      <c r="B17" s="53"/>
      <c r="C17" s="16"/>
      <c r="D17" s="16"/>
      <c r="E17" s="54"/>
      <c r="G17" s="53"/>
      <c r="H17" s="16"/>
      <c r="I17" s="16"/>
      <c r="J17" s="54"/>
      <c r="L17" s="53"/>
      <c r="M17" s="16"/>
      <c r="N17" s="16"/>
      <c r="O17" s="54"/>
      <c r="Q17" s="53"/>
      <c r="R17" s="16"/>
      <c r="S17" s="16"/>
      <c r="T17" s="54"/>
    </row>
    <row r="18" spans="2:20" x14ac:dyDescent="0.25">
      <c r="B18" s="53"/>
      <c r="C18" s="16"/>
      <c r="D18" s="16"/>
      <c r="E18" s="54"/>
      <c r="G18" s="53"/>
      <c r="H18" s="16"/>
      <c r="I18" s="16"/>
      <c r="J18" s="54"/>
      <c r="L18" s="53"/>
      <c r="M18" s="16"/>
      <c r="N18" s="16"/>
      <c r="O18" s="54"/>
      <c r="Q18" s="53"/>
      <c r="R18" s="16"/>
      <c r="S18" s="16"/>
      <c r="T18" s="54"/>
    </row>
    <row r="19" spans="2:20" x14ac:dyDescent="0.25">
      <c r="B19" s="53"/>
      <c r="C19" s="16"/>
      <c r="D19" s="16"/>
      <c r="E19" s="54"/>
      <c r="G19" s="53"/>
      <c r="H19" s="16"/>
      <c r="I19" s="16"/>
      <c r="J19" s="54"/>
      <c r="L19" s="53"/>
      <c r="M19" s="16"/>
      <c r="N19" s="16"/>
      <c r="O19" s="54"/>
      <c r="Q19" s="53"/>
      <c r="R19" s="16"/>
      <c r="S19" s="16"/>
      <c r="T19" s="54"/>
    </row>
    <row r="20" spans="2:20" ht="15.75" thickBot="1" x14ac:dyDescent="0.3">
      <c r="B20" s="55"/>
      <c r="C20" s="56"/>
      <c r="D20" s="56"/>
      <c r="E20" s="57"/>
      <c r="G20" s="55"/>
      <c r="H20" s="56"/>
      <c r="I20" s="56"/>
      <c r="J20" s="57"/>
      <c r="L20" s="55"/>
      <c r="M20" s="56"/>
      <c r="N20" s="56"/>
      <c r="O20" s="57"/>
      <c r="Q20" s="55"/>
      <c r="R20" s="56"/>
      <c r="S20" s="56"/>
      <c r="T20" s="57"/>
    </row>
    <row r="21" spans="2:20" ht="15.75" thickBot="1" x14ac:dyDescent="0.3"/>
    <row r="22" spans="2:20" ht="15.75" thickBot="1" x14ac:dyDescent="0.3">
      <c r="B22" s="153" t="s">
        <v>86</v>
      </c>
      <c r="C22" s="154"/>
      <c r="D22" s="154"/>
      <c r="E22" s="154"/>
      <c r="F22" s="154"/>
      <c r="G22" s="154"/>
      <c r="H22" s="154"/>
      <c r="I22" s="154"/>
      <c r="J22" s="154"/>
      <c r="K22" s="154"/>
      <c r="L22" s="154"/>
      <c r="M22" s="154"/>
      <c r="N22" s="154"/>
      <c r="O22" s="154"/>
      <c r="P22" s="154"/>
      <c r="Q22" s="154"/>
      <c r="R22" s="154"/>
      <c r="S22" s="154"/>
      <c r="T22" s="155"/>
    </row>
    <row r="23" spans="2:20" ht="15.75" thickBot="1" x14ac:dyDescent="0.3"/>
    <row r="24" spans="2:20" ht="15.75" thickBot="1" x14ac:dyDescent="0.3">
      <c r="B24" s="150" t="s">
        <v>88</v>
      </c>
      <c r="C24" s="151"/>
      <c r="D24" s="151"/>
      <c r="E24" s="152"/>
      <c r="G24" s="150" t="s">
        <v>89</v>
      </c>
      <c r="H24" s="151"/>
      <c r="I24" s="151"/>
      <c r="J24" s="152"/>
      <c r="L24" s="150" t="s">
        <v>90</v>
      </c>
      <c r="M24" s="151"/>
      <c r="N24" s="151"/>
      <c r="O24" s="152"/>
      <c r="Q24" s="144" t="s">
        <v>84</v>
      </c>
      <c r="R24" s="145"/>
      <c r="S24" s="145"/>
      <c r="T24" s="146"/>
    </row>
    <row r="25" spans="2:20" ht="30.75" thickBot="1" x14ac:dyDescent="0.3">
      <c r="B25" s="60" t="s">
        <v>33</v>
      </c>
      <c r="C25" s="61" t="s">
        <v>82</v>
      </c>
      <c r="D25" s="61" t="s">
        <v>0</v>
      </c>
      <c r="E25" s="62" t="s">
        <v>83</v>
      </c>
      <c r="F25" s="21"/>
      <c r="G25" s="60" t="s">
        <v>33</v>
      </c>
      <c r="H25" s="61" t="s">
        <v>82</v>
      </c>
      <c r="I25" s="61" t="s">
        <v>0</v>
      </c>
      <c r="J25" s="62" t="s">
        <v>83</v>
      </c>
      <c r="K25" s="21"/>
      <c r="L25" s="60" t="s">
        <v>33</v>
      </c>
      <c r="M25" s="61" t="s">
        <v>82</v>
      </c>
      <c r="N25" s="61" t="s">
        <v>0</v>
      </c>
      <c r="O25" s="62" t="s">
        <v>83</v>
      </c>
      <c r="P25" s="21"/>
      <c r="Q25" s="60" t="s">
        <v>33</v>
      </c>
      <c r="R25" s="61" t="s">
        <v>82</v>
      </c>
      <c r="S25" s="61" t="s">
        <v>0</v>
      </c>
      <c r="T25" s="62" t="s">
        <v>83</v>
      </c>
    </row>
    <row r="26" spans="2:20" x14ac:dyDescent="0.25">
      <c r="B26" s="58"/>
      <c r="C26" s="48"/>
      <c r="D26" s="48"/>
      <c r="E26" s="59"/>
      <c r="G26" s="58"/>
      <c r="H26" s="48"/>
      <c r="I26" s="48"/>
      <c r="J26" s="59"/>
      <c r="L26" s="58"/>
      <c r="M26" s="48"/>
      <c r="N26" s="48"/>
      <c r="O26" s="59"/>
      <c r="Q26" s="58"/>
      <c r="R26" s="48"/>
      <c r="S26" s="48"/>
      <c r="T26" s="59"/>
    </row>
    <row r="27" spans="2:20" x14ac:dyDescent="0.25">
      <c r="B27" s="53"/>
      <c r="C27" s="16"/>
      <c r="D27" s="16"/>
      <c r="E27" s="54"/>
      <c r="G27" s="53"/>
      <c r="H27" s="16"/>
      <c r="I27" s="16"/>
      <c r="J27" s="54"/>
      <c r="L27" s="53"/>
      <c r="M27" s="16"/>
      <c r="N27" s="16"/>
      <c r="O27" s="54"/>
      <c r="Q27" s="53"/>
      <c r="R27" s="16"/>
      <c r="S27" s="16"/>
      <c r="T27" s="54"/>
    </row>
    <row r="28" spans="2:20" x14ac:dyDescent="0.25">
      <c r="B28" s="53"/>
      <c r="C28" s="16"/>
      <c r="D28" s="16"/>
      <c r="E28" s="54"/>
      <c r="G28" s="53"/>
      <c r="H28" s="16"/>
      <c r="I28" s="16"/>
      <c r="J28" s="54"/>
      <c r="L28" s="53"/>
      <c r="M28" s="16"/>
      <c r="N28" s="16"/>
      <c r="O28" s="54"/>
      <c r="Q28" s="53"/>
      <c r="R28" s="16"/>
      <c r="S28" s="16"/>
      <c r="T28" s="54"/>
    </row>
    <row r="29" spans="2:20" x14ac:dyDescent="0.25">
      <c r="B29" s="53"/>
      <c r="C29" s="16"/>
      <c r="D29" s="16"/>
      <c r="E29" s="54"/>
      <c r="G29" s="53"/>
      <c r="H29" s="16"/>
      <c r="I29" s="16"/>
      <c r="J29" s="54"/>
      <c r="L29" s="53"/>
      <c r="M29" s="16"/>
      <c r="N29" s="16"/>
      <c r="O29" s="54"/>
      <c r="Q29" s="53"/>
      <c r="R29" s="16"/>
      <c r="S29" s="16"/>
      <c r="T29" s="54"/>
    </row>
    <row r="30" spans="2:20" x14ac:dyDescent="0.25">
      <c r="B30" s="53"/>
      <c r="C30" s="16"/>
      <c r="D30" s="16"/>
      <c r="E30" s="54"/>
      <c r="G30" s="53"/>
      <c r="H30" s="16"/>
      <c r="I30" s="16"/>
      <c r="J30" s="54"/>
      <c r="L30" s="53"/>
      <c r="M30" s="16"/>
      <c r="N30" s="16"/>
      <c r="O30" s="54"/>
      <c r="Q30" s="53"/>
      <c r="R30" s="16"/>
      <c r="S30" s="16"/>
      <c r="T30" s="54"/>
    </row>
    <row r="31" spans="2:20" x14ac:dyDescent="0.25">
      <c r="B31" s="53"/>
      <c r="C31" s="16"/>
      <c r="D31" s="16"/>
      <c r="E31" s="54"/>
      <c r="G31" s="53"/>
      <c r="H31" s="16"/>
      <c r="I31" s="16"/>
      <c r="J31" s="54"/>
      <c r="L31" s="53"/>
      <c r="M31" s="16"/>
      <c r="N31" s="16"/>
      <c r="O31" s="54"/>
      <c r="Q31" s="53"/>
      <c r="R31" s="16"/>
      <c r="S31" s="16"/>
      <c r="T31" s="54"/>
    </row>
    <row r="32" spans="2:20" x14ac:dyDescent="0.25">
      <c r="B32" s="53"/>
      <c r="C32" s="16"/>
      <c r="D32" s="16"/>
      <c r="E32" s="54"/>
      <c r="G32" s="53"/>
      <c r="H32" s="16"/>
      <c r="I32" s="16"/>
      <c r="J32" s="54"/>
      <c r="L32" s="53"/>
      <c r="M32" s="16"/>
      <c r="N32" s="16"/>
      <c r="O32" s="54"/>
      <c r="Q32" s="53"/>
      <c r="R32" s="16"/>
      <c r="S32" s="16"/>
      <c r="T32" s="54"/>
    </row>
    <row r="33" spans="2:20" x14ac:dyDescent="0.25">
      <c r="B33" s="53"/>
      <c r="C33" s="16"/>
      <c r="D33" s="16"/>
      <c r="E33" s="54"/>
      <c r="G33" s="53"/>
      <c r="H33" s="16"/>
      <c r="I33" s="16"/>
      <c r="J33" s="54"/>
      <c r="L33" s="53"/>
      <c r="M33" s="16"/>
      <c r="N33" s="16"/>
      <c r="O33" s="54"/>
      <c r="Q33" s="53"/>
      <c r="R33" s="16"/>
      <c r="S33" s="16"/>
      <c r="T33" s="54"/>
    </row>
    <row r="34" spans="2:20" x14ac:dyDescent="0.25">
      <c r="B34" s="53"/>
      <c r="C34" s="16"/>
      <c r="D34" s="16"/>
      <c r="E34" s="54"/>
      <c r="G34" s="53"/>
      <c r="H34" s="16"/>
      <c r="I34" s="16"/>
      <c r="J34" s="54"/>
      <c r="L34" s="53"/>
      <c r="M34" s="16"/>
      <c r="N34" s="16"/>
      <c r="O34" s="54"/>
      <c r="Q34" s="53"/>
      <c r="R34" s="16"/>
      <c r="S34" s="16"/>
      <c r="T34" s="54"/>
    </row>
    <row r="35" spans="2:20" ht="15.75" thickBot="1" x14ac:dyDescent="0.3">
      <c r="B35" s="55"/>
      <c r="C35" s="56"/>
      <c r="D35" s="56"/>
      <c r="E35" s="57"/>
      <c r="G35" s="55"/>
      <c r="H35" s="56"/>
      <c r="I35" s="56"/>
      <c r="J35" s="57"/>
      <c r="L35" s="55"/>
      <c r="M35" s="56"/>
      <c r="N35" s="56"/>
      <c r="O35" s="57"/>
      <c r="Q35" s="55"/>
      <c r="R35" s="56"/>
      <c r="S35" s="56"/>
      <c r="T35" s="57"/>
    </row>
  </sheetData>
  <mergeCells count="12">
    <mergeCell ref="B3:T3"/>
    <mergeCell ref="Q9:T9"/>
    <mergeCell ref="B5:T5"/>
    <mergeCell ref="B24:E24"/>
    <mergeCell ref="G24:J24"/>
    <mergeCell ref="L24:O24"/>
    <mergeCell ref="Q24:T24"/>
    <mergeCell ref="B7:T7"/>
    <mergeCell ref="B22:T22"/>
    <mergeCell ref="B9:E9"/>
    <mergeCell ref="G9:J9"/>
    <mergeCell ref="L9:O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5"/>
  <sheetViews>
    <sheetView showGridLines="0" zoomScale="90" zoomScaleNormal="90" workbookViewId="0">
      <selection activeCell="B5" sqref="B5"/>
    </sheetView>
  </sheetViews>
  <sheetFormatPr baseColWidth="10" defaultColWidth="9.140625" defaultRowHeight="15" x14ac:dyDescent="0.25"/>
  <cols>
    <col min="2" max="2" width="19.28515625" customWidth="1"/>
    <col min="3" max="3" width="24" customWidth="1"/>
    <col min="4" max="4" width="35.28515625" customWidth="1"/>
    <col min="5" max="5" width="20.85546875" customWidth="1"/>
    <col min="6" max="7" width="27.85546875" customWidth="1"/>
    <col min="8" max="8" width="26.28515625" customWidth="1"/>
  </cols>
  <sheetData>
    <row r="1" spans="2:10" ht="24" thickBot="1" x14ac:dyDescent="0.4">
      <c r="B1" s="141" t="s">
        <v>91</v>
      </c>
      <c r="C1" s="142"/>
      <c r="D1" s="142"/>
      <c r="E1" s="142"/>
      <c r="F1" s="142"/>
      <c r="G1" s="142"/>
      <c r="H1" s="142"/>
      <c r="I1" s="142"/>
      <c r="J1" s="143"/>
    </row>
    <row r="2" spans="2:10" ht="15.75" thickBot="1" x14ac:dyDescent="0.3"/>
    <row r="3" spans="2:10" ht="15.75" thickBot="1" x14ac:dyDescent="0.3">
      <c r="B3" s="147" t="s">
        <v>131</v>
      </c>
      <c r="C3" s="148"/>
      <c r="D3" s="148"/>
      <c r="E3" s="148"/>
      <c r="F3" s="148"/>
      <c r="G3" s="148"/>
      <c r="H3" s="148"/>
      <c r="I3" s="148"/>
      <c r="J3" s="149"/>
    </row>
    <row r="5" spans="2:10" x14ac:dyDescent="0.25">
      <c r="B5" s="67" t="s">
        <v>92</v>
      </c>
      <c r="C5" s="159" t="s">
        <v>103</v>
      </c>
      <c r="D5" s="160"/>
      <c r="E5" s="160"/>
      <c r="F5" s="160"/>
      <c r="G5" s="161"/>
    </row>
    <row r="6" spans="2:10" x14ac:dyDescent="0.25">
      <c r="B6" s="67" t="s">
        <v>79</v>
      </c>
      <c r="C6" s="162" t="s">
        <v>104</v>
      </c>
      <c r="D6" s="162"/>
      <c r="E6" s="162"/>
      <c r="F6" s="162"/>
      <c r="G6" s="162"/>
    </row>
    <row r="7" spans="2:10" x14ac:dyDescent="0.25">
      <c r="B7" s="67" t="s">
        <v>93</v>
      </c>
      <c r="C7" s="162" t="s">
        <v>119</v>
      </c>
      <c r="D7" s="162"/>
      <c r="E7" s="162"/>
      <c r="F7" s="162"/>
      <c r="G7" s="162"/>
    </row>
    <row r="8" spans="2:10" x14ac:dyDescent="0.25">
      <c r="B8" s="67" t="s">
        <v>78</v>
      </c>
      <c r="C8" s="162" t="s">
        <v>105</v>
      </c>
      <c r="D8" s="162"/>
      <c r="E8" s="162"/>
      <c r="F8" s="162"/>
      <c r="G8" s="162"/>
    </row>
    <row r="9" spans="2:10" ht="30" x14ac:dyDescent="0.25">
      <c r="B9" s="156"/>
      <c r="C9" s="70" t="s">
        <v>1</v>
      </c>
      <c r="D9" s="70" t="s">
        <v>115</v>
      </c>
      <c r="E9" s="111" t="s">
        <v>94</v>
      </c>
      <c r="F9" s="111"/>
      <c r="G9" s="158"/>
      <c r="H9" s="71" t="s">
        <v>130</v>
      </c>
    </row>
    <row r="10" spans="2:10" x14ac:dyDescent="0.25">
      <c r="B10" s="157"/>
      <c r="C10" s="72"/>
      <c r="D10" s="72"/>
      <c r="E10" s="63" t="s">
        <v>95</v>
      </c>
      <c r="F10" s="64" t="s">
        <v>96</v>
      </c>
      <c r="G10" s="69" t="s">
        <v>97</v>
      </c>
      <c r="H10" s="17"/>
    </row>
    <row r="11" spans="2:10" x14ac:dyDescent="0.25">
      <c r="B11" s="65" t="s">
        <v>98</v>
      </c>
      <c r="C11" s="16" t="s">
        <v>106</v>
      </c>
      <c r="D11" s="66">
        <v>250</v>
      </c>
      <c r="E11" s="16" t="s">
        <v>122</v>
      </c>
      <c r="F11" s="68" t="s">
        <v>121</v>
      </c>
      <c r="G11" s="46" t="s">
        <v>120</v>
      </c>
      <c r="H11" s="16"/>
    </row>
    <row r="12" spans="2:10" x14ac:dyDescent="0.25">
      <c r="B12" s="65" t="s">
        <v>99</v>
      </c>
      <c r="C12" s="16" t="s">
        <v>107</v>
      </c>
      <c r="D12" s="66" t="s">
        <v>108</v>
      </c>
      <c r="E12" s="16" t="s">
        <v>123</v>
      </c>
      <c r="F12" s="68" t="s">
        <v>124</v>
      </c>
      <c r="G12" s="46" t="s">
        <v>125</v>
      </c>
      <c r="H12" s="16"/>
    </row>
    <row r="13" spans="2:10" x14ac:dyDescent="0.25">
      <c r="B13" s="65" t="s">
        <v>100</v>
      </c>
      <c r="C13" s="16" t="s">
        <v>109</v>
      </c>
      <c r="D13" s="66" t="s">
        <v>110</v>
      </c>
      <c r="E13" s="16" t="s">
        <v>126</v>
      </c>
      <c r="F13" s="68" t="s">
        <v>127</v>
      </c>
      <c r="G13" s="46" t="s">
        <v>128</v>
      </c>
      <c r="H13" s="16"/>
    </row>
    <row r="14" spans="2:10" x14ac:dyDescent="0.25">
      <c r="B14" s="65" t="s">
        <v>101</v>
      </c>
      <c r="C14" s="16" t="s">
        <v>111</v>
      </c>
      <c r="D14" s="66" t="s">
        <v>112</v>
      </c>
      <c r="E14" s="16" t="s">
        <v>123</v>
      </c>
      <c r="F14" s="68" t="s">
        <v>124</v>
      </c>
      <c r="G14" s="46" t="s">
        <v>129</v>
      </c>
      <c r="H14" s="16"/>
    </row>
    <row r="15" spans="2:10" x14ac:dyDescent="0.25">
      <c r="B15" s="65" t="s">
        <v>102</v>
      </c>
      <c r="C15" s="16" t="s">
        <v>113</v>
      </c>
      <c r="D15" s="66" t="s">
        <v>114</v>
      </c>
      <c r="E15" s="16" t="s">
        <v>116</v>
      </c>
      <c r="F15" s="68" t="s">
        <v>117</v>
      </c>
      <c r="G15" s="46" t="s">
        <v>118</v>
      </c>
      <c r="H15" s="16"/>
    </row>
  </sheetData>
  <mergeCells count="8">
    <mergeCell ref="B1:J1"/>
    <mergeCell ref="B3:J3"/>
    <mergeCell ref="B9:B10"/>
    <mergeCell ref="E9:G9"/>
    <mergeCell ref="C5:G5"/>
    <mergeCell ref="C6:G6"/>
    <mergeCell ref="C7:G7"/>
    <mergeCell ref="C8: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1. Grp Estratégicos</vt:lpstr>
      <vt:lpstr>2. MO &amp; I de Grupos</vt:lpstr>
      <vt:lpstr>8.0 PriorizacionProyectos</vt:lpstr>
      <vt:lpstr>9.0 RoadmapTransformacion</vt:lpstr>
      <vt:lpstr>10.0 Compración-PriorizacionPro</vt:lpstr>
      <vt:lpstr>2.1CanonicalModels</vt:lpstr>
      <vt:lpstr>2.2KPIs</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jarias</dc:creator>
  <cp:lastModifiedBy>Harry Wong</cp:lastModifiedBy>
  <dcterms:created xsi:type="dcterms:W3CDTF">2012-02-21T15:32:14Z</dcterms:created>
  <dcterms:modified xsi:type="dcterms:W3CDTF">2016-12-15T15:40:55Z</dcterms:modified>
</cp:coreProperties>
</file>