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_ct6va4o\OneDrive\Documents\"/>
    </mc:Choice>
  </mc:AlternateContent>
  <xr:revisionPtr revIDLastSave="0" documentId="8_{2CBC2222-C36B-4C17-9062-793E1B4A260A}" xr6:coauthVersionLast="47" xr6:coauthVersionMax="47" xr10:uidLastSave="{00000000-0000-0000-0000-000000000000}"/>
  <bookViews>
    <workbookView xWindow="28695" yWindow="0" windowWidth="14610" windowHeight="15585" activeTab="5" xr2:uid="{00000000-000D-0000-FFFF-FFFF00000000}"/>
  </bookViews>
  <sheets>
    <sheet name="Crowdfunding" sheetId="1" r:id="rId1"/>
    <sheet name="Main Category" sheetId="2" r:id="rId2"/>
    <sheet name="Sub-Category" sheetId="3" r:id="rId3"/>
    <sheet name="Date" sheetId="6" r:id="rId4"/>
    <sheet name="Outcomes" sheetId="7" r:id="rId5"/>
    <sheet name="Backers" sheetId="8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8" l="1"/>
  <c r="H6" i="8"/>
  <c r="H7" i="8"/>
  <c r="I7" i="8"/>
  <c r="I5" i="8"/>
  <c r="H5" i="8"/>
  <c r="I4" i="8"/>
  <c r="H4" i="8"/>
  <c r="I3" i="8"/>
  <c r="H3" i="8"/>
  <c r="I2" i="8"/>
  <c r="H2" i="8"/>
  <c r="D13" i="7"/>
  <c r="D12" i="7"/>
  <c r="D11" i="7"/>
  <c r="C11" i="7"/>
  <c r="D10" i="7"/>
  <c r="C10" i="7"/>
  <c r="D9" i="7"/>
  <c r="D8" i="7"/>
  <c r="C8" i="7"/>
  <c r="D7" i="7"/>
  <c r="D6" i="7"/>
  <c r="C6" i="7"/>
  <c r="D5" i="7"/>
  <c r="C5" i="7"/>
  <c r="D4" i="7"/>
  <c r="C4" i="7"/>
  <c r="C7" i="7"/>
  <c r="C9" i="7"/>
  <c r="C12" i="7"/>
  <c r="C13" i="7"/>
  <c r="D3" i="7"/>
  <c r="D2" i="7"/>
  <c r="C2" i="7"/>
  <c r="B2" i="7"/>
  <c r="B13" i="7"/>
  <c r="B12" i="7"/>
  <c r="B11" i="7"/>
  <c r="B10" i="7"/>
  <c r="B9" i="7"/>
  <c r="B7" i="7"/>
  <c r="B6" i="7"/>
  <c r="B5" i="7"/>
  <c r="B4" i="7"/>
  <c r="C3" i="7"/>
  <c r="B3" i="7"/>
  <c r="B8" i="7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7" l="1"/>
  <c r="G8" i="7" s="1"/>
  <c r="E2" i="7"/>
  <c r="H2" i="7" s="1"/>
  <c r="E13" i="7"/>
  <c r="G13" i="7" s="1"/>
  <c r="E12" i="7"/>
  <c r="F12" i="7" s="1"/>
  <c r="E11" i="7"/>
  <c r="G11" i="7" s="1"/>
  <c r="E10" i="7"/>
  <c r="G10" i="7" s="1"/>
  <c r="E9" i="7"/>
  <c r="F9" i="7" s="1"/>
  <c r="F8" i="7"/>
  <c r="E7" i="7"/>
  <c r="G7" i="7" s="1"/>
  <c r="E6" i="7"/>
  <c r="H6" i="7" s="1"/>
  <c r="E5" i="7"/>
  <c r="F5" i="7" s="1"/>
  <c r="E4" i="7"/>
  <c r="G4" i="7" s="1"/>
  <c r="E3" i="7"/>
  <c r="G3" i="7" s="1"/>
  <c r="H8" i="7" l="1"/>
  <c r="G6" i="7"/>
  <c r="H10" i="7"/>
  <c r="F10" i="7"/>
  <c r="H9" i="7"/>
  <c r="H11" i="7"/>
  <c r="F11" i="7"/>
  <c r="H4" i="7"/>
  <c r="F6" i="7"/>
  <c r="G2" i="7"/>
  <c r="G12" i="7"/>
  <c r="F3" i="7"/>
  <c r="H5" i="7"/>
  <c r="H3" i="7"/>
  <c r="F13" i="7"/>
  <c r="F4" i="7"/>
  <c r="H12" i="7"/>
  <c r="H7" i="7"/>
  <c r="G5" i="7"/>
  <c r="F7" i="7"/>
  <c r="F2" i="7"/>
  <c r="H13" i="7"/>
  <c r="G9" i="7"/>
</calcChain>
</file>

<file path=xl/sharedStrings.xml><?xml version="1.0" encoding="utf-8"?>
<sst xmlns="http://schemas.openxmlformats.org/spreadsheetml/2006/main" count="9068" uniqueCount="2119">
  <si>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</si>
  <si>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</si>
  <si>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</si>
  <si>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</si>
  <si>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</si>
  <si>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</si>
  <si>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</si>
  <si>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</si>
  <si>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</si>
  <si>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</si>
  <si>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</si>
  <si>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</si>
  <si>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</si>
  <si>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</si>
  <si>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</si>
  <si>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</si>
  <si>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</si>
  <si>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</si>
  <si>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</si>
  <si>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</si>
  <si>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</si>
  <si>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</si>
  <si>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</si>
  <si>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</si>
  <si>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</si>
  <si>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</si>
  <si>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</si>
  <si>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</si>
  <si>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</si>
  <si>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</si>
  <si>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</si>
  <si>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</si>
  <si>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</si>
  <si>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</si>
  <si>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</si>
  <si>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</si>
  <si>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</si>
  <si>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</si>
  <si>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</si>
  <si>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</si>
  <si>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</si>
  <si>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</si>
  <si>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</si>
  <si>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</si>
  <si>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</si>
  <si>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</si>
  <si>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</si>
  <si>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</si>
  <si>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</si>
  <si>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</si>
  <si>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</si>
  <si>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</si>
  <si>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</si>
  <si>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</si>
  <si>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</si>
  <si>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</si>
  <si>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</si>
  <si>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</si>
  <si>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</si>
  <si>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</si>
  <si>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</si>
  <si>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</si>
  <si>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</si>
  <si>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</si>
  <si>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</si>
  <si>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</si>
  <si>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</si>
  <si>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</si>
  <si>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</si>
  <si>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</si>
  <si>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</si>
  <si>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</si>
  <si>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</si>
  <si>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</si>
  <si>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</si>
  <si>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</si>
  <si>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</si>
  <si>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</si>
  <si>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</si>
  <si>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</si>
  <si>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</si>
  <si>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</si>
  <si>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</si>
  <si>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</si>
  <si>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</si>
  <si>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</si>
  <si>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</si>
  <si>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</si>
  <si>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</si>
  <si>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</si>
  <si>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</si>
  <si>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</si>
  <si>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</si>
  <si>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</si>
  <si>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</si>
  <si>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</si>
  <si>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</si>
  <si>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</si>
  <si>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</si>
  <si>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</si>
  <si>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</si>
  <si>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</si>
  <si>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</si>
  <si>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</si>
  <si>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</si>
  <si>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</si>
  <si>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</si>
  <si>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</si>
  <si>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</si>
  <si>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</si>
  <si>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</si>
  <si>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</si>
  <si>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</si>
  <si>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</si>
  <si>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</si>
  <si>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</si>
  <si>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</si>
  <si>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</si>
  <si>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</si>
  <si>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</si>
  <si>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</si>
  <si>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</si>
  <si>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</si>
  <si>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</si>
  <si>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</si>
  <si>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</si>
  <si>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</si>
  <si>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</si>
  <si>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</si>
  <si>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</si>
  <si>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</si>
  <si>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</si>
  <si>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</si>
  <si>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</si>
  <si>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</si>
  <si>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</si>
  <si>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</si>
  <si>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</si>
  <si>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</si>
  <si>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</si>
  <si>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</si>
  <si>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</si>
  <si>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</si>
  <si>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</si>
  <si>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</si>
  <si>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</si>
  <si>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</si>
  <si>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</si>
  <si>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</si>
  <si>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</si>
  <si>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</si>
  <si>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</si>
  <si>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</si>
  <si>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</si>
  <si>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</si>
  <si>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</si>
  <si>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</si>
  <si>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</si>
  <si>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</si>
  <si>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</si>
  <si>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</si>
  <si>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</si>
  <si>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</si>
  <si>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</si>
  <si>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</si>
  <si>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</si>
  <si>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</si>
  <si>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</si>
  <si>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</si>
  <si>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</si>
  <si>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</si>
  <si>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</si>
  <si>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</si>
  <si>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</si>
  <si>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</si>
  <si>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</si>
  <si>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</si>
  <si>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</si>
  <si>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</si>
  <si>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</si>
  <si>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</si>
  <si>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</si>
  <si>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</si>
  <si>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</si>
  <si>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</si>
  <si>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</si>
  <si>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</si>
  <si>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</si>
  <si>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</si>
  <si>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</si>
  <si>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</si>
  <si>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</si>
  <si>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</si>
  <si>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</si>
  <si>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</si>
  <si>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</si>
  <si>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</si>
  <si>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</si>
  <si>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</si>
  <si>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</si>
  <si>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</si>
  <si>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</si>
  <si>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</si>
  <si>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</si>
  <si>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</si>
  <si>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</si>
  <si>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</si>
  <si>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</si>
  <si>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</si>
  <si>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</si>
  <si>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</si>
  <si>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</si>
  <si>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</si>
  <si>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</si>
  <si>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</si>
  <si>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</si>
  <si>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</si>
  <si>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</si>
  <si>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</si>
  <si>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</si>
  <si>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</si>
  <si>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</si>
  <si>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</si>
  <si>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</si>
  <si>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</si>
  <si>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</si>
  <si>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</si>
  <si>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</si>
  <si>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</si>
  <si>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</si>
  <si>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</si>
  <si>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</si>
  <si>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</si>
  <si>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</si>
  <si>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</si>
  <si>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</si>
  <si>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</si>
  <si>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</si>
  <si>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</si>
  <si>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</si>
  <si>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</si>
  <si>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</si>
  <si>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</si>
  <si>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</si>
  <si>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</si>
  <si>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</si>
  <si>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</si>
  <si>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</si>
  <si>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</si>
  <si>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</si>
  <si>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</si>
  <si>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</si>
  <si>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</si>
  <si>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</si>
  <si>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</si>
  <si>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</si>
  <si>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</si>
  <si>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</si>
  <si>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</si>
  <si>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</si>
  <si>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</si>
  <si>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</si>
  <si>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</si>
  <si>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</si>
  <si>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</si>
  <si>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</si>
  <si>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</si>
  <si>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</si>
  <si>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</si>
  <si>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</si>
  <si>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</si>
  <si>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</si>
  <si>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</si>
  <si>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</si>
  <si>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</si>
  <si>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</si>
  <si>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</si>
  <si>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</si>
  <si>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</si>
  <si>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</si>
  <si>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</si>
  <si>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</si>
  <si>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</si>
  <si>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</si>
  <si>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</si>
  <si>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</si>
  <si>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</si>
  <si>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</si>
  <si>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</si>
  <si>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</si>
  <si>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</si>
  <si>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</si>
  <si>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</si>
  <si>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</si>
  <si>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</si>
  <si>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</si>
  <si>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</si>
  <si>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</si>
  <si>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</si>
  <si>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</si>
  <si>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</si>
  <si>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</si>
  <si>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</si>
  <si>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</si>
  <si>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</si>
  <si>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</si>
  <si>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</si>
  <si>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</si>
  <si>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</si>
  <si>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</si>
  <si>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</si>
  <si>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</si>
  <si>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</si>
  <si>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</si>
  <si>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</si>
  <si>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</si>
  <si>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</si>
  <si>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</si>
  <si>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</si>
  <si>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</si>
  <si>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</si>
  <si>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</si>
  <si>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</si>
  <si>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</si>
  <si>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</si>
  <si>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</si>
  <si>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</si>
  <si>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</si>
  <si>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</si>
  <si>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</si>
  <si>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</si>
  <si>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</si>
  <si>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</si>
  <si>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</si>
  <si>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</si>
  <si>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</si>
  <si>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</si>
  <si>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</si>
  <si>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</si>
  <si>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</si>
  <si>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</si>
  <si>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</si>
  <si>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</si>
  <si>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</si>
  <si>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</si>
  <si>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</si>
  <si>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</si>
  <si>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</si>
  <si>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</si>
  <si>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</si>
  <si>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</si>
  <si>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</si>
  <si>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</si>
  <si>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</si>
  <si>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</si>
  <si>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</si>
  <si>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</si>
  <si>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</si>
  <si>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</si>
  <si>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</si>
  <si>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</si>
  <si>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</si>
  <si>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</si>
  <si>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</si>
  <si>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</si>
  <si>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</si>
  <si>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</si>
  <si>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</si>
  <si>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</si>
  <si>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</si>
  <si>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</si>
  <si>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</si>
  <si>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</si>
  <si>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</si>
  <si>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</si>
  <si>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</si>
  <si>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</si>
  <si>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</si>
  <si>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</si>
  <si>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</si>
  <si>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</si>
  <si>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</si>
  <si>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</si>
  <si>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</si>
  <si>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</si>
  <si>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</si>
  <si>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</si>
  <si>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</si>
  <si>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</si>
  <si>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</si>
  <si>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</si>
  <si>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</si>
  <si>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</si>
  <si>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</si>
  <si>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</si>
  <si>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</si>
  <si>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</si>
  <si>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</si>
  <si>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</si>
  <si>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</si>
  <si>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</si>
  <si>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</si>
  <si>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</si>
  <si>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</si>
  <si>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</si>
  <si>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</si>
  <si>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</si>
  <si>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</si>
  <si>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</si>
  <si>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</si>
  <si>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</si>
  <si>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</si>
  <si>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</si>
  <si>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</si>
  <si>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</si>
  <si>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</si>
  <si>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</si>
  <si>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</si>
  <si>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</si>
  <si>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</si>
  <si>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</si>
  <si>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</si>
  <si>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</si>
  <si>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</si>
  <si>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</si>
  <si>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</si>
  <si>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</si>
  <si>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</si>
  <si>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</si>
  <si>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</si>
  <si>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</si>
  <si>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</si>
  <si>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</si>
  <si>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</si>
  <si>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</si>
  <si>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</si>
  <si>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</si>
  <si>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</si>
  <si>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</si>
  <si>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</si>
  <si>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</si>
  <si>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</si>
  <si>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</si>
  <si>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</si>
  <si>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</si>
  <si>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</si>
  <si>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</si>
  <si>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</si>
  <si>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</si>
  <si>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</si>
  <si>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</si>
  <si>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</si>
  <si>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</si>
  <si>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</si>
  <si>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</si>
  <si>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</si>
  <si>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</si>
  <si>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</si>
  <si>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</si>
  <si>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</si>
  <si>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</si>
  <si>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</si>
  <si>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</si>
  <si>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</si>
  <si>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</si>
  <si>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</si>
  <si>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</si>
  <si>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</si>
  <si>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</si>
  <si>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</si>
  <si>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</si>
  <si>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</si>
  <si>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</si>
  <si>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</si>
  <si>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</si>
  <si>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</si>
  <si>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</si>
  <si>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</si>
  <si>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</si>
  <si>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</si>
  <si>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</si>
  <si>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</si>
  <si>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</si>
  <si>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</si>
  <si>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</si>
  <si>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</si>
  <si>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</si>
  <si>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</si>
  <si>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</si>
  <si>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</si>
  <si>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</si>
  <si>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</si>
  <si>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</si>
  <si>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</si>
  <si>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</si>
  <si>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</si>
  <si>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</si>
  <si>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</si>
  <si>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</si>
  <si>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</si>
  <si>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</si>
  <si>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</si>
  <si>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</si>
  <si>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</si>
  <si>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</si>
  <si>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</si>
  <si>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</si>
  <si>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</si>
  <si>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</si>
  <si>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</si>
  <si>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</si>
  <si>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</si>
  <si>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</si>
  <si>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</si>
  <si>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</si>
  <si>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</si>
  <si>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</si>
  <si>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</si>
  <si>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</si>
  <si>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</si>
  <si>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</si>
  <si>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</si>
  <si>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</si>
  <si>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</si>
  <si>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</si>
  <si>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</si>
  <si>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</si>
  <si>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</si>
  <si>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</si>
  <si>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</si>
  <si>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</si>
  <si>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</si>
  <si>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</si>
  <si>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</si>
  <si>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</si>
  <si>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</si>
  <si>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</si>
  <si>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</si>
  <si>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</si>
  <si>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</si>
  <si>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</si>
  <si>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</si>
  <si>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</si>
  <si>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</si>
  <si>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</si>
  <si>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</si>
  <si>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</si>
  <si>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</si>
  <si>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</si>
  <si>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</si>
  <si>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</si>
  <si>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</si>
  <si>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</si>
  <si>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</si>
  <si>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</si>
  <si>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</si>
  <si>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</si>
  <si>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</si>
  <si>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</si>
  <si>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</si>
  <si>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</si>
  <si>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</si>
  <si>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</si>
  <si>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</si>
  <si>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</si>
  <si>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</si>
  <si>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</si>
  <si>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</si>
  <si>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</si>
  <si>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</si>
  <si>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</si>
  <si>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</si>
  <si>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</si>
  <si>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</si>
  <si>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</si>
  <si>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</si>
  <si>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</si>
  <si>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</si>
  <si>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</si>
  <si>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</si>
  <si>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</si>
  <si>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</si>
  <si>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</si>
  <si>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</si>
  <si>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</si>
  <si>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</si>
  <si>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</si>
  <si>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</si>
  <si>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</si>
  <si>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</si>
  <si>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</si>
  <si>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</si>
  <si>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</si>
  <si>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</si>
  <si>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</si>
  <si>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</si>
  <si>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</si>
  <si>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</si>
  <si>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</si>
  <si>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</si>
  <si>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</si>
  <si>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</si>
  <si>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</si>
  <si>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</si>
  <si>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</si>
  <si>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</si>
  <si>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</si>
  <si>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</si>
  <si>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</si>
  <si>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</si>
  <si>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</si>
  <si>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</si>
  <si>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</si>
  <si>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</si>
  <si>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</si>
  <si>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</si>
  <si>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</si>
  <si>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</si>
  <si>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</si>
  <si>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</si>
  <si>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</si>
  <si>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</si>
  <si>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</si>
  <si>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</si>
  <si>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</si>
  <si>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</si>
  <si>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</si>
  <si>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</si>
  <si>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</si>
  <si>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</si>
  <si>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</si>
  <si>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</si>
  <si>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</si>
  <si>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</si>
  <si>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</si>
  <si>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</si>
  <si>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</si>
  <si>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</si>
  <si>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</si>
  <si>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</si>
  <si>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</si>
  <si>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</si>
  <si>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</si>
  <si>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</si>
  <si>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</si>
  <si>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</si>
  <si>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</si>
  <si>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</si>
  <si>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</si>
  <si>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</si>
  <si>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</si>
  <si>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</si>
  <si>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</si>
  <si>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</si>
  <si>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</si>
  <si>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</si>
  <si>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</si>
  <si>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</si>
  <si>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</si>
  <si>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</si>
  <si>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</si>
  <si>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</si>
  <si>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</si>
  <si>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</si>
  <si>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</si>
  <si>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</si>
  <si>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</si>
  <si>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</si>
  <si>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</si>
  <si>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</si>
  <si>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</si>
  <si>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</si>
  <si>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</si>
  <si>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</si>
  <si>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</si>
  <si>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</si>
  <si>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</si>
  <si>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</si>
  <si>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</si>
  <si>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</si>
  <si>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</si>
  <si>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</si>
  <si>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</si>
  <si>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</si>
  <si>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</si>
  <si>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</si>
  <si>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</si>
  <si>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</si>
  <si>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</si>
  <si>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</si>
  <si>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</si>
  <si>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</si>
  <si>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</si>
  <si>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</si>
  <si>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</si>
  <si>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</si>
  <si>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</si>
  <si>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</si>
  <si>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</si>
  <si>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</si>
  <si>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</si>
  <si>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</si>
  <si>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</si>
  <si>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</si>
  <si>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</si>
  <si>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</si>
  <si>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</si>
  <si>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</si>
  <si>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</si>
  <si>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</si>
  <si>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</si>
  <si>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</si>
  <si>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</si>
  <si>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</si>
  <si>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</si>
  <si>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</si>
  <si>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</si>
  <si>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</si>
  <si>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</si>
  <si>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</si>
  <si>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</si>
  <si>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</si>
  <si>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</si>
  <si>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</si>
  <si>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</si>
  <si>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</si>
  <si>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</si>
  <si>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</si>
  <si>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</si>
  <si>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</si>
  <si>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</si>
  <si>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</si>
  <si>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</si>
  <si>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</si>
  <si>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</si>
  <si>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</si>
  <si>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</si>
  <si>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</si>
  <si>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</si>
  <si>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</si>
  <si>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</si>
  <si>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</si>
  <si>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</si>
  <si>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</si>
  <si>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</si>
  <si>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</si>
  <si>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</si>
  <si>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</si>
  <si>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</si>
  <si>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</si>
  <si>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</si>
  <si>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</si>
  <si>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</si>
  <si>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</si>
  <si>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</si>
  <si>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</si>
  <si>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</si>
  <si>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</si>
  <si>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</si>
  <si>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</si>
  <si>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</si>
  <si>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</si>
  <si>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</si>
  <si>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</si>
  <si>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</si>
  <si>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</si>
  <si>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</si>
  <si>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</si>
  <si>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</si>
  <si>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</si>
  <si>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</si>
  <si>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</si>
  <si>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</si>
  <si>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</si>
  <si>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</si>
  <si>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</si>
  <si>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</si>
  <si>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</si>
  <si>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</si>
  <si>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</si>
  <si>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</si>
  <si>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</si>
  <si>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</si>
  <si>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</si>
  <si>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</si>
  <si>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</si>
  <si>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</si>
  <si>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</si>
  <si>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</si>
  <si>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</si>
  <si>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</si>
  <si>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</si>
  <si>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</si>
  <si>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</si>
  <si>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</si>
  <si>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</si>
  <si>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</si>
  <si>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</si>
  <si>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</si>
  <si>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</si>
  <si>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</si>
  <si>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</si>
  <si>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</si>
  <si>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</si>
  <si>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</si>
  <si>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</si>
  <si>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</si>
  <si>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</si>
  <si>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</si>
  <si>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</si>
  <si>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</si>
  <si>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</si>
  <si>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</si>
  <si>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</si>
  <si>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</si>
  <si>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</si>
  <si>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</si>
  <si>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</si>
  <si>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</si>
  <si>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</si>
  <si>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</si>
  <si>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</si>
  <si>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</si>
  <si>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</si>
  <si>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</si>
  <si>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</si>
  <si>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</si>
  <si>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</si>
  <si>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</si>
  <si>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</si>
  <si>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</si>
  <si>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</si>
  <si>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</si>
  <si>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</si>
  <si>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</si>
  <si>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</si>
  <si>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</si>
  <si>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</si>
  <si>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</si>
  <si>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</si>
  <si>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</si>
  <si>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</si>
  <si>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</si>
  <si>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</si>
  <si>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</si>
  <si>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</si>
  <si>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</si>
  <si>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</si>
  <si>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</si>
  <si>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</si>
  <si>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</si>
  <si>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</si>
  <si>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</si>
  <si>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</si>
  <si>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</si>
  <si>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</si>
  <si>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</si>
  <si>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</si>
  <si>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</si>
  <si>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</si>
  <si>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</si>
  <si>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</si>
  <si>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</si>
  <si>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</si>
  <si>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</si>
  <si>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</si>
  <si>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</si>
  <si>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</si>
  <si>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</si>
  <si>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</si>
  <si>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</si>
  <si>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</si>
  <si>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</si>
  <si>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</si>
  <si>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</si>
  <si>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</si>
  <si>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</si>
  <si>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</si>
  <si>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</si>
  <si>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</si>
  <si>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</si>
  <si>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</si>
  <si>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</si>
  <si>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</si>
  <si>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</si>
  <si>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</si>
  <si>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</si>
  <si>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</si>
  <si>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</si>
  <si>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</si>
  <si>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</si>
  <si>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</si>
  <si>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</si>
  <si>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</si>
  <si>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</si>
  <si>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</si>
  <si>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</si>
  <si>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</si>
  <si>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</si>
  <si>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</si>
  <si>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</si>
  <si>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</si>
  <si>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</si>
  <si>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</si>
  <si>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</si>
  <si>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</si>
  <si>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</si>
  <si>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</si>
  <si>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</si>
  <si>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</si>
  <si>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</si>
  <si>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</si>
  <si>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</si>
  <si>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</si>
  <si>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</si>
  <si>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</si>
  <si>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</si>
  <si>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</si>
  <si>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</si>
  <si>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</si>
  <si>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</si>
  <si>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</si>
  <si>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</si>
  <si>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</si>
  <si>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</si>
  <si>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</si>
  <si>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</si>
  <si>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</si>
  <si>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</si>
  <si>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</si>
  <si>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</si>
  <si>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</si>
  <si>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</si>
  <si>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</si>
  <si>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</si>
  <si>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</si>
  <si>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</si>
  <si>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</si>
  <si>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</si>
  <si>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</si>
  <si>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</si>
  <si>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</si>
  <si>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</si>
  <si>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</si>
  <si>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</si>
  <si>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</si>
  <si>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</si>
  <si>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</si>
  <si>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</si>
  <si>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</si>
  <si>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</si>
  <si>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</si>
  <si>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</si>
  <si>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</si>
  <si>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</si>
  <si>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</si>
  <si>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</si>
  <si>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</si>
  <si>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</si>
  <si>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</si>
  <si>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</si>
  <si>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</si>
  <si>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</si>
  <si>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</si>
  <si>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</si>
  <si>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</si>
  <si>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</si>
  <si>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</si>
  <si>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</si>
  <si>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</si>
  <si>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</si>
  <si>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</si>
  <si>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</si>
  <si>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</si>
  <si>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</si>
  <si>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</si>
  <si>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</si>
  <si>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</si>
  <si>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</si>
  <si>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</si>
  <si>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</si>
  <si>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</si>
  <si>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</si>
  <si>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</si>
  <si>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</si>
  <si>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</si>
  <si>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</si>
  <si>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</si>
  <si>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</si>
  <si>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</si>
  <si>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</si>
  <si>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</si>
  <si>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</si>
  <si>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</si>
  <si>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</si>
  <si>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</si>
  <si>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</si>
  <si>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</si>
  <si>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</si>
  <si>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</si>
  <si>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</si>
  <si>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</si>
  <si>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</si>
  <si>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</si>
  <si>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</si>
  <si>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</si>
  <si>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</si>
  <si>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</si>
  <si>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</si>
  <si>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</si>
  <si>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</si>
  <si>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</si>
  <si>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</si>
  <si>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</si>
  <si>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</si>
  <si>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</si>
  <si>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</si>
  <si>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</si>
  <si>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</si>
  <si>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</si>
  <si>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</si>
  <si>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</si>
  <si>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</si>
  <si>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</si>
  <si>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</si>
  <si>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</si>
  <si>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</si>
  <si>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</si>
  <si>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</si>
  <si>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</si>
  <si>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</si>
  <si>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</si>
  <si>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</si>
  <si>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</si>
  <si>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</si>
  <si>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</si>
  <si>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</si>
  <si>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</si>
  <si>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</si>
  <si>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</si>
  <si>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</si>
  <si>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</si>
  <si>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</si>
  <si>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</si>
  <si>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</si>
  <si>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</si>
  <si>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</si>
  <si>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</si>
  <si>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</si>
  <si>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</si>
  <si>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</si>
  <si>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</si>
  <si>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</si>
  <si>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</si>
  <si>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</si>
  <si>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</si>
  <si>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</si>
  <si>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</si>
  <si>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</si>
  <si>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</si>
  <si>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</si>
  <si>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</si>
  <si>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</si>
  <si>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</si>
  <si>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</si>
  <si>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</si>
  <si>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</si>
  <si>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</si>
  <si>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</si>
  <si>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</si>
  <si>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</si>
  <si>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</si>
  <si>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</si>
  <si>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</si>
  <si>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</si>
  <si>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</si>
  <si>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</si>
  <si>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</si>
  <si>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</si>
  <si>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</si>
  <si>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</si>
  <si>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</si>
  <si>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</si>
  <si>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</si>
  <si>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</si>
  <si>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</si>
  <si>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</si>
  <si>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</si>
  <si>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</si>
  <si>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</si>
  <si>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</si>
  <si>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</si>
  <si>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</si>
  <si>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</si>
  <si>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</si>
  <si>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</si>
  <si>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</si>
  <si>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</si>
  <si>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</si>
  <si>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</si>
  <si>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</si>
  <si>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</si>
  <si>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</si>
  <si>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</si>
  <si>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</si>
  <si>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</si>
  <si>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</si>
  <si>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</si>
  <si>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</si>
  <si>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</si>
  <si>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</si>
  <si>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</si>
  <si>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</si>
  <si>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</si>
  <si>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</si>
  <si>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</si>
  <si>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</si>
  <si>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</si>
  <si>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</si>
  <si>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</si>
  <si>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</si>
  <si>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</si>
  <si>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</si>
  <si>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</si>
  <si>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</si>
  <si>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</si>
  <si>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</si>
  <si>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</si>
  <si>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</si>
  <si>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</si>
  <si>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</si>
  <si>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</si>
  <si>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</si>
  <si>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</si>
  <si>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</si>
  <si>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</si>
  <si>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</si>
  <si>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</si>
  <si>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</si>
  <si>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</si>
  <si>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</si>
  <si>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</si>
  <si>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</si>
  <si>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</si>
  <si>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</si>
  <si>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</si>
  <si>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</si>
  <si>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</si>
  <si>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</si>
  <si>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</si>
  <si>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</si>
  <si>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</si>
  <si>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</si>
  <si>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</si>
  <si>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</si>
  <si>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</si>
  <si>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</si>
  <si>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</si>
  <si>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</si>
  <si>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</si>
  <si>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</si>
  <si>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</si>
  <si>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</si>
  <si>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</si>
  <si>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</si>
  <si>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</si>
  <si>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</si>
  <si>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</si>
  <si>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</si>
  <si>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</si>
  <si>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</si>
  <si>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</si>
  <si>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</si>
  <si>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</si>
  <si>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</si>
  <si>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</si>
  <si>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</si>
  <si>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</si>
  <si>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</si>
  <si>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</si>
  <si>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</si>
  <si>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</si>
  <si>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</si>
  <si>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</si>
  <si>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</si>
  <si>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</si>
  <si>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</si>
  <si>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</si>
  <si>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</si>
  <si>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</si>
  <si>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</si>
  <si>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</si>
  <si>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</si>
  <si>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</si>
  <si>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</si>
  <si>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</si>
  <si>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</si>
  <si>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</si>
  <si>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</si>
  <si>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</si>
  <si>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</si>
  <si>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</si>
  <si>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</si>
  <si>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</si>
  <si>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</si>
  <si>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</si>
  <si>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</si>
  <si>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</si>
  <si>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</si>
  <si>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</si>
  <si>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</si>
  <si>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</si>
  <si>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</si>
  <si>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</si>
  <si>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</si>
  <si>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</si>
  <si>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</si>
  <si>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</si>
  <si>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</si>
  <si>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</si>
  <si>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</si>
  <si>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</si>
  <si>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</si>
  <si>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</si>
  <si>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</si>
  <si>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</si>
  <si>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</si>
  <si>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</si>
  <si>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</si>
  <si>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</si>
  <si>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</si>
  <si>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</si>
  <si>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</si>
  <si>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</si>
  <si>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</si>
  <si>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</si>
  <si>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</si>
  <si>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</si>
  <si>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</si>
  <si>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</si>
  <si>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</si>
  <si>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</si>
  <si>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</si>
  <si>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</si>
  <si>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</si>
  <si>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</si>
  <si>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</si>
  <si>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</si>
  <si>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</si>
  <si>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</si>
  <si>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</si>
  <si>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</si>
  <si>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</si>
  <si>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</si>
  <si>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</si>
  <si>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</si>
  <si>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</si>
  <si>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</si>
  <si>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</si>
  <si>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</si>
  <si>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</si>
  <si>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</si>
  <si>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</si>
  <si>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</si>
  <si>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</si>
  <si>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</si>
  <si>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</si>
  <si>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</si>
  <si>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</si>
  <si>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</si>
  <si>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</si>
  <si>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</si>
  <si>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</si>
  <si>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</si>
  <si>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</si>
  <si>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</si>
  <si>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</si>
  <si>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</si>
  <si>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</si>
  <si>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</si>
  <si>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</si>
  <si>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</si>
  <si>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</si>
  <si>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</si>
  <si>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</si>
  <si>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</si>
  <si>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</si>
  <si>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</si>
  <si>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</si>
  <si>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</si>
  <si>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</si>
  <si>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</si>
  <si>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</si>
  <si>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</si>
  <si>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</si>
  <si>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</si>
  <si>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</si>
  <si>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</si>
  <si>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</si>
  <si>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</si>
  <si>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</si>
  <si>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</si>
  <si>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</si>
  <si>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</si>
  <si>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</si>
  <si>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</si>
  <si>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</si>
  <si>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</si>
  <si>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</si>
  <si>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</si>
  <si>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</si>
  <si>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</si>
  <si>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</si>
  <si>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</si>
  <si>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</si>
  <si>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</si>
  <si>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</si>
  <si>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</si>
  <si>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</si>
  <si>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</si>
  <si>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</si>
  <si>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</si>
  <si>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</si>
  <si>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</si>
  <si>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</si>
  <si>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</si>
  <si>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</si>
  <si>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</si>
  <si>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</si>
  <si>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</si>
  <si>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</si>
  <si>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</si>
  <si>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</si>
  <si>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</si>
  <si>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</si>
  <si>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</si>
  <si>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</si>
  <si>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</si>
  <si>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</si>
  <si>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</si>
  <si>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</si>
  <si>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</si>
  <si>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</si>
  <si>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</si>
  <si>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</si>
  <si>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</si>
  <si>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</si>
  <si>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</si>
  <si>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</si>
  <si>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</si>
  <si>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</si>
  <si>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</si>
  <si>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</si>
  <si>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</si>
  <si>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</si>
  <si>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</si>
  <si>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</si>
  <si>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</si>
  <si>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</si>
  <si>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</si>
  <si>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</si>
  <si>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</si>
  <si>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</si>
  <si>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</si>
  <si>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</si>
  <si>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</si>
  <si>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</si>
  <si>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</si>
  <si>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</si>
  <si>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</si>
  <si>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</si>
  <si>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</si>
  <si>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</si>
  <si>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</si>
  <si>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</si>
  <si>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</si>
  <si>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</si>
  <si>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</si>
  <si>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</si>
  <si>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</si>
  <si>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</si>
  <si>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</si>
  <si>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</si>
  <si>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</si>
  <si>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</si>
  <si>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</si>
  <si>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</si>
  <si>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</si>
  <si>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</si>
  <si>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</si>
  <si>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</si>
  <si>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</si>
  <si>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</si>
  <si>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</si>
  <si>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</si>
  <si>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</si>
  <si>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</si>
  <si>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</si>
  <si>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</si>
  <si>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</si>
  <si>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</si>
  <si>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</si>
  <si>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</si>
  <si>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</si>
  <si>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</si>
  <si>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</si>
  <si>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</si>
  <si>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</si>
  <si>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</si>
  <si>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</si>
  <si>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</si>
  <si>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</si>
  <si>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</si>
  <si>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</si>
  <si>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</si>
  <si>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</si>
  <si>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</si>
  <si>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</si>
  <si>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</si>
  <si>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</si>
  <si>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</si>
  <si>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</si>
  <si>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</si>
  <si>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</si>
  <si>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</si>
  <si>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</si>
  <si>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</si>
  <si>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</si>
  <si>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</si>
  <si>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</si>
  <si>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</si>
  <si>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</si>
  <si>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</si>
  <si>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</si>
  <si>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</si>
  <si>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</si>
  <si>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</si>
  <si>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</si>
  <si>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</si>
  <si>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</si>
  <si>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</si>
  <si>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</si>
  <si>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</si>
  <si>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</si>
  <si>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</si>
  <si>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</si>
  <si>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</si>
  <si>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</si>
  <si>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</si>
  <si>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</si>
  <si>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</si>
  <si>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</si>
  <si>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</si>
  <si>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</si>
  <si>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</si>
  <si>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</si>
  <si>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</si>
  <si>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</si>
  <si>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</si>
  <si>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</si>
  <si>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</si>
  <si>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</si>
  <si>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</si>
  <si>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</si>
  <si>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</si>
  <si>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</si>
  <si>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</si>
  <si>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</si>
  <si>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</si>
  <si>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</si>
  <si>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</si>
  <si>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</si>
  <si>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</si>
  <si>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</si>
  <si>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</si>
  <si>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</si>
  <si>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</si>
  <si>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</si>
  <si>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</si>
  <si>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</si>
  <si>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</si>
  <si>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</si>
  <si>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</si>
  <si>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</si>
  <si>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</si>
  <si>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</si>
  <si>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</si>
  <si>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</si>
  <si>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</si>
  <si>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</si>
  <si>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</si>
  <si>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</si>
  <si>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</si>
  <si>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</si>
  <si>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</si>
  <si>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</si>
  <si>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</si>
  <si>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</si>
  <si>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</si>
  <si>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</si>
  <si>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</si>
  <si>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</si>
  <si>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</si>
  <si>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</si>
  <si>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</si>
  <si>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</si>
  <si>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</si>
  <si>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</si>
  <si>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</si>
  <si>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</si>
  <si>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</si>
  <si>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</si>
  <si>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</si>
  <si>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</si>
  <si>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</si>
  <si>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</si>
  <si>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</si>
  <si>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</si>
  <si>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</si>
  <si>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</si>
  <si>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</si>
  <si>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</si>
  <si>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</si>
  <si>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</si>
  <si>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</si>
  <si>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</si>
  <si>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</si>
  <si>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</si>
  <si>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</si>
  <si>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</si>
  <si>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</si>
  <si>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</si>
  <si>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</si>
  <si>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</si>
  <si>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</si>
  <si>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</si>
  <si>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</si>
  <si>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</si>
  <si>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</si>
  <si>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</si>
  <si>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</si>
  <si>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</si>
  <si>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</si>
  <si>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</si>
  <si>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</si>
  <si>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</si>
  <si>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</si>
  <si>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</si>
  <si>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</si>
  <si>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</si>
  <si>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</si>
  <si>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</si>
  <si>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</si>
  <si>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</si>
  <si>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</si>
  <si>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</si>
  <si>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</si>
  <si>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</si>
  <si>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</si>
  <si>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</si>
  <si>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</si>
  <si>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</si>
  <si>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</si>
  <si>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</si>
  <si>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</si>
  <si>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</si>
  <si>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</si>
  <si>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</si>
  <si>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</si>
  <si>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</si>
  <si>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</si>
  <si>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</si>
  <si>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</si>
  <si>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</si>
  <si>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</si>
  <si>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</si>
  <si>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</si>
  <si>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</si>
  <si>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</si>
  <si>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</si>
  <si>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</si>
  <si>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</si>
  <si>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</si>
  <si>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</si>
  <si>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</si>
  <si>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</si>
  <si>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</si>
  <si>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</si>
  <si>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</si>
  <si>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</si>
  <si>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</si>
  <si>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</si>
  <si>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</si>
  <si>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</si>
  <si>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</si>
  <si>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</si>
  <si>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</si>
  <si>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</si>
  <si>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</si>
  <si>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</si>
  <si>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</si>
  <si>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</si>
  <si>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</si>
  <si>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</si>
  <si>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</si>
  <si>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</si>
  <si>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</si>
  <si>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</si>
  <si>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</si>
  <si>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</si>
  <si>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</si>
  <si>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</si>
  <si>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</si>
  <si>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</si>
  <si>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</si>
  <si>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</si>
  <si>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</si>
  <si>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</si>
  <si>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</si>
  <si>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</si>
  <si>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</si>
  <si>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</si>
  <si>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</si>
  <si>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</si>
  <si>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</si>
  <si>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</si>
  <si>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</si>
  <si>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</si>
  <si>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</si>
  <si>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</si>
  <si>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</si>
  <si>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</si>
  <si>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</si>
  <si>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</si>
  <si>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</si>
  <si>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</si>
  <si>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</si>
  <si>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</si>
  <si>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</si>
  <si>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</si>
  <si>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</si>
  <si>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</si>
  <si>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</si>
  <si>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</si>
  <si>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</si>
  <si>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</si>
  <si>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</si>
  <si>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</si>
  <si>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</si>
  <si>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</si>
  <si>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</si>
  <si>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</si>
  <si>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</si>
  <si>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</si>
  <si>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</si>
  <si>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</si>
  <si>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</si>
  <si>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</si>
  <si>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</si>
  <si>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</si>
  <si>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</si>
  <si>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</si>
  <si>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</si>
  <si>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</si>
  <si>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</si>
  <si>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</si>
  <si>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</si>
  <si>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</si>
  <si>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</si>
  <si>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</si>
  <si>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</si>
  <si>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</si>
  <si>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</si>
  <si>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</si>
  <si>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</si>
  <si>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</si>
  <si>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</si>
  <si>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</si>
  <si>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</si>
  <si>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</si>
  <si>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</si>
  <si>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</si>
  <si>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</si>
  <si>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</si>
  <si>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</si>
  <si>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</si>
  <si>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</si>
  <si>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</si>
  <si>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</si>
  <si>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</si>
  <si>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</si>
  <si>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</si>
  <si>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</si>
  <si>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</si>
  <si>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</si>
  <si>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</si>
  <si>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</si>
  <si>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</si>
  <si>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</si>
  <si>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</si>
  <si>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</si>
  <si>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</si>
  <si>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</si>
  <si>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</si>
  <si>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</si>
  <si>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</si>
  <si>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</si>
  <si>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</si>
  <si>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</si>
  <si>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</si>
  <si>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</si>
  <si>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</si>
  <si>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</si>
  <si>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</si>
  <si>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</si>
  <si>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</si>
  <si>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</si>
  <si>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</si>
  <si>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</si>
  <si>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</si>
  <si>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</si>
  <si>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</si>
  <si>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</si>
  <si>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</si>
  <si>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</si>
  <si>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</si>
  <si>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</si>
  <si>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</si>
  <si>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</si>
  <si>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</si>
  <si>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</si>
  <si>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</si>
  <si>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</si>
  <si>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</si>
  <si>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</si>
  <si>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</si>
  <si>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</si>
  <si>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</si>
  <si>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</si>
  <si>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</si>
  <si>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</si>
  <si>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</si>
  <si>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</si>
  <si>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</si>
  <si>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</si>
  <si>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</si>
  <si>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</si>
  <si>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</si>
  <si>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</si>
  <si>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</si>
  <si>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</si>
  <si>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</si>
  <si>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</si>
  <si>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</si>
  <si>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</si>
  <si>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</si>
  <si>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</si>
  <si>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</si>
  <si>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</si>
  <si>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</si>
  <si>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</si>
  <si>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</si>
  <si>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</si>
  <si>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</si>
  <si>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</si>
  <si>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</si>
  <si>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</si>
  <si>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</si>
  <si>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</si>
  <si>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</si>
  <si>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</si>
  <si>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</si>
  <si>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</si>
  <si>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</si>
  <si>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</si>
  <si>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</si>
  <si>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</si>
  <si>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</si>
  <si>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</si>
  <si>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</si>
  <si>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</si>
  <si>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</si>
  <si>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</si>
  <si>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</si>
  <si>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</si>
  <si>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</si>
  <si>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</si>
  <si>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</si>
  <si>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</si>
  <si>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</si>
  <si>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</si>
  <si>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</si>
  <si>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</si>
  <si>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</si>
  <si>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</si>
  <si>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</si>
  <si>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</si>
  <si>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</si>
  <si>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</si>
  <si>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</si>
  <si>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</si>
  <si>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</si>
  <si>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</si>
  <si>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</si>
  <si>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</si>
  <si>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</si>
  <si>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</si>
  <si>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</si>
  <si>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</si>
  <si>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</si>
  <si>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</si>
  <si>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</si>
  <si>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</si>
  <si>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</si>
  <si>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</si>
  <si>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</si>
  <si>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</si>
  <si>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</si>
  <si>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</si>
  <si>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</si>
  <si>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</si>
  <si>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</si>
  <si>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</si>
  <si>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</si>
  <si>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</si>
  <si>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</si>
  <si>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</si>
  <si>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</si>
  <si>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</si>
  <si>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</si>
  <si>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</si>
  <si>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</si>
  <si>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</si>
  <si>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</si>
  <si>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</si>
  <si>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</si>
  <si>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</si>
  <si>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</si>
  <si>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</si>
  <si>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</si>
  <si>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</si>
  <si>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</si>
  <si>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</si>
  <si>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</si>
  <si>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</si>
  <si>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</si>
  <si>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</si>
  <si>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</si>
  <si>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</si>
  <si>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</si>
  <si>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</si>
  <si>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</si>
  <si>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</si>
  <si>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</si>
  <si>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</si>
  <si>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</si>
  <si>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</si>
  <si>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</si>
  <si>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</si>
  <si>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</si>
  <si>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</si>
  <si>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</si>
  <si>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</si>
  <si>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</si>
  <si>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</si>
  <si>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</si>
  <si>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</si>
  <si>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</si>
  <si>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</si>
  <si>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</si>
  <si>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</si>
  <si>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</si>
  <si>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</si>
  <si>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</si>
  <si>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</si>
  <si>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</si>
  <si>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</si>
  <si>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</si>
  <si>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</si>
  <si>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</si>
  <si>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</si>
  <si>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</si>
  <si>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</si>
  <si>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</si>
  <si>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</si>
  <si>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</si>
  <si>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</si>
  <si>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</si>
  <si>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</si>
  <si>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</si>
  <si>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</si>
  <si>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</si>
  <si>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</si>
  <si>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</si>
  <si>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</si>
  <si>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</si>
  <si>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</si>
  <si>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</si>
  <si>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</si>
  <si>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</si>
  <si>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</si>
  <si>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</si>
  <si>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</si>
  <si>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</si>
  <si>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</si>
  <si>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</si>
  <si>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</si>
  <si>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</si>
  <si>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</si>
  <si>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</si>
  <si>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</si>
  <si>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</si>
  <si>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</si>
  <si>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</si>
  <si>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</si>
  <si>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</si>
  <si>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</si>
  <si>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</si>
  <si>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</si>
  <si>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</si>
  <si>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</si>
  <si>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</si>
  <si>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</si>
  <si>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</si>
  <si>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</si>
  <si>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</si>
  <si>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</si>
  <si>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</si>
  <si>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</si>
  <si>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</si>
  <si>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</si>
  <si>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</si>
  <si>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</si>
  <si>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</si>
  <si>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</si>
  <si>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</si>
  <si>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</si>
  <si>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</si>
  <si>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</si>
  <si>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</si>
  <si>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</si>
  <si>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</si>
  <si>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</si>
  <si>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</si>
  <si>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</si>
  <si>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</si>
  <si>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</si>
  <si>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</si>
  <si>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</si>
  <si>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</si>
  <si>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</si>
  <si>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</si>
  <si>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</si>
  <si>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</si>
  <si>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</si>
  <si>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</si>
  <si>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</si>
  <si>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</si>
  <si>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</si>
  <si>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</si>
  <si>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</si>
  <si>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</si>
  <si>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</si>
  <si>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</si>
  <si>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</si>
  <si>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</si>
  <si>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</si>
  <si>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</si>
  <si>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</si>
  <si>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</si>
  <si>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</si>
  <si>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</si>
  <si>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</si>
  <si>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</si>
  <si>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</si>
  <si>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</si>
  <si>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</si>
  <si>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</si>
  <si>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</si>
  <si>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</si>
  <si>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</si>
  <si>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</si>
  <si>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</si>
  <si>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</si>
  <si>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</si>
  <si>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</si>
  <si>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</si>
  <si>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</si>
  <si>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</si>
  <si>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</si>
  <si>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</si>
  <si>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</si>
  <si>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</si>
  <si>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</si>
  <si>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</si>
  <si>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</si>
  <si>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</si>
  <si>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</si>
  <si>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</si>
  <si>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</si>
  <si>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</si>
  <si>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</si>
  <si>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</si>
  <si>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</si>
  <si>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</si>
  <si>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</si>
  <si>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</si>
  <si>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</si>
  <si>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</si>
  <si>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</si>
  <si>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</si>
  <si>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</si>
  <si>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</si>
  <si>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</si>
  <si>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</si>
  <si>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</si>
  <si>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</si>
  <si>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</si>
  <si>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</si>
  <si>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</si>
  <si>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</si>
  <si>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</si>
  <si>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</si>
  <si>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</si>
  <si>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</si>
  <si>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</si>
  <si>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</si>
  <si>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</si>
  <si>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</si>
  <si>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</si>
  <si>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</si>
  <si>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</si>
  <si>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</si>
  <si>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</si>
  <si>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</si>
  <si>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</si>
  <si>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</si>
  <si>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</si>
  <si>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</si>
  <si>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</si>
  <si>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</si>
  <si>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</si>
  <si>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</si>
  <si>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</si>
  <si>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</si>
  <si>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</si>
  <si>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</si>
  <si>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</si>
  <si>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</si>
  <si>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</si>
  <si>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</si>
  <si>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</si>
  <si>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</si>
  <si>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</si>
  <si>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</si>
  <si>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</si>
  <si>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</si>
  <si>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</si>
  <si>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</si>
  <si>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</si>
  <si>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</si>
  <si>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</si>
  <si>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</si>
  <si>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</si>
  <si>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</si>
  <si>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</si>
  <si>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</si>
  <si>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</si>
  <si>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</si>
  <si>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</si>
  <si>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</si>
  <si>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Dated Created Conversions</t>
  </si>
  <si>
    <t>Date Ended Conversions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</si>
  <si>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</si>
  <si>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</si>
  <si>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</si>
  <si>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</si>
  <si>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</si>
  <si>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</si>
  <si>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</si>
  <si>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</si>
  <si>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</si>
  <si>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</si>
  <si>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</si>
  <si>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</si>
  <si>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(Dated Created Conversions)</t>
  </si>
  <si>
    <t>Goal</t>
  </si>
  <si>
    <t>Number of Fail</t>
  </si>
  <si>
    <t>Number of Cancel</t>
  </si>
  <si>
    <t>Percentage failed</t>
  </si>
  <si>
    <t>Percentage canceled</t>
  </si>
  <si>
    <t xml:space="preserve"> Total projects</t>
  </si>
  <si>
    <t xml:space="preserve"> Percentage successful</t>
  </si>
  <si>
    <t>&lt;1000</t>
  </si>
  <si>
    <t>Greater than or equal to  50000</t>
  </si>
  <si>
    <t>45000 to 49999</t>
  </si>
  <si>
    <t>40000 to 44999</t>
  </si>
  <si>
    <t>35000 to 39999</t>
  </si>
  <si>
    <t>30000 to 34999</t>
  </si>
  <si>
    <t>25000 to 29999</t>
  </si>
  <si>
    <t>20000 to 24999</t>
  </si>
  <si>
    <t>15000 to 19999</t>
  </si>
  <si>
    <t>5000 to 9999</t>
  </si>
  <si>
    <t>1000 to 4999</t>
  </si>
  <si>
    <t>10000 to 14999</t>
  </si>
  <si>
    <t xml:space="preserve">Number of Successful </t>
  </si>
  <si>
    <t xml:space="preserve"> median</t>
  </si>
  <si>
    <t>minimum</t>
  </si>
  <si>
    <t>maximum</t>
  </si>
  <si>
    <t>variance</t>
  </si>
  <si>
    <t>standard deviation</t>
  </si>
  <si>
    <t>Mean</t>
  </si>
  <si>
    <t>Succsesful</t>
  </si>
  <si>
    <t>Failed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</si>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</sst>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16" fillId="0" borderId="0" xfId="0" applyFont="1"/>
    <xf numFmtId="1" fontId="0" fillId="0" borderId="0" xfId="0" applyNumberFormat="1"/>
    <xf numFmtId="1" fontId="6" fillId="2" borderId="0" xfId="6" applyNumberFormat="1" applyAlignment="1">
      <alignment horizontal="center"/>
    </xf>
    <xf numFmtId="1" fontId="7" fillId="3" borderId="0" xfId="7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2" formatCode="0.00"/>
    </dxf>
    <dxf>
      <numFmt numFmtId="13" formatCode="0%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[CrowdFundingHW.xlsx]Main Category!PivotTable1</c:name>
    <c:fmtId val="1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'Main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'Main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'Main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3-428C-AF3B-53F1BA738A45}"/>
            </c:ext>
          </c:extLst>
        </c:ser>
        <c:ser>
          <c:idx val="1"/>
          <c:order val="1"/>
          <c:tx>
            <c:strRef>
              <c:f>'Main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'Main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'Main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3-428C-AF3B-53F1BA738A45}"/>
            </c:ext>
          </c:extLst>
        </c:ser>
        <c:ser>
          <c:idx val="2"/>
          <c:order val="2"/>
          <c:tx>
            <c:strRef>
              <c:f>'Main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'Main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'Main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3-428C-AF3B-53F1BA738A45}"/>
            </c:ext>
          </c:extLst>
        </c:ser>
        <c:ser>
          <c:idx val="3"/>
          <c:order val="3"/>
          <c:tx>
            <c:strRef>
              <c:f>'Main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'Main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'Main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3-428C-AF3B-53F1BA73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338959"/>
        <c:axId val="500360303"/>
      </c:barChart>
      <c:catAx>
        <c:axId val="53133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60303"/>
        <c:crosses val="autoZero"/>
        <c:auto val="1"/>
        <c:lblAlgn val="ctr"/>
        <c:lblOffset val="100"/>
        <c:noMultiLvlLbl val="0"/>
      </c:catAx>
      <c:valAx>
        <c:axId val="5003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3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[CrowdFundingHW.xlsx]Sub-Category!PivotTable2</c:name>
    <c:fmtId val="6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4-4154-B93F-3ACA3B5E73BC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4-4154-B93F-3ACA3B5E73BC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4-4154-B93F-3ACA3B5E73BC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04-4154-B93F-3ACA3B5E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333679"/>
        <c:axId val="186584671"/>
      </c:barChart>
      <c:catAx>
        <c:axId val="5313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4671"/>
        <c:crosses val="autoZero"/>
        <c:auto val="1"/>
        <c:lblAlgn val="ctr"/>
        <c:lblOffset val="100"/>
        <c:noMultiLvlLbl val="0"/>
      </c:catAx>
      <c:valAx>
        <c:axId val="1865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3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[CrowdFundingHW.xlsx]Date!PivotTable7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Date!$B$5:$B$6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1-4D2A-BC34-010E9901AEE2}"/>
            </c:ext>
          </c:extLst>
        </c:ser>
        <c:ser>
          <c:idx val="1"/>
          <c:order val="1"/>
          <c:tx>
            <c:strRef>
              <c:f>Date!$C$5:$C$6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1-4D2A-BC34-010E9901AEE2}"/>
            </c:ext>
          </c:extLst>
        </c:ser>
        <c:ser>
          <c:idx val="2"/>
          <c:order val="2"/>
          <c:tx>
            <c:strRef>
              <c:f>Date!$D$5:$D$6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1-4D2A-BC34-010E9901A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897231"/>
        <c:axId val="557844991"/>
      </c:lineChart>
      <c:catAx>
        <c:axId val="18038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44991"/>
        <c:crosses val="autoZero"/>
        <c:auto val="1"/>
        <c:lblAlgn val="ctr"/>
        <c:lblOffset val="100"/>
        <c:noMultiLvlLbl val="0"/>
      </c:catAx>
      <c:valAx>
        <c:axId val="5578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Outcomes!$F$1</c:f>
              <c:strCache>
                <c:ptCount val="1"/>
                <c:pt idx="0">
                  <c:v> 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 50000</c:v>
                </c:pt>
              </c:strCache>
            </c:strRef>
          </c:cat>
          <c:val>
            <c:numRef>
              <c:f>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7D-4D71-A7B7-51A58F9334C1}"/>
            </c:ext>
          </c:extLst>
        </c:ser>
        <c:ser>
          <c:idx val="5"/>
          <c:order val="5"/>
          <c:tx>
            <c:strRef>
              <c:f>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 50000</c:v>
                </c:pt>
              </c:strCache>
            </c:strRef>
          </c:cat>
          <c:val>
            <c:numRef>
              <c:f>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7D-4D71-A7B7-51A58F9334C1}"/>
            </c:ext>
          </c:extLst>
        </c:ser>
        <c:ser>
          <c:idx val="6"/>
          <c:order val="6"/>
          <c:tx>
            <c:strRef>
              <c:f>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 50000</c:v>
                </c:pt>
              </c:strCache>
            </c:strRef>
          </c:cat>
          <c:val>
            <c:numRef>
              <c:f>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7D-4D71-A7B7-51A58F933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884751"/>
        <c:axId val="5537691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Outcomes!$B$1</c15:sqref>
                        </c15:formulaRef>
                      </c:ext>
                    </c:extLst>
                    <c:strCache>
                      <c:ptCount val="1"/>
                      <c:pt idx="0">
                        <c:v>Number of Successful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7D-4D71-A7B7-51A58F9334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Outcomes!$C$1</c15:sqref>
                        </c15:formulaRef>
                      </c:ext>
                    </c:extLst>
                    <c:strCache>
                      <c:ptCount val="1"/>
                      <c:pt idx="0">
                        <c:v>Number of Fail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Outcomes!$C$2:$C$13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7D-4D71-A7B7-51A58F9334C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Outcomes!$D$1</c15:sqref>
                        </c15:formulaRef>
                      </c:ext>
                    </c:extLst>
                    <c:strCache>
                      <c:ptCount val="1"/>
                      <c:pt idx="0">
                        <c:v>Number of Cancel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Outcomes!$D$2:$D$13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67D-4D71-A7B7-51A58F9334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Outcomes!$E$1</c15:sqref>
                        </c15:formulaRef>
                      </c:ext>
                    </c:extLst>
                    <c:strCache>
                      <c:ptCount val="1"/>
                      <c:pt idx="0">
                        <c:v> 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Outcomes!$E$2:$E$13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7D-4D71-A7B7-51A58F9334C1}"/>
                  </c:ext>
                </c:extLst>
              </c15:ser>
            </c15:filteredLineSeries>
          </c:ext>
        </c:extLst>
      </c:lineChart>
      <c:catAx>
        <c:axId val="180388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69167"/>
        <c:crosses val="autoZero"/>
        <c:auto val="1"/>
        <c:lblAlgn val="ctr"/>
        <c:lblOffset val="100"/>
        <c:noMultiLvlLbl val="0"/>
      </c:catAx>
      <c:valAx>
        <c:axId val="5537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8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3</xdr:row>
      <xdr:rowOff>9525</xdr:rowOff>
    </xdr:from>
    <xdr:to>
      <xdr:col>12</xdr:col>
      <xdr:colOff>319087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06A64-45B2-EF7D-ECAC-2BB14E22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2</xdr:row>
      <xdr:rowOff>200024</xdr:rowOff>
    </xdr:from>
    <xdr:to>
      <xdr:col>15</xdr:col>
      <xdr:colOff>95250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0A459-C7F8-C84F-1A8C-0530D0D76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5</xdr:row>
      <xdr:rowOff>57150</xdr:rowOff>
    </xdr:from>
    <xdr:to>
      <xdr:col>12</xdr:col>
      <xdr:colOff>100012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2D696-F205-0891-4E95-33FB23E05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14</xdr:row>
      <xdr:rowOff>28575</xdr:rowOff>
    </xdr:from>
    <xdr:to>
      <xdr:col>7</xdr:col>
      <xdr:colOff>1409699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CAC8B-4D82-13FD-3CF3-B709ADA15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chell Hatchett" refreshedDate="45352.733647222223" createdVersion="8" refreshedVersion="8" minRefreshableVersion="3" recordCount="1001" xr:uid="{04BF6B91-7536-43F8-8C22-231D9D7578CC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Blank="1" containsMixedTypes="1" containsNumber="1" minValue="1" maxValue="113.17073170731707" count="985">
        <e v="#DIV/0!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chell Hatchett" refreshedDate="45352.761396180555" createdVersion="8" refreshedVersion="8" minRefreshableVersion="3" recordCount="1001" xr:uid="{F7E0D9CB-B2BF-4ECF-AAC9-AFB2D5E97FDB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d Created Conversions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s" numFmtId="14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5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d Created Conversions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d Created Conversions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d Created Conversions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s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s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s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x v="0"/>
    <n v="0"/>
    <n v="0"/>
    <x v="0"/>
    <x v="0"/>
    <x v="0"/>
    <x v="0"/>
    <x v="0"/>
    <x v="0"/>
    <x v="0"/>
    <x v="0"/>
    <x v="0"/>
    <x v="0"/>
    <x v="0"/>
    <x v="0"/>
  </r>
  <r>
    <n v="1"/>
    <x v="1"/>
    <x v="1"/>
    <x v="1"/>
    <n v="14560"/>
    <n v="10.4"/>
    <x v="1"/>
    <x v="1"/>
    <x v="1"/>
    <x v="1"/>
    <x v="1"/>
    <x v="1"/>
    <x v="1"/>
    <x v="0"/>
    <x v="1"/>
    <x v="1"/>
    <x v="1"/>
    <x v="1"/>
  </r>
  <r>
    <n v="2"/>
    <x v="2"/>
    <x v="2"/>
    <x v="2"/>
    <n v="142523"/>
    <n v="1.3147878228782288"/>
    <x v="1"/>
    <x v="2"/>
    <x v="2"/>
    <x v="2"/>
    <x v="2"/>
    <x v="2"/>
    <x v="2"/>
    <x v="0"/>
    <x v="0"/>
    <x v="2"/>
    <x v="2"/>
    <x v="2"/>
  </r>
  <r>
    <n v="3"/>
    <x v="3"/>
    <x v="3"/>
    <x v="3"/>
    <n v="2477"/>
    <n v="0.58976190476190471"/>
    <x v="0"/>
    <x v="3"/>
    <x v="3"/>
    <x v="1"/>
    <x v="1"/>
    <x v="3"/>
    <x v="3"/>
    <x v="0"/>
    <x v="0"/>
    <x v="1"/>
    <x v="1"/>
    <x v="1"/>
  </r>
  <r>
    <n v="4"/>
    <x v="4"/>
    <x v="4"/>
    <x v="4"/>
    <n v="5265"/>
    <n v="0.69276315789473686"/>
    <x v="0"/>
    <x v="4"/>
    <x v="4"/>
    <x v="1"/>
    <x v="1"/>
    <x v="4"/>
    <x v="4"/>
    <x v="0"/>
    <x v="0"/>
    <x v="3"/>
    <x v="3"/>
    <x v="3"/>
  </r>
  <r>
    <n v="5"/>
    <x v="5"/>
    <x v="5"/>
    <x v="4"/>
    <n v="13195"/>
    <n v="1.7361842105263159"/>
    <x v="1"/>
    <x v="5"/>
    <x v="5"/>
    <x v="3"/>
    <x v="3"/>
    <x v="5"/>
    <x v="5"/>
    <x v="0"/>
    <x v="0"/>
    <x v="3"/>
    <x v="3"/>
    <x v="3"/>
  </r>
  <r>
    <n v="6"/>
    <x v="6"/>
    <x v="6"/>
    <x v="5"/>
    <n v="1090"/>
    <n v="0.20961538461538462"/>
    <x v="0"/>
    <x v="6"/>
    <x v="6"/>
    <x v="4"/>
    <x v="4"/>
    <x v="6"/>
    <x v="6"/>
    <x v="0"/>
    <x v="0"/>
    <x v="4"/>
    <x v="4"/>
    <x v="4"/>
  </r>
  <r>
    <n v="7"/>
    <x v="7"/>
    <x v="7"/>
    <x v="6"/>
    <n v="14741"/>
    <n v="3.2757777777777779"/>
    <x v="1"/>
    <x v="7"/>
    <x v="7"/>
    <x v="3"/>
    <x v="3"/>
    <x v="7"/>
    <x v="7"/>
    <x v="0"/>
    <x v="0"/>
    <x v="3"/>
    <x v="3"/>
    <x v="3"/>
  </r>
  <r>
    <n v="8"/>
    <x v="8"/>
    <x v="8"/>
    <x v="7"/>
    <n v="21946"/>
    <n v="0.19932788374205268"/>
    <x v="2"/>
    <x v="8"/>
    <x v="8"/>
    <x v="3"/>
    <x v="3"/>
    <x v="8"/>
    <x v="8"/>
    <x v="0"/>
    <x v="0"/>
    <x v="3"/>
    <x v="3"/>
    <x v="3"/>
  </r>
  <r>
    <n v="9"/>
    <x v="9"/>
    <x v="9"/>
    <x v="8"/>
    <n v="3208"/>
    <n v="0.51741935483870971"/>
    <x v="0"/>
    <x v="9"/>
    <x v="9"/>
    <x v="1"/>
    <x v="1"/>
    <x v="9"/>
    <x v="9"/>
    <x v="0"/>
    <x v="0"/>
    <x v="5"/>
    <x v="1"/>
    <x v="5"/>
  </r>
  <r>
    <n v="10"/>
    <x v="10"/>
    <x v="10"/>
    <x v="5"/>
    <n v="13838"/>
    <n v="2.6611538461538462"/>
    <x v="1"/>
    <x v="10"/>
    <x v="10"/>
    <x v="1"/>
    <x v="1"/>
    <x v="10"/>
    <x v="10"/>
    <x v="0"/>
    <x v="0"/>
    <x v="6"/>
    <x v="4"/>
    <x v="6"/>
  </r>
  <r>
    <n v="11"/>
    <x v="11"/>
    <x v="11"/>
    <x v="9"/>
    <n v="3030"/>
    <n v="0.48095238095238096"/>
    <x v="0"/>
    <x v="11"/>
    <x v="11"/>
    <x v="1"/>
    <x v="1"/>
    <x v="11"/>
    <x v="11"/>
    <x v="0"/>
    <x v="1"/>
    <x v="3"/>
    <x v="3"/>
    <x v="3"/>
  </r>
  <r>
    <n v="12"/>
    <x v="12"/>
    <x v="12"/>
    <x v="9"/>
    <n v="5629"/>
    <n v="0.89349206349206345"/>
    <x v="0"/>
    <x v="12"/>
    <x v="12"/>
    <x v="1"/>
    <x v="1"/>
    <x v="12"/>
    <x v="12"/>
    <x v="0"/>
    <x v="0"/>
    <x v="6"/>
    <x v="4"/>
    <x v="6"/>
  </r>
  <r>
    <n v="13"/>
    <x v="13"/>
    <x v="13"/>
    <x v="3"/>
    <n v="10295"/>
    <n v="2.4511904761904764"/>
    <x v="1"/>
    <x v="13"/>
    <x v="13"/>
    <x v="1"/>
    <x v="1"/>
    <x v="13"/>
    <x v="13"/>
    <x v="0"/>
    <x v="0"/>
    <x v="7"/>
    <x v="1"/>
    <x v="7"/>
  </r>
  <r>
    <n v="14"/>
    <x v="14"/>
    <x v="14"/>
    <x v="10"/>
    <n v="18829"/>
    <n v="0.66769503546099296"/>
    <x v="0"/>
    <x v="14"/>
    <x v="14"/>
    <x v="1"/>
    <x v="1"/>
    <x v="14"/>
    <x v="14"/>
    <x v="0"/>
    <x v="0"/>
    <x v="7"/>
    <x v="1"/>
    <x v="7"/>
  </r>
  <r>
    <n v="15"/>
    <x v="15"/>
    <x v="15"/>
    <x v="11"/>
    <n v="38414"/>
    <n v="0.47307881773399013"/>
    <x v="0"/>
    <x v="15"/>
    <x v="15"/>
    <x v="1"/>
    <x v="1"/>
    <x v="15"/>
    <x v="15"/>
    <x v="0"/>
    <x v="0"/>
    <x v="8"/>
    <x v="2"/>
    <x v="8"/>
  </r>
  <r>
    <n v="16"/>
    <x v="16"/>
    <x v="16"/>
    <x v="12"/>
    <n v="11041"/>
    <n v="6.4947058823529416"/>
    <x v="1"/>
    <x v="16"/>
    <x v="16"/>
    <x v="1"/>
    <x v="1"/>
    <x v="16"/>
    <x v="16"/>
    <x v="0"/>
    <x v="0"/>
    <x v="9"/>
    <x v="5"/>
    <x v="9"/>
  </r>
  <r>
    <n v="17"/>
    <x v="17"/>
    <x v="17"/>
    <x v="13"/>
    <n v="134845"/>
    <n v="1.5939125295508274"/>
    <x v="1"/>
    <x v="17"/>
    <x v="17"/>
    <x v="1"/>
    <x v="1"/>
    <x v="17"/>
    <x v="17"/>
    <x v="0"/>
    <x v="0"/>
    <x v="10"/>
    <x v="4"/>
    <x v="10"/>
  </r>
  <r>
    <n v="18"/>
    <x v="18"/>
    <x v="18"/>
    <x v="14"/>
    <n v="6089"/>
    <n v="0.66912087912087914"/>
    <x v="3"/>
    <x v="18"/>
    <x v="18"/>
    <x v="1"/>
    <x v="1"/>
    <x v="18"/>
    <x v="18"/>
    <x v="0"/>
    <x v="0"/>
    <x v="3"/>
    <x v="3"/>
    <x v="3"/>
  </r>
  <r>
    <n v="19"/>
    <x v="19"/>
    <x v="19"/>
    <x v="15"/>
    <n v="30331"/>
    <n v="0.48529600000000001"/>
    <x v="0"/>
    <x v="19"/>
    <x v="19"/>
    <x v="1"/>
    <x v="1"/>
    <x v="19"/>
    <x v="19"/>
    <x v="0"/>
    <x v="1"/>
    <x v="3"/>
    <x v="3"/>
    <x v="3"/>
  </r>
  <r>
    <n v="20"/>
    <x v="20"/>
    <x v="20"/>
    <x v="16"/>
    <n v="147936"/>
    <n v="1.1224279210925645"/>
    <x v="1"/>
    <x v="20"/>
    <x v="20"/>
    <x v="1"/>
    <x v="1"/>
    <x v="20"/>
    <x v="20"/>
    <x v="0"/>
    <x v="0"/>
    <x v="6"/>
    <x v="4"/>
    <x v="6"/>
  </r>
  <r>
    <n v="21"/>
    <x v="21"/>
    <x v="21"/>
    <x v="17"/>
    <n v="38533"/>
    <n v="0.40992553191489361"/>
    <x v="0"/>
    <x v="21"/>
    <x v="21"/>
    <x v="1"/>
    <x v="1"/>
    <x v="21"/>
    <x v="21"/>
    <x v="0"/>
    <x v="0"/>
    <x v="3"/>
    <x v="3"/>
    <x v="3"/>
  </r>
  <r>
    <n v="22"/>
    <x v="22"/>
    <x v="22"/>
    <x v="18"/>
    <n v="75690"/>
    <n v="1.2807106598984772"/>
    <x v="1"/>
    <x v="22"/>
    <x v="22"/>
    <x v="1"/>
    <x v="1"/>
    <x v="22"/>
    <x v="22"/>
    <x v="0"/>
    <x v="0"/>
    <x v="3"/>
    <x v="3"/>
    <x v="3"/>
  </r>
  <r>
    <n v="23"/>
    <x v="23"/>
    <x v="23"/>
    <x v="6"/>
    <n v="14942"/>
    <n v="3.3204444444444445"/>
    <x v="1"/>
    <x v="23"/>
    <x v="23"/>
    <x v="4"/>
    <x v="4"/>
    <x v="23"/>
    <x v="23"/>
    <x v="0"/>
    <x v="0"/>
    <x v="4"/>
    <x v="4"/>
    <x v="4"/>
  </r>
  <r>
    <n v="24"/>
    <x v="24"/>
    <x v="24"/>
    <x v="19"/>
    <n v="104257"/>
    <n v="1.1283225108225108"/>
    <x v="1"/>
    <x v="24"/>
    <x v="24"/>
    <x v="1"/>
    <x v="1"/>
    <x v="24"/>
    <x v="24"/>
    <x v="0"/>
    <x v="0"/>
    <x v="8"/>
    <x v="2"/>
    <x v="8"/>
  </r>
  <r>
    <n v="25"/>
    <x v="25"/>
    <x v="25"/>
    <x v="20"/>
    <n v="11904"/>
    <n v="2.1643636363636363"/>
    <x v="1"/>
    <x v="25"/>
    <x v="25"/>
    <x v="1"/>
    <x v="1"/>
    <x v="25"/>
    <x v="25"/>
    <x v="0"/>
    <x v="1"/>
    <x v="11"/>
    <x v="6"/>
    <x v="11"/>
  </r>
  <r>
    <n v="26"/>
    <x v="26"/>
    <x v="26"/>
    <x v="21"/>
    <n v="51814"/>
    <n v="0.4819906976744186"/>
    <x v="3"/>
    <x v="26"/>
    <x v="26"/>
    <x v="1"/>
    <x v="1"/>
    <x v="26"/>
    <x v="26"/>
    <x v="0"/>
    <x v="0"/>
    <x v="3"/>
    <x v="3"/>
    <x v="3"/>
  </r>
  <r>
    <n v="27"/>
    <x v="27"/>
    <x v="27"/>
    <x v="22"/>
    <n v="1599"/>
    <n v="0.79949999999999999"/>
    <x v="0"/>
    <x v="27"/>
    <x v="27"/>
    <x v="1"/>
    <x v="1"/>
    <x v="27"/>
    <x v="27"/>
    <x v="0"/>
    <x v="0"/>
    <x v="1"/>
    <x v="1"/>
    <x v="1"/>
  </r>
  <r>
    <n v="28"/>
    <x v="28"/>
    <x v="28"/>
    <x v="23"/>
    <n v="137635"/>
    <n v="1.0522553516819573"/>
    <x v="1"/>
    <x v="28"/>
    <x v="28"/>
    <x v="1"/>
    <x v="1"/>
    <x v="28"/>
    <x v="28"/>
    <x v="0"/>
    <x v="1"/>
    <x v="3"/>
    <x v="3"/>
    <x v="3"/>
  </r>
  <r>
    <n v="29"/>
    <x v="29"/>
    <x v="29"/>
    <x v="24"/>
    <n v="150965"/>
    <n v="3.2889978213507627"/>
    <x v="1"/>
    <x v="29"/>
    <x v="29"/>
    <x v="5"/>
    <x v="5"/>
    <x v="29"/>
    <x v="29"/>
    <x v="0"/>
    <x v="0"/>
    <x v="12"/>
    <x v="4"/>
    <x v="12"/>
  </r>
  <r>
    <n v="30"/>
    <x v="30"/>
    <x v="30"/>
    <x v="25"/>
    <n v="14455"/>
    <n v="1.606111111111111"/>
    <x v="1"/>
    <x v="30"/>
    <x v="30"/>
    <x v="1"/>
    <x v="1"/>
    <x v="30"/>
    <x v="30"/>
    <x v="0"/>
    <x v="0"/>
    <x v="10"/>
    <x v="4"/>
    <x v="10"/>
  </r>
  <r>
    <n v="31"/>
    <x v="31"/>
    <x v="31"/>
    <x v="26"/>
    <n v="10850"/>
    <n v="3.1"/>
    <x v="1"/>
    <x v="31"/>
    <x v="31"/>
    <x v="4"/>
    <x v="4"/>
    <x v="31"/>
    <x v="31"/>
    <x v="0"/>
    <x v="0"/>
    <x v="11"/>
    <x v="6"/>
    <x v="11"/>
  </r>
  <r>
    <n v="32"/>
    <x v="32"/>
    <x v="32"/>
    <x v="27"/>
    <n v="87676"/>
    <n v="0.86807920792079207"/>
    <x v="0"/>
    <x v="32"/>
    <x v="32"/>
    <x v="6"/>
    <x v="6"/>
    <x v="32"/>
    <x v="32"/>
    <x v="0"/>
    <x v="0"/>
    <x v="4"/>
    <x v="4"/>
    <x v="4"/>
  </r>
  <r>
    <n v="33"/>
    <x v="33"/>
    <x v="33"/>
    <x v="28"/>
    <n v="189666"/>
    <n v="3.7782071713147412"/>
    <x v="1"/>
    <x v="33"/>
    <x v="33"/>
    <x v="1"/>
    <x v="1"/>
    <x v="33"/>
    <x v="33"/>
    <x v="0"/>
    <x v="0"/>
    <x v="3"/>
    <x v="3"/>
    <x v="3"/>
  </r>
  <r>
    <n v="34"/>
    <x v="34"/>
    <x v="34"/>
    <x v="29"/>
    <n v="14025"/>
    <n v="1.5080645161290323"/>
    <x v="1"/>
    <x v="34"/>
    <x v="34"/>
    <x v="1"/>
    <x v="1"/>
    <x v="34"/>
    <x v="34"/>
    <x v="0"/>
    <x v="0"/>
    <x v="4"/>
    <x v="4"/>
    <x v="4"/>
  </r>
  <r>
    <n v="35"/>
    <x v="35"/>
    <x v="35"/>
    <x v="30"/>
    <n v="188628"/>
    <n v="1.5030119521912351"/>
    <x v="1"/>
    <x v="35"/>
    <x v="35"/>
    <x v="3"/>
    <x v="3"/>
    <x v="35"/>
    <x v="35"/>
    <x v="0"/>
    <x v="1"/>
    <x v="6"/>
    <x v="4"/>
    <x v="6"/>
  </r>
  <r>
    <n v="36"/>
    <x v="36"/>
    <x v="36"/>
    <x v="31"/>
    <n v="1101"/>
    <n v="1.572857142857143"/>
    <x v="1"/>
    <x v="36"/>
    <x v="36"/>
    <x v="1"/>
    <x v="1"/>
    <x v="36"/>
    <x v="36"/>
    <x v="0"/>
    <x v="0"/>
    <x v="3"/>
    <x v="3"/>
    <x v="3"/>
  </r>
  <r>
    <n v="37"/>
    <x v="37"/>
    <x v="37"/>
    <x v="32"/>
    <n v="11339"/>
    <n v="1.3998765432098765"/>
    <x v="1"/>
    <x v="37"/>
    <x v="37"/>
    <x v="1"/>
    <x v="1"/>
    <x v="37"/>
    <x v="37"/>
    <x v="0"/>
    <x v="1"/>
    <x v="13"/>
    <x v="5"/>
    <x v="13"/>
  </r>
  <r>
    <n v="38"/>
    <x v="38"/>
    <x v="38"/>
    <x v="33"/>
    <n v="10085"/>
    <n v="3.2532258064516131"/>
    <x v="1"/>
    <x v="38"/>
    <x v="38"/>
    <x v="1"/>
    <x v="1"/>
    <x v="38"/>
    <x v="38"/>
    <x v="0"/>
    <x v="0"/>
    <x v="14"/>
    <x v="7"/>
    <x v="14"/>
  </r>
  <r>
    <n v="39"/>
    <x v="39"/>
    <x v="39"/>
    <x v="34"/>
    <n v="5027"/>
    <n v="0.50777777777777777"/>
    <x v="0"/>
    <x v="39"/>
    <x v="39"/>
    <x v="3"/>
    <x v="3"/>
    <x v="39"/>
    <x v="39"/>
    <x v="0"/>
    <x v="0"/>
    <x v="3"/>
    <x v="3"/>
    <x v="3"/>
  </r>
  <r>
    <n v="40"/>
    <x v="40"/>
    <x v="40"/>
    <x v="35"/>
    <n v="14878"/>
    <n v="1.6906818181818182"/>
    <x v="1"/>
    <x v="40"/>
    <x v="40"/>
    <x v="1"/>
    <x v="1"/>
    <x v="40"/>
    <x v="40"/>
    <x v="0"/>
    <x v="1"/>
    <x v="8"/>
    <x v="2"/>
    <x v="8"/>
  </r>
  <r>
    <n v="41"/>
    <x v="41"/>
    <x v="41"/>
    <x v="36"/>
    <n v="11924"/>
    <n v="2.1292857142857144"/>
    <x v="1"/>
    <x v="41"/>
    <x v="41"/>
    <x v="6"/>
    <x v="6"/>
    <x v="41"/>
    <x v="41"/>
    <x v="0"/>
    <x v="1"/>
    <x v="1"/>
    <x v="1"/>
    <x v="1"/>
  </r>
  <r>
    <n v="42"/>
    <x v="42"/>
    <x v="42"/>
    <x v="37"/>
    <n v="7991"/>
    <n v="4.4394444444444447"/>
    <x v="1"/>
    <x v="42"/>
    <x v="42"/>
    <x v="1"/>
    <x v="1"/>
    <x v="42"/>
    <x v="42"/>
    <x v="0"/>
    <x v="0"/>
    <x v="0"/>
    <x v="0"/>
    <x v="0"/>
  </r>
  <r>
    <n v="43"/>
    <x v="43"/>
    <x v="43"/>
    <x v="38"/>
    <n v="167717"/>
    <n v="1.859390243902439"/>
    <x v="1"/>
    <x v="43"/>
    <x v="43"/>
    <x v="1"/>
    <x v="1"/>
    <x v="43"/>
    <x v="43"/>
    <x v="0"/>
    <x v="0"/>
    <x v="15"/>
    <x v="5"/>
    <x v="15"/>
  </r>
  <r>
    <n v="44"/>
    <x v="44"/>
    <x v="44"/>
    <x v="39"/>
    <n v="10541"/>
    <n v="6.5881249999999998"/>
    <x v="1"/>
    <x v="13"/>
    <x v="44"/>
    <x v="3"/>
    <x v="3"/>
    <x v="44"/>
    <x v="44"/>
    <x v="0"/>
    <x v="0"/>
    <x v="13"/>
    <x v="5"/>
    <x v="13"/>
  </r>
  <r>
    <n v="45"/>
    <x v="45"/>
    <x v="45"/>
    <x v="40"/>
    <n v="4530"/>
    <n v="0.4768421052631579"/>
    <x v="0"/>
    <x v="44"/>
    <x v="45"/>
    <x v="1"/>
    <x v="1"/>
    <x v="45"/>
    <x v="45"/>
    <x v="0"/>
    <x v="1"/>
    <x v="3"/>
    <x v="3"/>
    <x v="3"/>
  </r>
  <r>
    <n v="46"/>
    <x v="46"/>
    <x v="46"/>
    <x v="41"/>
    <n v="4247"/>
    <n v="1.1478378378378378"/>
    <x v="1"/>
    <x v="45"/>
    <x v="46"/>
    <x v="1"/>
    <x v="1"/>
    <x v="46"/>
    <x v="46"/>
    <x v="0"/>
    <x v="0"/>
    <x v="1"/>
    <x v="1"/>
    <x v="1"/>
  </r>
  <r>
    <n v="47"/>
    <x v="47"/>
    <x v="47"/>
    <x v="42"/>
    <n v="7129"/>
    <n v="4.7526666666666664"/>
    <x v="1"/>
    <x v="46"/>
    <x v="47"/>
    <x v="1"/>
    <x v="1"/>
    <x v="47"/>
    <x v="47"/>
    <x v="0"/>
    <x v="0"/>
    <x v="3"/>
    <x v="3"/>
    <x v="3"/>
  </r>
  <r>
    <n v="48"/>
    <x v="48"/>
    <x v="48"/>
    <x v="43"/>
    <n v="128862"/>
    <n v="3.86972972972973"/>
    <x v="1"/>
    <x v="47"/>
    <x v="48"/>
    <x v="1"/>
    <x v="1"/>
    <x v="48"/>
    <x v="48"/>
    <x v="0"/>
    <x v="0"/>
    <x v="3"/>
    <x v="3"/>
    <x v="3"/>
  </r>
  <r>
    <n v="49"/>
    <x v="49"/>
    <x v="49"/>
    <x v="44"/>
    <n v="13653"/>
    <n v="1.89625"/>
    <x v="1"/>
    <x v="48"/>
    <x v="49"/>
    <x v="1"/>
    <x v="1"/>
    <x v="49"/>
    <x v="49"/>
    <x v="0"/>
    <x v="0"/>
    <x v="1"/>
    <x v="1"/>
    <x v="1"/>
  </r>
  <r>
    <n v="50"/>
    <x v="50"/>
    <x v="50"/>
    <x v="0"/>
    <n v="2"/>
    <n v="0.02"/>
    <x v="0"/>
    <x v="49"/>
    <x v="50"/>
    <x v="6"/>
    <x v="6"/>
    <x v="50"/>
    <x v="50"/>
    <x v="0"/>
    <x v="0"/>
    <x v="16"/>
    <x v="1"/>
    <x v="16"/>
  </r>
  <r>
    <n v="51"/>
    <x v="51"/>
    <x v="51"/>
    <x v="45"/>
    <n v="145243"/>
    <n v="0.91867805186590767"/>
    <x v="0"/>
    <x v="50"/>
    <x v="51"/>
    <x v="4"/>
    <x v="4"/>
    <x v="51"/>
    <x v="51"/>
    <x v="0"/>
    <x v="1"/>
    <x v="8"/>
    <x v="2"/>
    <x v="8"/>
  </r>
  <r>
    <n v="52"/>
    <x v="52"/>
    <x v="52"/>
    <x v="44"/>
    <n v="2459"/>
    <n v="0.34152777777777776"/>
    <x v="0"/>
    <x v="51"/>
    <x v="52"/>
    <x v="1"/>
    <x v="1"/>
    <x v="52"/>
    <x v="52"/>
    <x v="0"/>
    <x v="0"/>
    <x v="3"/>
    <x v="3"/>
    <x v="3"/>
  </r>
  <r>
    <n v="53"/>
    <x v="53"/>
    <x v="53"/>
    <x v="35"/>
    <n v="12356"/>
    <n v="1.4040909090909091"/>
    <x v="1"/>
    <x v="52"/>
    <x v="53"/>
    <x v="1"/>
    <x v="1"/>
    <x v="53"/>
    <x v="53"/>
    <x v="0"/>
    <x v="0"/>
    <x v="6"/>
    <x v="4"/>
    <x v="6"/>
  </r>
  <r>
    <n v="54"/>
    <x v="54"/>
    <x v="54"/>
    <x v="46"/>
    <n v="5392"/>
    <n v="0.89866666666666661"/>
    <x v="0"/>
    <x v="53"/>
    <x v="54"/>
    <x v="1"/>
    <x v="1"/>
    <x v="54"/>
    <x v="54"/>
    <x v="0"/>
    <x v="0"/>
    <x v="8"/>
    <x v="2"/>
    <x v="8"/>
  </r>
  <r>
    <n v="55"/>
    <x v="55"/>
    <x v="55"/>
    <x v="47"/>
    <n v="11746"/>
    <n v="1.7796969696969698"/>
    <x v="1"/>
    <x v="54"/>
    <x v="55"/>
    <x v="1"/>
    <x v="1"/>
    <x v="55"/>
    <x v="55"/>
    <x v="0"/>
    <x v="0"/>
    <x v="17"/>
    <x v="1"/>
    <x v="17"/>
  </r>
  <r>
    <n v="56"/>
    <x v="56"/>
    <x v="56"/>
    <x v="48"/>
    <n v="11493"/>
    <n v="1.436625"/>
    <x v="1"/>
    <x v="55"/>
    <x v="56"/>
    <x v="1"/>
    <x v="1"/>
    <x v="56"/>
    <x v="56"/>
    <x v="0"/>
    <x v="0"/>
    <x v="8"/>
    <x v="2"/>
    <x v="8"/>
  </r>
  <r>
    <n v="57"/>
    <x v="57"/>
    <x v="57"/>
    <x v="49"/>
    <n v="6243"/>
    <n v="2.1527586206896552"/>
    <x v="1"/>
    <x v="56"/>
    <x v="57"/>
    <x v="1"/>
    <x v="1"/>
    <x v="57"/>
    <x v="57"/>
    <x v="0"/>
    <x v="0"/>
    <x v="11"/>
    <x v="6"/>
    <x v="11"/>
  </r>
  <r>
    <n v="58"/>
    <x v="58"/>
    <x v="58"/>
    <x v="50"/>
    <n v="6132"/>
    <n v="2.2711111111111113"/>
    <x v="1"/>
    <x v="57"/>
    <x v="58"/>
    <x v="1"/>
    <x v="1"/>
    <x v="58"/>
    <x v="58"/>
    <x v="0"/>
    <x v="0"/>
    <x v="3"/>
    <x v="3"/>
    <x v="3"/>
  </r>
  <r>
    <n v="59"/>
    <x v="59"/>
    <x v="59"/>
    <x v="1"/>
    <n v="3851"/>
    <n v="2.7507142857142859"/>
    <x v="1"/>
    <x v="58"/>
    <x v="59"/>
    <x v="1"/>
    <x v="1"/>
    <x v="59"/>
    <x v="59"/>
    <x v="0"/>
    <x v="1"/>
    <x v="3"/>
    <x v="3"/>
    <x v="3"/>
  </r>
  <r>
    <n v="60"/>
    <x v="60"/>
    <x v="60"/>
    <x v="51"/>
    <n v="135997"/>
    <n v="1.4437048832271762"/>
    <x v="1"/>
    <x v="59"/>
    <x v="60"/>
    <x v="0"/>
    <x v="0"/>
    <x v="60"/>
    <x v="60"/>
    <x v="0"/>
    <x v="0"/>
    <x v="3"/>
    <x v="3"/>
    <x v="3"/>
  </r>
  <r>
    <n v="61"/>
    <x v="61"/>
    <x v="61"/>
    <x v="52"/>
    <n v="184750"/>
    <n v="0.92745983935742971"/>
    <x v="0"/>
    <x v="60"/>
    <x v="61"/>
    <x v="0"/>
    <x v="0"/>
    <x v="61"/>
    <x v="61"/>
    <x v="0"/>
    <x v="0"/>
    <x v="3"/>
    <x v="3"/>
    <x v="3"/>
  </r>
  <r>
    <n v="62"/>
    <x v="62"/>
    <x v="62"/>
    <x v="22"/>
    <n v="14452"/>
    <n v="7.226"/>
    <x v="1"/>
    <x v="61"/>
    <x v="62"/>
    <x v="1"/>
    <x v="1"/>
    <x v="62"/>
    <x v="62"/>
    <x v="0"/>
    <x v="0"/>
    <x v="2"/>
    <x v="2"/>
    <x v="2"/>
  </r>
  <r>
    <n v="63"/>
    <x v="63"/>
    <x v="63"/>
    <x v="53"/>
    <n v="557"/>
    <n v="0.11851063829787234"/>
    <x v="0"/>
    <x v="62"/>
    <x v="63"/>
    <x v="1"/>
    <x v="1"/>
    <x v="63"/>
    <x v="63"/>
    <x v="0"/>
    <x v="0"/>
    <x v="3"/>
    <x v="3"/>
    <x v="3"/>
  </r>
  <r>
    <n v="64"/>
    <x v="64"/>
    <x v="64"/>
    <x v="54"/>
    <n v="2734"/>
    <n v="0.97642857142857142"/>
    <x v="0"/>
    <x v="63"/>
    <x v="64"/>
    <x v="1"/>
    <x v="1"/>
    <x v="64"/>
    <x v="64"/>
    <x v="0"/>
    <x v="1"/>
    <x v="2"/>
    <x v="2"/>
    <x v="2"/>
  </r>
  <r>
    <n v="65"/>
    <x v="65"/>
    <x v="65"/>
    <x v="55"/>
    <n v="14405"/>
    <n v="2.3614754098360655"/>
    <x v="1"/>
    <x v="64"/>
    <x v="65"/>
    <x v="1"/>
    <x v="1"/>
    <x v="65"/>
    <x v="65"/>
    <x v="0"/>
    <x v="0"/>
    <x v="3"/>
    <x v="3"/>
    <x v="3"/>
  </r>
  <r>
    <n v="66"/>
    <x v="66"/>
    <x v="66"/>
    <x v="49"/>
    <n v="1307"/>
    <n v="0.45068965517241377"/>
    <x v="0"/>
    <x v="65"/>
    <x v="66"/>
    <x v="1"/>
    <x v="1"/>
    <x v="66"/>
    <x v="66"/>
    <x v="0"/>
    <x v="1"/>
    <x v="3"/>
    <x v="3"/>
    <x v="3"/>
  </r>
  <r>
    <n v="67"/>
    <x v="67"/>
    <x v="67"/>
    <x v="56"/>
    <n v="117892"/>
    <n v="1.6238567493112948"/>
    <x v="1"/>
    <x v="66"/>
    <x v="67"/>
    <x v="4"/>
    <x v="4"/>
    <x v="67"/>
    <x v="67"/>
    <x v="0"/>
    <x v="1"/>
    <x v="8"/>
    <x v="2"/>
    <x v="8"/>
  </r>
  <r>
    <n v="68"/>
    <x v="68"/>
    <x v="68"/>
    <x v="57"/>
    <n v="14508"/>
    <n v="2.5452631578947367"/>
    <x v="1"/>
    <x v="67"/>
    <x v="68"/>
    <x v="6"/>
    <x v="6"/>
    <x v="68"/>
    <x v="68"/>
    <x v="0"/>
    <x v="1"/>
    <x v="3"/>
    <x v="3"/>
    <x v="3"/>
  </r>
  <r>
    <n v="69"/>
    <x v="69"/>
    <x v="69"/>
    <x v="58"/>
    <n v="1901"/>
    <n v="0.24063291139240506"/>
    <x v="3"/>
    <x v="68"/>
    <x v="69"/>
    <x v="1"/>
    <x v="1"/>
    <x v="69"/>
    <x v="69"/>
    <x v="0"/>
    <x v="0"/>
    <x v="3"/>
    <x v="3"/>
    <x v="3"/>
  </r>
  <r>
    <n v="70"/>
    <x v="70"/>
    <x v="70"/>
    <x v="59"/>
    <n v="158389"/>
    <n v="1.2374140625000001"/>
    <x v="1"/>
    <x v="69"/>
    <x v="70"/>
    <x v="6"/>
    <x v="6"/>
    <x v="70"/>
    <x v="70"/>
    <x v="0"/>
    <x v="1"/>
    <x v="3"/>
    <x v="3"/>
    <x v="3"/>
  </r>
  <r>
    <n v="71"/>
    <x v="71"/>
    <x v="71"/>
    <x v="46"/>
    <n v="6484"/>
    <n v="1.0806666666666667"/>
    <x v="1"/>
    <x v="70"/>
    <x v="71"/>
    <x v="1"/>
    <x v="1"/>
    <x v="71"/>
    <x v="49"/>
    <x v="0"/>
    <x v="0"/>
    <x v="3"/>
    <x v="3"/>
    <x v="3"/>
  </r>
  <r>
    <n v="72"/>
    <x v="72"/>
    <x v="72"/>
    <x v="60"/>
    <n v="4022"/>
    <n v="6.7033333333333331"/>
    <x v="1"/>
    <x v="71"/>
    <x v="72"/>
    <x v="1"/>
    <x v="1"/>
    <x v="72"/>
    <x v="71"/>
    <x v="0"/>
    <x v="0"/>
    <x v="10"/>
    <x v="4"/>
    <x v="10"/>
  </r>
  <r>
    <n v="73"/>
    <x v="73"/>
    <x v="73"/>
    <x v="1"/>
    <n v="9253"/>
    <n v="6.609285714285714"/>
    <x v="1"/>
    <x v="39"/>
    <x v="73"/>
    <x v="1"/>
    <x v="1"/>
    <x v="73"/>
    <x v="72"/>
    <x v="0"/>
    <x v="0"/>
    <x v="17"/>
    <x v="1"/>
    <x v="17"/>
  </r>
  <r>
    <n v="74"/>
    <x v="74"/>
    <x v="74"/>
    <x v="61"/>
    <n v="4776"/>
    <n v="1.2246153846153847"/>
    <x v="1"/>
    <x v="72"/>
    <x v="74"/>
    <x v="4"/>
    <x v="4"/>
    <x v="74"/>
    <x v="73"/>
    <x v="0"/>
    <x v="0"/>
    <x v="16"/>
    <x v="1"/>
    <x v="16"/>
  </r>
  <r>
    <n v="75"/>
    <x v="75"/>
    <x v="75"/>
    <x v="62"/>
    <n v="14606"/>
    <n v="1.5057731958762886"/>
    <x v="1"/>
    <x v="73"/>
    <x v="75"/>
    <x v="1"/>
    <x v="1"/>
    <x v="75"/>
    <x v="74"/>
    <x v="0"/>
    <x v="0"/>
    <x v="14"/>
    <x v="7"/>
    <x v="14"/>
  </r>
  <r>
    <n v="76"/>
    <x v="76"/>
    <x v="76"/>
    <x v="63"/>
    <n v="95993"/>
    <n v="0.78106590724165992"/>
    <x v="0"/>
    <x v="74"/>
    <x v="76"/>
    <x v="1"/>
    <x v="1"/>
    <x v="76"/>
    <x v="75"/>
    <x v="1"/>
    <x v="1"/>
    <x v="3"/>
    <x v="3"/>
    <x v="3"/>
  </r>
  <r>
    <n v="77"/>
    <x v="77"/>
    <x v="77"/>
    <x v="40"/>
    <n v="4460"/>
    <n v="0.46947368421052632"/>
    <x v="0"/>
    <x v="75"/>
    <x v="77"/>
    <x v="1"/>
    <x v="1"/>
    <x v="77"/>
    <x v="76"/>
    <x v="0"/>
    <x v="1"/>
    <x v="10"/>
    <x v="4"/>
    <x v="10"/>
  </r>
  <r>
    <n v="78"/>
    <x v="78"/>
    <x v="78"/>
    <x v="6"/>
    <n v="13536"/>
    <n v="3.008"/>
    <x v="1"/>
    <x v="76"/>
    <x v="78"/>
    <x v="1"/>
    <x v="1"/>
    <x v="78"/>
    <x v="77"/>
    <x v="0"/>
    <x v="0"/>
    <x v="18"/>
    <x v="5"/>
    <x v="18"/>
  </r>
  <r>
    <n v="79"/>
    <x v="79"/>
    <x v="79"/>
    <x v="64"/>
    <n v="40228"/>
    <n v="0.6959861591695502"/>
    <x v="0"/>
    <x v="77"/>
    <x v="79"/>
    <x v="1"/>
    <x v="1"/>
    <x v="79"/>
    <x v="78"/>
    <x v="0"/>
    <x v="0"/>
    <x v="3"/>
    <x v="3"/>
    <x v="3"/>
  </r>
  <r>
    <n v="80"/>
    <x v="80"/>
    <x v="80"/>
    <x v="65"/>
    <n v="7012"/>
    <n v="6.374545454545455"/>
    <x v="1"/>
    <x v="78"/>
    <x v="80"/>
    <x v="1"/>
    <x v="1"/>
    <x v="80"/>
    <x v="79"/>
    <x v="0"/>
    <x v="0"/>
    <x v="11"/>
    <x v="6"/>
    <x v="11"/>
  </r>
  <r>
    <n v="81"/>
    <x v="81"/>
    <x v="81"/>
    <x v="66"/>
    <n v="37857"/>
    <n v="2.253392857142857"/>
    <x v="1"/>
    <x v="79"/>
    <x v="81"/>
    <x v="1"/>
    <x v="1"/>
    <x v="81"/>
    <x v="80"/>
    <x v="0"/>
    <x v="0"/>
    <x v="1"/>
    <x v="1"/>
    <x v="1"/>
  </r>
  <r>
    <n v="82"/>
    <x v="82"/>
    <x v="82"/>
    <x v="67"/>
    <n v="14973"/>
    <n v="14.973000000000001"/>
    <x v="1"/>
    <x v="80"/>
    <x v="82"/>
    <x v="4"/>
    <x v="4"/>
    <x v="82"/>
    <x v="4"/>
    <x v="0"/>
    <x v="1"/>
    <x v="11"/>
    <x v="6"/>
    <x v="11"/>
  </r>
  <r>
    <n v="83"/>
    <x v="83"/>
    <x v="83"/>
    <x v="68"/>
    <n v="39996"/>
    <n v="0.37590225563909774"/>
    <x v="0"/>
    <x v="81"/>
    <x v="83"/>
    <x v="1"/>
    <x v="1"/>
    <x v="83"/>
    <x v="81"/>
    <x v="0"/>
    <x v="0"/>
    <x v="5"/>
    <x v="1"/>
    <x v="5"/>
  </r>
  <r>
    <n v="84"/>
    <x v="84"/>
    <x v="84"/>
    <x v="69"/>
    <n v="41564"/>
    <n v="1.3236942675159236"/>
    <x v="1"/>
    <x v="82"/>
    <x v="84"/>
    <x v="1"/>
    <x v="1"/>
    <x v="84"/>
    <x v="82"/>
    <x v="0"/>
    <x v="0"/>
    <x v="8"/>
    <x v="2"/>
    <x v="8"/>
  </r>
  <r>
    <n v="85"/>
    <x v="85"/>
    <x v="85"/>
    <x v="70"/>
    <n v="6430"/>
    <n v="1.3122448979591836"/>
    <x v="1"/>
    <x v="83"/>
    <x v="85"/>
    <x v="2"/>
    <x v="2"/>
    <x v="85"/>
    <x v="83"/>
    <x v="0"/>
    <x v="0"/>
    <x v="7"/>
    <x v="1"/>
    <x v="7"/>
  </r>
  <r>
    <n v="86"/>
    <x v="86"/>
    <x v="86"/>
    <x v="71"/>
    <n v="12405"/>
    <n v="1.6763513513513513"/>
    <x v="1"/>
    <x v="84"/>
    <x v="86"/>
    <x v="1"/>
    <x v="1"/>
    <x v="86"/>
    <x v="84"/>
    <x v="1"/>
    <x v="0"/>
    <x v="3"/>
    <x v="3"/>
    <x v="3"/>
  </r>
  <r>
    <n v="87"/>
    <x v="87"/>
    <x v="87"/>
    <x v="72"/>
    <n v="123040"/>
    <n v="0.6198488664987406"/>
    <x v="0"/>
    <x v="85"/>
    <x v="87"/>
    <x v="2"/>
    <x v="2"/>
    <x v="87"/>
    <x v="85"/>
    <x v="0"/>
    <x v="1"/>
    <x v="1"/>
    <x v="1"/>
    <x v="1"/>
  </r>
  <r>
    <n v="88"/>
    <x v="88"/>
    <x v="88"/>
    <x v="73"/>
    <n v="12516"/>
    <n v="2.6074999999999999"/>
    <x v="1"/>
    <x v="86"/>
    <x v="88"/>
    <x v="1"/>
    <x v="1"/>
    <x v="88"/>
    <x v="86"/>
    <x v="0"/>
    <x v="0"/>
    <x v="18"/>
    <x v="5"/>
    <x v="18"/>
  </r>
  <r>
    <n v="89"/>
    <x v="89"/>
    <x v="89"/>
    <x v="74"/>
    <n v="8588"/>
    <n v="2.5258823529411765"/>
    <x v="1"/>
    <x v="87"/>
    <x v="89"/>
    <x v="1"/>
    <x v="1"/>
    <x v="89"/>
    <x v="87"/>
    <x v="0"/>
    <x v="0"/>
    <x v="3"/>
    <x v="3"/>
    <x v="3"/>
  </r>
  <r>
    <n v="90"/>
    <x v="90"/>
    <x v="90"/>
    <x v="75"/>
    <n v="6132"/>
    <n v="0.7861538461538462"/>
    <x v="0"/>
    <x v="88"/>
    <x v="90"/>
    <x v="1"/>
    <x v="1"/>
    <x v="90"/>
    <x v="88"/>
    <x v="0"/>
    <x v="1"/>
    <x v="3"/>
    <x v="3"/>
    <x v="3"/>
  </r>
  <r>
    <n v="91"/>
    <x v="91"/>
    <x v="91"/>
    <x v="76"/>
    <n v="74688"/>
    <n v="0.48404406999351912"/>
    <x v="0"/>
    <x v="89"/>
    <x v="91"/>
    <x v="6"/>
    <x v="6"/>
    <x v="91"/>
    <x v="89"/>
    <x v="0"/>
    <x v="0"/>
    <x v="18"/>
    <x v="5"/>
    <x v="18"/>
  </r>
  <r>
    <n v="92"/>
    <x v="92"/>
    <x v="92"/>
    <x v="77"/>
    <n v="51775"/>
    <n v="2.5887500000000001"/>
    <x v="1"/>
    <x v="90"/>
    <x v="92"/>
    <x v="5"/>
    <x v="5"/>
    <x v="92"/>
    <x v="40"/>
    <x v="0"/>
    <x v="1"/>
    <x v="11"/>
    <x v="6"/>
    <x v="11"/>
  </r>
  <r>
    <n v="93"/>
    <x v="93"/>
    <x v="93"/>
    <x v="78"/>
    <n v="65877"/>
    <n v="0.60548713235294116"/>
    <x v="3"/>
    <x v="91"/>
    <x v="93"/>
    <x v="1"/>
    <x v="1"/>
    <x v="93"/>
    <x v="90"/>
    <x v="0"/>
    <x v="1"/>
    <x v="3"/>
    <x v="3"/>
    <x v="3"/>
  </r>
  <r>
    <n v="94"/>
    <x v="94"/>
    <x v="94"/>
    <x v="49"/>
    <n v="8807"/>
    <n v="3.036896551724138"/>
    <x v="1"/>
    <x v="80"/>
    <x v="94"/>
    <x v="4"/>
    <x v="4"/>
    <x v="94"/>
    <x v="91"/>
    <x v="0"/>
    <x v="0"/>
    <x v="2"/>
    <x v="2"/>
    <x v="2"/>
  </r>
  <r>
    <n v="95"/>
    <x v="95"/>
    <x v="95"/>
    <x v="79"/>
    <n v="1017"/>
    <n v="1.1299999999999999"/>
    <x v="1"/>
    <x v="11"/>
    <x v="95"/>
    <x v="1"/>
    <x v="1"/>
    <x v="95"/>
    <x v="92"/>
    <x v="0"/>
    <x v="0"/>
    <x v="4"/>
    <x v="4"/>
    <x v="4"/>
  </r>
  <r>
    <n v="96"/>
    <x v="96"/>
    <x v="96"/>
    <x v="80"/>
    <n v="151513"/>
    <n v="2.1737876614060259"/>
    <x v="1"/>
    <x v="92"/>
    <x v="96"/>
    <x v="1"/>
    <x v="1"/>
    <x v="96"/>
    <x v="36"/>
    <x v="0"/>
    <x v="0"/>
    <x v="3"/>
    <x v="3"/>
    <x v="3"/>
  </r>
  <r>
    <n v="97"/>
    <x v="97"/>
    <x v="97"/>
    <x v="81"/>
    <n v="12047"/>
    <n v="9.2669230769230762"/>
    <x v="1"/>
    <x v="86"/>
    <x v="97"/>
    <x v="1"/>
    <x v="1"/>
    <x v="48"/>
    <x v="93"/>
    <x v="0"/>
    <x v="0"/>
    <x v="0"/>
    <x v="0"/>
    <x v="0"/>
  </r>
  <r>
    <n v="98"/>
    <x v="98"/>
    <x v="98"/>
    <x v="82"/>
    <n v="32951"/>
    <n v="0.33692229038854804"/>
    <x v="0"/>
    <x v="93"/>
    <x v="98"/>
    <x v="2"/>
    <x v="2"/>
    <x v="97"/>
    <x v="94"/>
    <x v="0"/>
    <x v="0"/>
    <x v="11"/>
    <x v="6"/>
    <x v="11"/>
  </r>
  <r>
    <n v="99"/>
    <x v="99"/>
    <x v="99"/>
    <x v="4"/>
    <n v="14951"/>
    <n v="1.9672368421052631"/>
    <x v="1"/>
    <x v="55"/>
    <x v="99"/>
    <x v="1"/>
    <x v="1"/>
    <x v="98"/>
    <x v="95"/>
    <x v="0"/>
    <x v="0"/>
    <x v="3"/>
    <x v="3"/>
    <x v="3"/>
  </r>
  <r>
    <n v="100"/>
    <x v="100"/>
    <x v="100"/>
    <x v="0"/>
    <n v="1"/>
    <n v="0.01"/>
    <x v="0"/>
    <x v="49"/>
    <x v="100"/>
    <x v="1"/>
    <x v="1"/>
    <x v="99"/>
    <x v="96"/>
    <x v="0"/>
    <x v="0"/>
    <x v="3"/>
    <x v="3"/>
    <x v="3"/>
  </r>
  <r>
    <n v="101"/>
    <x v="101"/>
    <x v="101"/>
    <x v="79"/>
    <n v="9193"/>
    <n v="10.214444444444444"/>
    <x v="1"/>
    <x v="55"/>
    <x v="101"/>
    <x v="1"/>
    <x v="1"/>
    <x v="100"/>
    <x v="97"/>
    <x v="0"/>
    <x v="1"/>
    <x v="5"/>
    <x v="1"/>
    <x v="5"/>
  </r>
  <r>
    <n v="102"/>
    <x v="102"/>
    <x v="102"/>
    <x v="41"/>
    <n v="10422"/>
    <n v="2.8167567567567566"/>
    <x v="1"/>
    <x v="94"/>
    <x v="102"/>
    <x v="1"/>
    <x v="1"/>
    <x v="101"/>
    <x v="98"/>
    <x v="0"/>
    <x v="1"/>
    <x v="8"/>
    <x v="2"/>
    <x v="8"/>
  </r>
  <r>
    <n v="103"/>
    <x v="103"/>
    <x v="103"/>
    <x v="83"/>
    <n v="2461"/>
    <n v="0.24610000000000001"/>
    <x v="0"/>
    <x v="95"/>
    <x v="103"/>
    <x v="6"/>
    <x v="6"/>
    <x v="102"/>
    <x v="99"/>
    <x v="0"/>
    <x v="0"/>
    <x v="5"/>
    <x v="1"/>
    <x v="5"/>
  </r>
  <r>
    <n v="104"/>
    <x v="104"/>
    <x v="104"/>
    <x v="84"/>
    <n v="170623"/>
    <n v="1.4314010067114094"/>
    <x v="1"/>
    <x v="96"/>
    <x v="104"/>
    <x v="1"/>
    <x v="1"/>
    <x v="103"/>
    <x v="100"/>
    <x v="0"/>
    <x v="0"/>
    <x v="7"/>
    <x v="1"/>
    <x v="7"/>
  </r>
  <r>
    <n v="105"/>
    <x v="105"/>
    <x v="105"/>
    <x v="85"/>
    <n v="9829"/>
    <n v="1.4454411764705883"/>
    <x v="1"/>
    <x v="97"/>
    <x v="105"/>
    <x v="1"/>
    <x v="1"/>
    <x v="104"/>
    <x v="101"/>
    <x v="0"/>
    <x v="0"/>
    <x v="2"/>
    <x v="2"/>
    <x v="2"/>
  </r>
  <r>
    <n v="106"/>
    <x v="106"/>
    <x v="106"/>
    <x v="61"/>
    <n v="14006"/>
    <n v="3.5912820512820511"/>
    <x v="1"/>
    <x v="98"/>
    <x v="106"/>
    <x v="1"/>
    <x v="1"/>
    <x v="105"/>
    <x v="102"/>
    <x v="0"/>
    <x v="0"/>
    <x v="3"/>
    <x v="3"/>
    <x v="3"/>
  </r>
  <r>
    <n v="107"/>
    <x v="107"/>
    <x v="107"/>
    <x v="26"/>
    <n v="6527"/>
    <n v="1.8648571428571428"/>
    <x v="1"/>
    <x v="99"/>
    <x v="107"/>
    <x v="1"/>
    <x v="1"/>
    <x v="106"/>
    <x v="103"/>
    <x v="0"/>
    <x v="1"/>
    <x v="3"/>
    <x v="3"/>
    <x v="3"/>
  </r>
  <r>
    <n v="108"/>
    <x v="108"/>
    <x v="108"/>
    <x v="42"/>
    <n v="8929"/>
    <n v="5.9526666666666666"/>
    <x v="1"/>
    <x v="100"/>
    <x v="108"/>
    <x v="1"/>
    <x v="1"/>
    <x v="107"/>
    <x v="104"/>
    <x v="0"/>
    <x v="0"/>
    <x v="4"/>
    <x v="4"/>
    <x v="4"/>
  </r>
  <r>
    <n v="109"/>
    <x v="109"/>
    <x v="109"/>
    <x v="5"/>
    <n v="3079"/>
    <n v="0.5921153846153846"/>
    <x v="0"/>
    <x v="101"/>
    <x v="109"/>
    <x v="1"/>
    <x v="1"/>
    <x v="108"/>
    <x v="105"/>
    <x v="0"/>
    <x v="0"/>
    <x v="19"/>
    <x v="4"/>
    <x v="19"/>
  </r>
  <r>
    <n v="110"/>
    <x v="110"/>
    <x v="110"/>
    <x v="86"/>
    <n v="21307"/>
    <n v="0.14962780898876404"/>
    <x v="0"/>
    <x v="102"/>
    <x v="110"/>
    <x v="1"/>
    <x v="1"/>
    <x v="109"/>
    <x v="106"/>
    <x v="0"/>
    <x v="0"/>
    <x v="0"/>
    <x v="0"/>
    <x v="0"/>
  </r>
  <r>
    <n v="111"/>
    <x v="111"/>
    <x v="111"/>
    <x v="87"/>
    <n v="73653"/>
    <n v="1.1995602605863191"/>
    <x v="1"/>
    <x v="103"/>
    <x v="111"/>
    <x v="1"/>
    <x v="1"/>
    <x v="110"/>
    <x v="107"/>
    <x v="0"/>
    <x v="0"/>
    <x v="15"/>
    <x v="5"/>
    <x v="15"/>
  </r>
  <r>
    <n v="112"/>
    <x v="112"/>
    <x v="112"/>
    <x v="53"/>
    <n v="12635"/>
    <n v="2.6882978723404256"/>
    <x v="1"/>
    <x v="104"/>
    <x v="112"/>
    <x v="2"/>
    <x v="2"/>
    <x v="111"/>
    <x v="108"/>
    <x v="0"/>
    <x v="0"/>
    <x v="2"/>
    <x v="2"/>
    <x v="2"/>
  </r>
  <r>
    <n v="113"/>
    <x v="113"/>
    <x v="113"/>
    <x v="88"/>
    <n v="12437"/>
    <n v="3.7687878787878786"/>
    <x v="1"/>
    <x v="54"/>
    <x v="113"/>
    <x v="1"/>
    <x v="1"/>
    <x v="112"/>
    <x v="109"/>
    <x v="0"/>
    <x v="0"/>
    <x v="0"/>
    <x v="0"/>
    <x v="0"/>
  </r>
  <r>
    <n v="114"/>
    <x v="114"/>
    <x v="114"/>
    <x v="89"/>
    <n v="13816"/>
    <n v="7.2715789473684209"/>
    <x v="1"/>
    <x v="105"/>
    <x v="114"/>
    <x v="1"/>
    <x v="1"/>
    <x v="113"/>
    <x v="110"/>
    <x v="0"/>
    <x v="1"/>
    <x v="8"/>
    <x v="2"/>
    <x v="8"/>
  </r>
  <r>
    <n v="115"/>
    <x v="115"/>
    <x v="115"/>
    <x v="90"/>
    <n v="145382"/>
    <n v="0.87211757648470301"/>
    <x v="0"/>
    <x v="106"/>
    <x v="115"/>
    <x v="6"/>
    <x v="6"/>
    <x v="114"/>
    <x v="111"/>
    <x v="0"/>
    <x v="0"/>
    <x v="13"/>
    <x v="5"/>
    <x v="13"/>
  </r>
  <r>
    <n v="116"/>
    <x v="116"/>
    <x v="116"/>
    <x v="44"/>
    <n v="6336"/>
    <n v="0.88"/>
    <x v="0"/>
    <x v="107"/>
    <x v="116"/>
    <x v="1"/>
    <x v="1"/>
    <x v="115"/>
    <x v="112"/>
    <x v="0"/>
    <x v="0"/>
    <x v="3"/>
    <x v="3"/>
    <x v="3"/>
  </r>
  <r>
    <n v="117"/>
    <x v="117"/>
    <x v="117"/>
    <x v="70"/>
    <n v="8523"/>
    <n v="1.7393877551020409"/>
    <x v="1"/>
    <x v="108"/>
    <x v="117"/>
    <x v="1"/>
    <x v="1"/>
    <x v="116"/>
    <x v="113"/>
    <x v="0"/>
    <x v="0"/>
    <x v="19"/>
    <x v="4"/>
    <x v="19"/>
  </r>
  <r>
    <n v="118"/>
    <x v="118"/>
    <x v="118"/>
    <x v="91"/>
    <n v="6351"/>
    <n v="1.1761111111111111"/>
    <x v="1"/>
    <x v="109"/>
    <x v="118"/>
    <x v="1"/>
    <x v="1"/>
    <x v="117"/>
    <x v="114"/>
    <x v="0"/>
    <x v="0"/>
    <x v="14"/>
    <x v="7"/>
    <x v="14"/>
  </r>
  <r>
    <n v="119"/>
    <x v="119"/>
    <x v="119"/>
    <x v="92"/>
    <n v="10748"/>
    <n v="2.1496"/>
    <x v="1"/>
    <x v="110"/>
    <x v="119"/>
    <x v="1"/>
    <x v="1"/>
    <x v="118"/>
    <x v="115"/>
    <x v="0"/>
    <x v="1"/>
    <x v="4"/>
    <x v="4"/>
    <x v="4"/>
  </r>
  <r>
    <n v="120"/>
    <x v="120"/>
    <x v="120"/>
    <x v="93"/>
    <n v="112272"/>
    <n v="1.4949667110519307"/>
    <x v="1"/>
    <x v="111"/>
    <x v="120"/>
    <x v="1"/>
    <x v="1"/>
    <x v="119"/>
    <x v="116"/>
    <x v="0"/>
    <x v="1"/>
    <x v="20"/>
    <x v="6"/>
    <x v="20"/>
  </r>
  <r>
    <n v="121"/>
    <x v="121"/>
    <x v="121"/>
    <x v="94"/>
    <n v="99361"/>
    <n v="2.1933995584988963"/>
    <x v="1"/>
    <x v="112"/>
    <x v="121"/>
    <x v="1"/>
    <x v="1"/>
    <x v="33"/>
    <x v="117"/>
    <x v="0"/>
    <x v="0"/>
    <x v="11"/>
    <x v="6"/>
    <x v="11"/>
  </r>
  <r>
    <n v="122"/>
    <x v="122"/>
    <x v="122"/>
    <x v="95"/>
    <n v="88055"/>
    <n v="0.64367690058479532"/>
    <x v="0"/>
    <x v="113"/>
    <x v="122"/>
    <x v="1"/>
    <x v="1"/>
    <x v="120"/>
    <x v="95"/>
    <x v="0"/>
    <x v="0"/>
    <x v="13"/>
    <x v="5"/>
    <x v="13"/>
  </r>
  <r>
    <n v="123"/>
    <x v="123"/>
    <x v="123"/>
    <x v="96"/>
    <n v="33092"/>
    <n v="0.18622397298818233"/>
    <x v="0"/>
    <x v="114"/>
    <x v="123"/>
    <x v="0"/>
    <x v="0"/>
    <x v="121"/>
    <x v="118"/>
    <x v="1"/>
    <x v="0"/>
    <x v="3"/>
    <x v="3"/>
    <x v="3"/>
  </r>
  <r>
    <n v="124"/>
    <x v="124"/>
    <x v="124"/>
    <x v="97"/>
    <n v="9562"/>
    <n v="3.6776923076923076"/>
    <x v="1"/>
    <x v="115"/>
    <x v="124"/>
    <x v="6"/>
    <x v="6"/>
    <x v="122"/>
    <x v="119"/>
    <x v="0"/>
    <x v="0"/>
    <x v="14"/>
    <x v="7"/>
    <x v="14"/>
  </r>
  <r>
    <n v="125"/>
    <x v="125"/>
    <x v="125"/>
    <x v="98"/>
    <n v="8475"/>
    <n v="1.5990566037735849"/>
    <x v="1"/>
    <x v="80"/>
    <x v="125"/>
    <x v="1"/>
    <x v="1"/>
    <x v="123"/>
    <x v="120"/>
    <x v="0"/>
    <x v="0"/>
    <x v="3"/>
    <x v="3"/>
    <x v="3"/>
  </r>
  <r>
    <n v="126"/>
    <x v="126"/>
    <x v="126"/>
    <x v="99"/>
    <n v="69617"/>
    <n v="0.38633185349611543"/>
    <x v="0"/>
    <x v="116"/>
    <x v="126"/>
    <x v="1"/>
    <x v="1"/>
    <x v="124"/>
    <x v="121"/>
    <x v="0"/>
    <x v="1"/>
    <x v="3"/>
    <x v="3"/>
    <x v="3"/>
  </r>
  <r>
    <n v="127"/>
    <x v="127"/>
    <x v="127"/>
    <x v="100"/>
    <n v="53067"/>
    <n v="0.51421511627906979"/>
    <x v="0"/>
    <x v="117"/>
    <x v="127"/>
    <x v="0"/>
    <x v="0"/>
    <x v="125"/>
    <x v="122"/>
    <x v="0"/>
    <x v="0"/>
    <x v="3"/>
    <x v="3"/>
    <x v="3"/>
  </r>
  <r>
    <n v="128"/>
    <x v="128"/>
    <x v="128"/>
    <x v="101"/>
    <n v="42596"/>
    <n v="0.60334277620396604"/>
    <x v="3"/>
    <x v="118"/>
    <x v="128"/>
    <x v="1"/>
    <x v="1"/>
    <x v="126"/>
    <x v="123"/>
    <x v="0"/>
    <x v="0"/>
    <x v="1"/>
    <x v="1"/>
    <x v="1"/>
  </r>
  <r>
    <n v="129"/>
    <x v="129"/>
    <x v="129"/>
    <x v="102"/>
    <n v="4756"/>
    <n v="3.2026936026936029E-2"/>
    <x v="3"/>
    <x v="12"/>
    <x v="129"/>
    <x v="2"/>
    <x v="2"/>
    <x v="127"/>
    <x v="97"/>
    <x v="0"/>
    <x v="0"/>
    <x v="0"/>
    <x v="0"/>
    <x v="0"/>
  </r>
  <r>
    <n v="130"/>
    <x v="130"/>
    <x v="130"/>
    <x v="103"/>
    <n v="14925"/>
    <n v="1.5546875"/>
    <x v="1"/>
    <x v="119"/>
    <x v="130"/>
    <x v="3"/>
    <x v="3"/>
    <x v="128"/>
    <x v="124"/>
    <x v="0"/>
    <x v="0"/>
    <x v="6"/>
    <x v="4"/>
    <x v="6"/>
  </r>
  <r>
    <n v="131"/>
    <x v="131"/>
    <x v="131"/>
    <x v="104"/>
    <n v="166116"/>
    <n v="1.0085974499089254"/>
    <x v="1"/>
    <x v="120"/>
    <x v="131"/>
    <x v="4"/>
    <x v="4"/>
    <x v="129"/>
    <x v="125"/>
    <x v="0"/>
    <x v="0"/>
    <x v="2"/>
    <x v="2"/>
    <x v="2"/>
  </r>
  <r>
    <n v="132"/>
    <x v="132"/>
    <x v="132"/>
    <x v="88"/>
    <n v="3834"/>
    <n v="1.1618181818181819"/>
    <x v="1"/>
    <x v="121"/>
    <x v="132"/>
    <x v="1"/>
    <x v="1"/>
    <x v="130"/>
    <x v="126"/>
    <x v="0"/>
    <x v="1"/>
    <x v="3"/>
    <x v="3"/>
    <x v="3"/>
  </r>
  <r>
    <n v="133"/>
    <x v="133"/>
    <x v="133"/>
    <x v="6"/>
    <n v="13985"/>
    <n v="3.1077777777777778"/>
    <x v="1"/>
    <x v="122"/>
    <x v="133"/>
    <x v="1"/>
    <x v="1"/>
    <x v="131"/>
    <x v="127"/>
    <x v="0"/>
    <x v="0"/>
    <x v="21"/>
    <x v="1"/>
    <x v="21"/>
  </r>
  <r>
    <n v="134"/>
    <x v="134"/>
    <x v="134"/>
    <x v="105"/>
    <n v="89288"/>
    <n v="0.89736683417085428"/>
    <x v="0"/>
    <x v="123"/>
    <x v="134"/>
    <x v="5"/>
    <x v="5"/>
    <x v="132"/>
    <x v="128"/>
    <x v="0"/>
    <x v="1"/>
    <x v="4"/>
    <x v="4"/>
    <x v="4"/>
  </r>
  <r>
    <n v="135"/>
    <x v="135"/>
    <x v="135"/>
    <x v="106"/>
    <n v="5488"/>
    <n v="0.71272727272727276"/>
    <x v="0"/>
    <x v="124"/>
    <x v="135"/>
    <x v="1"/>
    <x v="1"/>
    <x v="133"/>
    <x v="129"/>
    <x v="0"/>
    <x v="1"/>
    <x v="3"/>
    <x v="3"/>
    <x v="3"/>
  </r>
  <r>
    <n v="136"/>
    <x v="136"/>
    <x v="136"/>
    <x v="107"/>
    <n v="2721"/>
    <n v="3.2862318840579711E-2"/>
    <x v="3"/>
    <x v="125"/>
    <x v="136"/>
    <x v="1"/>
    <x v="1"/>
    <x v="134"/>
    <x v="130"/>
    <x v="0"/>
    <x v="1"/>
    <x v="6"/>
    <x v="4"/>
    <x v="6"/>
  </r>
  <r>
    <n v="137"/>
    <x v="137"/>
    <x v="137"/>
    <x v="37"/>
    <n v="4712"/>
    <n v="2.617777777777778"/>
    <x v="1"/>
    <x v="126"/>
    <x v="137"/>
    <x v="1"/>
    <x v="1"/>
    <x v="135"/>
    <x v="131"/>
    <x v="0"/>
    <x v="0"/>
    <x v="9"/>
    <x v="5"/>
    <x v="9"/>
  </r>
  <r>
    <n v="138"/>
    <x v="138"/>
    <x v="138"/>
    <x v="103"/>
    <n v="9216"/>
    <n v="0.96"/>
    <x v="0"/>
    <x v="127"/>
    <x v="138"/>
    <x v="1"/>
    <x v="1"/>
    <x v="136"/>
    <x v="132"/>
    <x v="0"/>
    <x v="0"/>
    <x v="20"/>
    <x v="6"/>
    <x v="20"/>
  </r>
  <r>
    <n v="139"/>
    <x v="139"/>
    <x v="139"/>
    <x v="108"/>
    <n v="19246"/>
    <n v="0.20896851248642778"/>
    <x v="0"/>
    <x v="128"/>
    <x v="139"/>
    <x v="1"/>
    <x v="1"/>
    <x v="137"/>
    <x v="133"/>
    <x v="0"/>
    <x v="1"/>
    <x v="8"/>
    <x v="2"/>
    <x v="8"/>
  </r>
  <r>
    <n v="140"/>
    <x v="140"/>
    <x v="140"/>
    <x v="20"/>
    <n v="12274"/>
    <n v="2.2316363636363636"/>
    <x v="1"/>
    <x v="129"/>
    <x v="140"/>
    <x v="1"/>
    <x v="1"/>
    <x v="138"/>
    <x v="134"/>
    <x v="0"/>
    <x v="0"/>
    <x v="4"/>
    <x v="4"/>
    <x v="4"/>
  </r>
  <r>
    <n v="141"/>
    <x v="141"/>
    <x v="141"/>
    <x v="109"/>
    <n v="65323"/>
    <n v="1.0159097978227061"/>
    <x v="1"/>
    <x v="130"/>
    <x v="141"/>
    <x v="1"/>
    <x v="1"/>
    <x v="139"/>
    <x v="135"/>
    <x v="0"/>
    <x v="0"/>
    <x v="2"/>
    <x v="2"/>
    <x v="2"/>
  </r>
  <r>
    <n v="142"/>
    <x v="142"/>
    <x v="142"/>
    <x v="92"/>
    <n v="11502"/>
    <n v="2.3003999999999998"/>
    <x v="1"/>
    <x v="124"/>
    <x v="142"/>
    <x v="1"/>
    <x v="1"/>
    <x v="107"/>
    <x v="136"/>
    <x v="0"/>
    <x v="0"/>
    <x v="2"/>
    <x v="2"/>
    <x v="2"/>
  </r>
  <r>
    <n v="143"/>
    <x v="143"/>
    <x v="143"/>
    <x v="91"/>
    <n v="7322"/>
    <n v="1.355925925925926"/>
    <x v="1"/>
    <x v="131"/>
    <x v="143"/>
    <x v="1"/>
    <x v="1"/>
    <x v="140"/>
    <x v="137"/>
    <x v="0"/>
    <x v="0"/>
    <x v="7"/>
    <x v="1"/>
    <x v="7"/>
  </r>
  <r>
    <n v="144"/>
    <x v="144"/>
    <x v="144"/>
    <x v="25"/>
    <n v="11619"/>
    <n v="1.2909999999999999"/>
    <x v="1"/>
    <x v="18"/>
    <x v="144"/>
    <x v="1"/>
    <x v="1"/>
    <x v="141"/>
    <x v="138"/>
    <x v="0"/>
    <x v="0"/>
    <x v="3"/>
    <x v="3"/>
    <x v="3"/>
  </r>
  <r>
    <n v="145"/>
    <x v="145"/>
    <x v="145"/>
    <x v="110"/>
    <n v="59128"/>
    <n v="2.3651200000000001"/>
    <x v="1"/>
    <x v="132"/>
    <x v="145"/>
    <x v="5"/>
    <x v="5"/>
    <x v="142"/>
    <x v="139"/>
    <x v="0"/>
    <x v="0"/>
    <x v="8"/>
    <x v="2"/>
    <x v="8"/>
  </r>
  <r>
    <n v="146"/>
    <x v="146"/>
    <x v="146"/>
    <x v="35"/>
    <n v="1518"/>
    <n v="0.17249999999999999"/>
    <x v="3"/>
    <x v="133"/>
    <x v="146"/>
    <x v="1"/>
    <x v="1"/>
    <x v="143"/>
    <x v="140"/>
    <x v="0"/>
    <x v="0"/>
    <x v="3"/>
    <x v="3"/>
    <x v="3"/>
  </r>
  <r>
    <n v="147"/>
    <x v="147"/>
    <x v="147"/>
    <x v="111"/>
    <n v="9337"/>
    <n v="1.1249397590361445"/>
    <x v="1"/>
    <x v="134"/>
    <x v="147"/>
    <x v="1"/>
    <x v="1"/>
    <x v="144"/>
    <x v="141"/>
    <x v="0"/>
    <x v="1"/>
    <x v="3"/>
    <x v="3"/>
    <x v="3"/>
  </r>
  <r>
    <n v="148"/>
    <x v="148"/>
    <x v="148"/>
    <x v="29"/>
    <n v="11255"/>
    <n v="1.2102150537634409"/>
    <x v="1"/>
    <x v="37"/>
    <x v="148"/>
    <x v="1"/>
    <x v="1"/>
    <x v="145"/>
    <x v="142"/>
    <x v="0"/>
    <x v="0"/>
    <x v="8"/>
    <x v="2"/>
    <x v="8"/>
  </r>
  <r>
    <n v="149"/>
    <x v="149"/>
    <x v="149"/>
    <x v="8"/>
    <n v="13632"/>
    <n v="2.1987096774193549"/>
    <x v="1"/>
    <x v="135"/>
    <x v="149"/>
    <x v="1"/>
    <x v="1"/>
    <x v="146"/>
    <x v="143"/>
    <x v="0"/>
    <x v="0"/>
    <x v="7"/>
    <x v="1"/>
    <x v="7"/>
  </r>
  <r>
    <n v="150"/>
    <x v="150"/>
    <x v="150"/>
    <x v="0"/>
    <n v="1"/>
    <n v="0.01"/>
    <x v="0"/>
    <x v="49"/>
    <x v="100"/>
    <x v="1"/>
    <x v="1"/>
    <x v="147"/>
    <x v="144"/>
    <x v="0"/>
    <x v="0"/>
    <x v="1"/>
    <x v="1"/>
    <x v="1"/>
  </r>
  <r>
    <n v="151"/>
    <x v="151"/>
    <x v="151"/>
    <x v="112"/>
    <n v="88037"/>
    <n v="0.64166909620991253"/>
    <x v="0"/>
    <x v="50"/>
    <x v="150"/>
    <x v="1"/>
    <x v="1"/>
    <x v="148"/>
    <x v="145"/>
    <x v="0"/>
    <x v="0"/>
    <x v="5"/>
    <x v="1"/>
    <x v="5"/>
  </r>
  <r>
    <n v="152"/>
    <x v="152"/>
    <x v="152"/>
    <x v="113"/>
    <n v="175573"/>
    <n v="4.2306746987951804"/>
    <x v="1"/>
    <x v="136"/>
    <x v="151"/>
    <x v="1"/>
    <x v="1"/>
    <x v="149"/>
    <x v="146"/>
    <x v="0"/>
    <x v="0"/>
    <x v="7"/>
    <x v="1"/>
    <x v="7"/>
  </r>
  <r>
    <n v="153"/>
    <x v="153"/>
    <x v="153"/>
    <x v="114"/>
    <n v="176112"/>
    <n v="0.92984160506863778"/>
    <x v="0"/>
    <x v="137"/>
    <x v="152"/>
    <x v="1"/>
    <x v="1"/>
    <x v="150"/>
    <x v="147"/>
    <x v="0"/>
    <x v="0"/>
    <x v="3"/>
    <x v="3"/>
    <x v="3"/>
  </r>
  <r>
    <n v="154"/>
    <x v="154"/>
    <x v="154"/>
    <x v="115"/>
    <n v="100650"/>
    <n v="0.58756567425569173"/>
    <x v="0"/>
    <x v="138"/>
    <x v="153"/>
    <x v="1"/>
    <x v="1"/>
    <x v="151"/>
    <x v="148"/>
    <x v="0"/>
    <x v="1"/>
    <x v="7"/>
    <x v="1"/>
    <x v="7"/>
  </r>
  <r>
    <n v="155"/>
    <x v="155"/>
    <x v="155"/>
    <x v="116"/>
    <n v="90706"/>
    <n v="0.65022222222222226"/>
    <x v="0"/>
    <x v="139"/>
    <x v="154"/>
    <x v="1"/>
    <x v="1"/>
    <x v="152"/>
    <x v="149"/>
    <x v="0"/>
    <x v="0"/>
    <x v="3"/>
    <x v="3"/>
    <x v="3"/>
  </r>
  <r>
    <n v="156"/>
    <x v="156"/>
    <x v="156"/>
    <x v="117"/>
    <n v="26914"/>
    <n v="0.73939560439560437"/>
    <x v="3"/>
    <x v="140"/>
    <x v="155"/>
    <x v="2"/>
    <x v="2"/>
    <x v="153"/>
    <x v="150"/>
    <x v="0"/>
    <x v="0"/>
    <x v="1"/>
    <x v="1"/>
    <x v="1"/>
  </r>
  <r>
    <n v="157"/>
    <x v="157"/>
    <x v="157"/>
    <x v="3"/>
    <n v="2212"/>
    <n v="0.52666666666666662"/>
    <x v="0"/>
    <x v="141"/>
    <x v="156"/>
    <x v="2"/>
    <x v="2"/>
    <x v="154"/>
    <x v="151"/>
    <x v="0"/>
    <x v="0"/>
    <x v="14"/>
    <x v="7"/>
    <x v="14"/>
  </r>
  <r>
    <n v="158"/>
    <x v="158"/>
    <x v="158"/>
    <x v="118"/>
    <n v="4640"/>
    <n v="2.2095238095238097"/>
    <x v="1"/>
    <x v="142"/>
    <x v="157"/>
    <x v="1"/>
    <x v="1"/>
    <x v="155"/>
    <x v="152"/>
    <x v="0"/>
    <x v="0"/>
    <x v="1"/>
    <x v="1"/>
    <x v="1"/>
  </r>
  <r>
    <n v="159"/>
    <x v="159"/>
    <x v="159"/>
    <x v="119"/>
    <n v="191222"/>
    <n v="1.0001150627615063"/>
    <x v="1"/>
    <x v="143"/>
    <x v="158"/>
    <x v="1"/>
    <x v="1"/>
    <x v="156"/>
    <x v="153"/>
    <x v="0"/>
    <x v="1"/>
    <x v="3"/>
    <x v="3"/>
    <x v="3"/>
  </r>
  <r>
    <n v="160"/>
    <x v="160"/>
    <x v="160"/>
    <x v="48"/>
    <n v="12985"/>
    <n v="1.6231249999999999"/>
    <x v="1"/>
    <x v="55"/>
    <x v="159"/>
    <x v="1"/>
    <x v="1"/>
    <x v="157"/>
    <x v="154"/>
    <x v="0"/>
    <x v="0"/>
    <x v="8"/>
    <x v="2"/>
    <x v="8"/>
  </r>
  <r>
    <n v="161"/>
    <x v="161"/>
    <x v="161"/>
    <x v="20"/>
    <n v="4300"/>
    <n v="0.78181818181818186"/>
    <x v="0"/>
    <x v="51"/>
    <x v="160"/>
    <x v="1"/>
    <x v="1"/>
    <x v="158"/>
    <x v="155"/>
    <x v="0"/>
    <x v="1"/>
    <x v="2"/>
    <x v="2"/>
    <x v="2"/>
  </r>
  <r>
    <n v="162"/>
    <x v="162"/>
    <x v="162"/>
    <x v="55"/>
    <n v="9134"/>
    <n v="1.4973770491803278"/>
    <x v="1"/>
    <x v="144"/>
    <x v="161"/>
    <x v="5"/>
    <x v="5"/>
    <x v="159"/>
    <x v="156"/>
    <x v="0"/>
    <x v="0"/>
    <x v="1"/>
    <x v="1"/>
    <x v="1"/>
  </r>
  <r>
    <n v="163"/>
    <x v="163"/>
    <x v="163"/>
    <x v="26"/>
    <n v="8864"/>
    <n v="2.5325714285714285"/>
    <x v="1"/>
    <x v="67"/>
    <x v="162"/>
    <x v="1"/>
    <x v="1"/>
    <x v="160"/>
    <x v="157"/>
    <x v="0"/>
    <x v="1"/>
    <x v="14"/>
    <x v="7"/>
    <x v="14"/>
  </r>
  <r>
    <n v="164"/>
    <x v="164"/>
    <x v="164"/>
    <x v="120"/>
    <n v="150755"/>
    <n v="1.0016943521594683"/>
    <x v="1"/>
    <x v="20"/>
    <x v="163"/>
    <x v="1"/>
    <x v="1"/>
    <x v="161"/>
    <x v="158"/>
    <x v="0"/>
    <x v="0"/>
    <x v="3"/>
    <x v="3"/>
    <x v="3"/>
  </r>
  <r>
    <n v="165"/>
    <x v="165"/>
    <x v="165"/>
    <x v="121"/>
    <n v="110279"/>
    <n v="1.2199004424778761"/>
    <x v="1"/>
    <x v="145"/>
    <x v="164"/>
    <x v="1"/>
    <x v="1"/>
    <x v="162"/>
    <x v="159"/>
    <x v="0"/>
    <x v="0"/>
    <x v="2"/>
    <x v="2"/>
    <x v="2"/>
  </r>
  <r>
    <n v="166"/>
    <x v="166"/>
    <x v="166"/>
    <x v="122"/>
    <n v="13439"/>
    <n v="1.3713265306122449"/>
    <x v="1"/>
    <x v="146"/>
    <x v="165"/>
    <x v="1"/>
    <x v="1"/>
    <x v="163"/>
    <x v="160"/>
    <x v="0"/>
    <x v="0"/>
    <x v="14"/>
    <x v="7"/>
    <x v="14"/>
  </r>
  <r>
    <n v="167"/>
    <x v="167"/>
    <x v="167"/>
    <x v="97"/>
    <n v="10804"/>
    <n v="4.155384615384615"/>
    <x v="1"/>
    <x v="147"/>
    <x v="166"/>
    <x v="2"/>
    <x v="2"/>
    <x v="164"/>
    <x v="161"/>
    <x v="0"/>
    <x v="0"/>
    <x v="3"/>
    <x v="3"/>
    <x v="3"/>
  </r>
  <r>
    <n v="168"/>
    <x v="168"/>
    <x v="168"/>
    <x v="123"/>
    <n v="40107"/>
    <n v="0.3130913348946136"/>
    <x v="0"/>
    <x v="148"/>
    <x v="167"/>
    <x v="3"/>
    <x v="3"/>
    <x v="165"/>
    <x v="162"/>
    <x v="0"/>
    <x v="1"/>
    <x v="7"/>
    <x v="1"/>
    <x v="7"/>
  </r>
  <r>
    <n v="169"/>
    <x v="169"/>
    <x v="169"/>
    <x v="124"/>
    <n v="98811"/>
    <n v="4.240815450643777"/>
    <x v="1"/>
    <x v="149"/>
    <x v="168"/>
    <x v="1"/>
    <x v="1"/>
    <x v="166"/>
    <x v="163"/>
    <x v="0"/>
    <x v="1"/>
    <x v="12"/>
    <x v="4"/>
    <x v="12"/>
  </r>
  <r>
    <n v="170"/>
    <x v="170"/>
    <x v="170"/>
    <x v="125"/>
    <n v="5528"/>
    <n v="2.9388623072833599E-2"/>
    <x v="0"/>
    <x v="109"/>
    <x v="169"/>
    <x v="1"/>
    <x v="1"/>
    <x v="167"/>
    <x v="164"/>
    <x v="0"/>
    <x v="0"/>
    <x v="7"/>
    <x v="1"/>
    <x v="7"/>
  </r>
  <r>
    <n v="171"/>
    <x v="171"/>
    <x v="171"/>
    <x v="70"/>
    <n v="521"/>
    <n v="0.1063265306122449"/>
    <x v="0"/>
    <x v="62"/>
    <x v="170"/>
    <x v="1"/>
    <x v="1"/>
    <x v="168"/>
    <x v="165"/>
    <x v="0"/>
    <x v="0"/>
    <x v="18"/>
    <x v="5"/>
    <x v="18"/>
  </r>
  <r>
    <n v="172"/>
    <x v="172"/>
    <x v="172"/>
    <x v="126"/>
    <n v="663"/>
    <n v="0.82874999999999999"/>
    <x v="0"/>
    <x v="150"/>
    <x v="171"/>
    <x v="1"/>
    <x v="1"/>
    <x v="169"/>
    <x v="166"/>
    <x v="0"/>
    <x v="1"/>
    <x v="4"/>
    <x v="4"/>
    <x v="4"/>
  </r>
  <r>
    <n v="173"/>
    <x v="173"/>
    <x v="173"/>
    <x v="127"/>
    <n v="157635"/>
    <n v="1.6301447776628748"/>
    <x v="1"/>
    <x v="151"/>
    <x v="172"/>
    <x v="1"/>
    <x v="1"/>
    <x v="170"/>
    <x v="167"/>
    <x v="0"/>
    <x v="0"/>
    <x v="3"/>
    <x v="3"/>
    <x v="3"/>
  </r>
  <r>
    <n v="174"/>
    <x v="174"/>
    <x v="174"/>
    <x v="60"/>
    <n v="5368"/>
    <n v="8.9466666666666672"/>
    <x v="1"/>
    <x v="44"/>
    <x v="173"/>
    <x v="1"/>
    <x v="1"/>
    <x v="171"/>
    <x v="168"/>
    <x v="0"/>
    <x v="1"/>
    <x v="8"/>
    <x v="2"/>
    <x v="8"/>
  </r>
  <r>
    <n v="175"/>
    <x v="175"/>
    <x v="175"/>
    <x v="128"/>
    <n v="47459"/>
    <n v="0.26191501103752757"/>
    <x v="0"/>
    <x v="152"/>
    <x v="174"/>
    <x v="1"/>
    <x v="1"/>
    <x v="172"/>
    <x v="169"/>
    <x v="0"/>
    <x v="0"/>
    <x v="3"/>
    <x v="3"/>
    <x v="3"/>
  </r>
  <r>
    <n v="176"/>
    <x v="176"/>
    <x v="176"/>
    <x v="129"/>
    <n v="86060"/>
    <n v="0.74834782608695649"/>
    <x v="0"/>
    <x v="153"/>
    <x v="175"/>
    <x v="1"/>
    <x v="1"/>
    <x v="173"/>
    <x v="170"/>
    <x v="0"/>
    <x v="0"/>
    <x v="3"/>
    <x v="3"/>
    <x v="3"/>
  </r>
  <r>
    <n v="177"/>
    <x v="177"/>
    <x v="177"/>
    <x v="130"/>
    <n v="161593"/>
    <n v="4.1647680412371137"/>
    <x v="1"/>
    <x v="154"/>
    <x v="176"/>
    <x v="1"/>
    <x v="1"/>
    <x v="174"/>
    <x v="171"/>
    <x v="0"/>
    <x v="0"/>
    <x v="3"/>
    <x v="3"/>
    <x v="3"/>
  </r>
  <r>
    <n v="178"/>
    <x v="178"/>
    <x v="178"/>
    <x v="44"/>
    <n v="6927"/>
    <n v="0.96208333333333329"/>
    <x v="0"/>
    <x v="155"/>
    <x v="177"/>
    <x v="1"/>
    <x v="1"/>
    <x v="175"/>
    <x v="172"/>
    <x v="0"/>
    <x v="0"/>
    <x v="0"/>
    <x v="0"/>
    <x v="0"/>
  </r>
  <r>
    <n v="179"/>
    <x v="179"/>
    <x v="179"/>
    <x v="131"/>
    <n v="159185"/>
    <n v="3.5771910112359548"/>
    <x v="1"/>
    <x v="156"/>
    <x v="178"/>
    <x v="0"/>
    <x v="0"/>
    <x v="176"/>
    <x v="173"/>
    <x v="0"/>
    <x v="1"/>
    <x v="3"/>
    <x v="3"/>
    <x v="3"/>
  </r>
  <r>
    <n v="180"/>
    <x v="180"/>
    <x v="180"/>
    <x v="132"/>
    <n v="172736"/>
    <n v="3.0845714285714285"/>
    <x v="1"/>
    <x v="157"/>
    <x v="179"/>
    <x v="2"/>
    <x v="2"/>
    <x v="177"/>
    <x v="174"/>
    <x v="0"/>
    <x v="0"/>
    <x v="8"/>
    <x v="2"/>
    <x v="8"/>
  </r>
  <r>
    <n v="181"/>
    <x v="181"/>
    <x v="181"/>
    <x v="133"/>
    <n v="5315"/>
    <n v="0.61802325581395345"/>
    <x v="0"/>
    <x v="158"/>
    <x v="180"/>
    <x v="1"/>
    <x v="1"/>
    <x v="178"/>
    <x v="175"/>
    <x v="0"/>
    <x v="0"/>
    <x v="2"/>
    <x v="2"/>
    <x v="2"/>
  </r>
  <r>
    <n v="182"/>
    <x v="182"/>
    <x v="182"/>
    <x v="134"/>
    <n v="195750"/>
    <n v="7.2232472324723247"/>
    <x v="1"/>
    <x v="159"/>
    <x v="181"/>
    <x v="3"/>
    <x v="3"/>
    <x v="179"/>
    <x v="176"/>
    <x v="0"/>
    <x v="0"/>
    <x v="3"/>
    <x v="3"/>
    <x v="3"/>
  </r>
  <r>
    <n v="183"/>
    <x v="183"/>
    <x v="183"/>
    <x v="135"/>
    <n v="3525"/>
    <n v="0.69117647058823528"/>
    <x v="0"/>
    <x v="99"/>
    <x v="182"/>
    <x v="0"/>
    <x v="0"/>
    <x v="180"/>
    <x v="177"/>
    <x v="0"/>
    <x v="0"/>
    <x v="1"/>
    <x v="1"/>
    <x v="1"/>
  </r>
  <r>
    <n v="184"/>
    <x v="184"/>
    <x v="184"/>
    <x v="136"/>
    <n v="10550"/>
    <n v="2.9305555555555554"/>
    <x v="1"/>
    <x v="160"/>
    <x v="183"/>
    <x v="1"/>
    <x v="1"/>
    <x v="181"/>
    <x v="178"/>
    <x v="0"/>
    <x v="0"/>
    <x v="3"/>
    <x v="3"/>
    <x v="3"/>
  </r>
  <r>
    <n v="185"/>
    <x v="185"/>
    <x v="185"/>
    <x v="67"/>
    <n v="718"/>
    <n v="0.71799999999999997"/>
    <x v="0"/>
    <x v="161"/>
    <x v="184"/>
    <x v="1"/>
    <x v="1"/>
    <x v="182"/>
    <x v="179"/>
    <x v="0"/>
    <x v="0"/>
    <x v="19"/>
    <x v="4"/>
    <x v="19"/>
  </r>
  <r>
    <n v="186"/>
    <x v="186"/>
    <x v="186"/>
    <x v="137"/>
    <n v="28358"/>
    <n v="0.31934684684684683"/>
    <x v="0"/>
    <x v="162"/>
    <x v="185"/>
    <x v="1"/>
    <x v="1"/>
    <x v="183"/>
    <x v="180"/>
    <x v="0"/>
    <x v="0"/>
    <x v="3"/>
    <x v="3"/>
    <x v="3"/>
  </r>
  <r>
    <n v="187"/>
    <x v="187"/>
    <x v="187"/>
    <x v="138"/>
    <n v="138384"/>
    <n v="2.2987375415282392"/>
    <x v="1"/>
    <x v="163"/>
    <x v="186"/>
    <x v="0"/>
    <x v="0"/>
    <x v="184"/>
    <x v="181"/>
    <x v="0"/>
    <x v="1"/>
    <x v="12"/>
    <x v="4"/>
    <x v="12"/>
  </r>
  <r>
    <n v="188"/>
    <x v="188"/>
    <x v="188"/>
    <x v="139"/>
    <n v="2625"/>
    <n v="0.3201219512195122"/>
    <x v="0"/>
    <x v="164"/>
    <x v="187"/>
    <x v="6"/>
    <x v="6"/>
    <x v="185"/>
    <x v="182"/>
    <x v="0"/>
    <x v="0"/>
    <x v="3"/>
    <x v="3"/>
    <x v="3"/>
  </r>
  <r>
    <n v="189"/>
    <x v="189"/>
    <x v="189"/>
    <x v="140"/>
    <n v="45004"/>
    <n v="0.23525352848928385"/>
    <x v="3"/>
    <x v="165"/>
    <x v="188"/>
    <x v="1"/>
    <x v="1"/>
    <x v="186"/>
    <x v="183"/>
    <x v="0"/>
    <x v="0"/>
    <x v="3"/>
    <x v="3"/>
    <x v="3"/>
  </r>
  <r>
    <n v="190"/>
    <x v="190"/>
    <x v="190"/>
    <x v="41"/>
    <n v="2538"/>
    <n v="0.68594594594594593"/>
    <x v="0"/>
    <x v="3"/>
    <x v="189"/>
    <x v="1"/>
    <x v="1"/>
    <x v="187"/>
    <x v="184"/>
    <x v="0"/>
    <x v="1"/>
    <x v="3"/>
    <x v="3"/>
    <x v="3"/>
  </r>
  <r>
    <n v="191"/>
    <x v="191"/>
    <x v="191"/>
    <x v="141"/>
    <n v="3188"/>
    <n v="0.37952380952380954"/>
    <x v="0"/>
    <x v="99"/>
    <x v="190"/>
    <x v="6"/>
    <x v="6"/>
    <x v="188"/>
    <x v="185"/>
    <x v="0"/>
    <x v="0"/>
    <x v="3"/>
    <x v="3"/>
    <x v="3"/>
  </r>
  <r>
    <n v="192"/>
    <x v="192"/>
    <x v="192"/>
    <x v="142"/>
    <n v="8517"/>
    <n v="0.19992957746478873"/>
    <x v="0"/>
    <x v="166"/>
    <x v="191"/>
    <x v="1"/>
    <x v="1"/>
    <x v="189"/>
    <x v="186"/>
    <x v="0"/>
    <x v="0"/>
    <x v="1"/>
    <x v="1"/>
    <x v="1"/>
  </r>
  <r>
    <n v="193"/>
    <x v="193"/>
    <x v="193"/>
    <x v="47"/>
    <n v="3012"/>
    <n v="0.45636363636363636"/>
    <x v="0"/>
    <x v="167"/>
    <x v="192"/>
    <x v="1"/>
    <x v="1"/>
    <x v="190"/>
    <x v="187"/>
    <x v="1"/>
    <x v="0"/>
    <x v="7"/>
    <x v="1"/>
    <x v="7"/>
  </r>
  <r>
    <n v="194"/>
    <x v="194"/>
    <x v="194"/>
    <x v="143"/>
    <n v="8716"/>
    <n v="1.227605633802817"/>
    <x v="1"/>
    <x v="105"/>
    <x v="193"/>
    <x v="1"/>
    <x v="1"/>
    <x v="191"/>
    <x v="188"/>
    <x v="0"/>
    <x v="0"/>
    <x v="16"/>
    <x v="1"/>
    <x v="16"/>
  </r>
  <r>
    <n v="195"/>
    <x v="195"/>
    <x v="195"/>
    <x v="144"/>
    <n v="57157"/>
    <n v="3.61753164556962"/>
    <x v="1"/>
    <x v="168"/>
    <x v="194"/>
    <x v="1"/>
    <x v="1"/>
    <x v="192"/>
    <x v="189"/>
    <x v="0"/>
    <x v="0"/>
    <x v="5"/>
    <x v="1"/>
    <x v="5"/>
  </r>
  <r>
    <n v="196"/>
    <x v="196"/>
    <x v="196"/>
    <x v="139"/>
    <n v="5178"/>
    <n v="0.63146341463414635"/>
    <x v="0"/>
    <x v="16"/>
    <x v="195"/>
    <x v="3"/>
    <x v="3"/>
    <x v="173"/>
    <x v="190"/>
    <x v="0"/>
    <x v="0"/>
    <x v="8"/>
    <x v="2"/>
    <x v="8"/>
  </r>
  <r>
    <n v="197"/>
    <x v="197"/>
    <x v="197"/>
    <x v="145"/>
    <n v="163118"/>
    <n v="2.9820475319926874"/>
    <x v="1"/>
    <x v="169"/>
    <x v="196"/>
    <x v="1"/>
    <x v="1"/>
    <x v="193"/>
    <x v="191"/>
    <x v="0"/>
    <x v="0"/>
    <x v="6"/>
    <x v="4"/>
    <x v="6"/>
  </r>
  <r>
    <n v="198"/>
    <x v="198"/>
    <x v="198"/>
    <x v="146"/>
    <n v="6041"/>
    <n v="9.5585443037974685E-2"/>
    <x v="0"/>
    <x v="170"/>
    <x v="197"/>
    <x v="1"/>
    <x v="1"/>
    <x v="194"/>
    <x v="192"/>
    <x v="0"/>
    <x v="0"/>
    <x v="5"/>
    <x v="1"/>
    <x v="5"/>
  </r>
  <r>
    <n v="199"/>
    <x v="199"/>
    <x v="199"/>
    <x v="37"/>
    <n v="968"/>
    <n v="0.5377777777777778"/>
    <x v="0"/>
    <x v="171"/>
    <x v="198"/>
    <x v="1"/>
    <x v="1"/>
    <x v="195"/>
    <x v="193"/>
    <x v="0"/>
    <x v="0"/>
    <x v="1"/>
    <x v="1"/>
    <x v="1"/>
  </r>
  <r>
    <n v="200"/>
    <x v="200"/>
    <x v="200"/>
    <x v="0"/>
    <n v="2"/>
    <n v="0.02"/>
    <x v="0"/>
    <x v="49"/>
    <x v="50"/>
    <x v="0"/>
    <x v="0"/>
    <x v="152"/>
    <x v="194"/>
    <x v="0"/>
    <x v="0"/>
    <x v="3"/>
    <x v="3"/>
    <x v="3"/>
  </r>
  <r>
    <n v="201"/>
    <x v="201"/>
    <x v="201"/>
    <x v="118"/>
    <n v="14305"/>
    <n v="6.8119047619047617"/>
    <x v="1"/>
    <x v="144"/>
    <x v="199"/>
    <x v="1"/>
    <x v="1"/>
    <x v="196"/>
    <x v="195"/>
    <x v="0"/>
    <x v="0"/>
    <x v="2"/>
    <x v="2"/>
    <x v="2"/>
  </r>
  <r>
    <n v="202"/>
    <x v="202"/>
    <x v="202"/>
    <x v="111"/>
    <n v="6543"/>
    <n v="0.78831325301204824"/>
    <x v="3"/>
    <x v="172"/>
    <x v="200"/>
    <x v="1"/>
    <x v="1"/>
    <x v="197"/>
    <x v="196"/>
    <x v="0"/>
    <x v="0"/>
    <x v="0"/>
    <x v="0"/>
    <x v="0"/>
  </r>
  <r>
    <n v="203"/>
    <x v="203"/>
    <x v="203"/>
    <x v="147"/>
    <n v="193413"/>
    <n v="1.3440792216817234"/>
    <x v="1"/>
    <x v="173"/>
    <x v="201"/>
    <x v="2"/>
    <x v="2"/>
    <x v="198"/>
    <x v="197"/>
    <x v="0"/>
    <x v="0"/>
    <x v="3"/>
    <x v="3"/>
    <x v="3"/>
  </r>
  <r>
    <n v="204"/>
    <x v="204"/>
    <x v="204"/>
    <x v="148"/>
    <n v="2529"/>
    <n v="3.372E-2"/>
    <x v="0"/>
    <x v="174"/>
    <x v="202"/>
    <x v="1"/>
    <x v="1"/>
    <x v="199"/>
    <x v="198"/>
    <x v="0"/>
    <x v="0"/>
    <x v="17"/>
    <x v="1"/>
    <x v="17"/>
  </r>
  <r>
    <n v="205"/>
    <x v="205"/>
    <x v="205"/>
    <x v="81"/>
    <n v="5614"/>
    <n v="4.3184615384615386"/>
    <x v="1"/>
    <x v="175"/>
    <x v="203"/>
    <x v="1"/>
    <x v="1"/>
    <x v="200"/>
    <x v="199"/>
    <x v="1"/>
    <x v="0"/>
    <x v="3"/>
    <x v="3"/>
    <x v="3"/>
  </r>
  <r>
    <n v="206"/>
    <x v="206"/>
    <x v="206"/>
    <x v="25"/>
    <n v="3496"/>
    <n v="0.38844444444444443"/>
    <x v="3"/>
    <x v="176"/>
    <x v="204"/>
    <x v="1"/>
    <x v="1"/>
    <x v="201"/>
    <x v="200"/>
    <x v="0"/>
    <x v="0"/>
    <x v="13"/>
    <x v="5"/>
    <x v="13"/>
  </r>
  <r>
    <n v="207"/>
    <x v="207"/>
    <x v="207"/>
    <x v="67"/>
    <n v="4257"/>
    <n v="4.2569999999999997"/>
    <x v="1"/>
    <x v="177"/>
    <x v="205"/>
    <x v="1"/>
    <x v="1"/>
    <x v="202"/>
    <x v="201"/>
    <x v="0"/>
    <x v="1"/>
    <x v="1"/>
    <x v="1"/>
    <x v="1"/>
  </r>
  <r>
    <n v="208"/>
    <x v="208"/>
    <x v="208"/>
    <x v="149"/>
    <n v="199110"/>
    <n v="1.0112239715591671"/>
    <x v="1"/>
    <x v="178"/>
    <x v="206"/>
    <x v="1"/>
    <x v="1"/>
    <x v="203"/>
    <x v="202"/>
    <x v="0"/>
    <x v="0"/>
    <x v="4"/>
    <x v="4"/>
    <x v="4"/>
  </r>
  <r>
    <n v="209"/>
    <x v="209"/>
    <x v="209"/>
    <x v="150"/>
    <n v="41212"/>
    <n v="0.21188688946015424"/>
    <x v="2"/>
    <x v="179"/>
    <x v="207"/>
    <x v="2"/>
    <x v="2"/>
    <x v="204"/>
    <x v="203"/>
    <x v="0"/>
    <x v="0"/>
    <x v="4"/>
    <x v="4"/>
    <x v="4"/>
  </r>
  <r>
    <n v="210"/>
    <x v="210"/>
    <x v="210"/>
    <x v="151"/>
    <n v="6338"/>
    <n v="0.67425531914893622"/>
    <x v="0"/>
    <x v="31"/>
    <x v="208"/>
    <x v="3"/>
    <x v="3"/>
    <x v="205"/>
    <x v="204"/>
    <x v="0"/>
    <x v="0"/>
    <x v="22"/>
    <x v="4"/>
    <x v="22"/>
  </r>
  <r>
    <n v="211"/>
    <x v="211"/>
    <x v="211"/>
    <x v="152"/>
    <n v="99100"/>
    <n v="0.9492337164750958"/>
    <x v="0"/>
    <x v="180"/>
    <x v="209"/>
    <x v="1"/>
    <x v="1"/>
    <x v="206"/>
    <x v="205"/>
    <x v="0"/>
    <x v="0"/>
    <x v="3"/>
    <x v="3"/>
    <x v="3"/>
  </r>
  <r>
    <n v="212"/>
    <x v="212"/>
    <x v="212"/>
    <x v="32"/>
    <n v="12300"/>
    <n v="1.5185185185185186"/>
    <x v="1"/>
    <x v="170"/>
    <x v="210"/>
    <x v="1"/>
    <x v="1"/>
    <x v="207"/>
    <x v="206"/>
    <x v="0"/>
    <x v="0"/>
    <x v="3"/>
    <x v="3"/>
    <x v="3"/>
  </r>
  <r>
    <n v="213"/>
    <x v="213"/>
    <x v="213"/>
    <x v="153"/>
    <n v="171549"/>
    <n v="1.9516382252559727"/>
    <x v="1"/>
    <x v="181"/>
    <x v="211"/>
    <x v="1"/>
    <x v="1"/>
    <x v="208"/>
    <x v="207"/>
    <x v="0"/>
    <x v="1"/>
    <x v="7"/>
    <x v="1"/>
    <x v="7"/>
  </r>
  <r>
    <n v="214"/>
    <x v="214"/>
    <x v="214"/>
    <x v="1"/>
    <n v="14324"/>
    <n v="10.231428571428571"/>
    <x v="1"/>
    <x v="34"/>
    <x v="212"/>
    <x v="1"/>
    <x v="1"/>
    <x v="209"/>
    <x v="208"/>
    <x v="0"/>
    <x v="0"/>
    <x v="1"/>
    <x v="1"/>
    <x v="1"/>
  </r>
  <r>
    <n v="215"/>
    <x v="215"/>
    <x v="215"/>
    <x v="154"/>
    <n v="6024"/>
    <n v="3.8418367346938778E-2"/>
    <x v="0"/>
    <x v="182"/>
    <x v="213"/>
    <x v="1"/>
    <x v="1"/>
    <x v="210"/>
    <x v="209"/>
    <x v="0"/>
    <x v="0"/>
    <x v="3"/>
    <x v="3"/>
    <x v="3"/>
  </r>
  <r>
    <n v="216"/>
    <x v="216"/>
    <x v="216"/>
    <x v="155"/>
    <n v="188721"/>
    <n v="1.5507066557107643"/>
    <x v="1"/>
    <x v="183"/>
    <x v="214"/>
    <x v="1"/>
    <x v="1"/>
    <x v="211"/>
    <x v="210"/>
    <x v="0"/>
    <x v="0"/>
    <x v="3"/>
    <x v="3"/>
    <x v="3"/>
  </r>
  <r>
    <n v="217"/>
    <x v="217"/>
    <x v="217"/>
    <x v="156"/>
    <n v="57911"/>
    <n v="0.44753477588871715"/>
    <x v="0"/>
    <x v="184"/>
    <x v="215"/>
    <x v="1"/>
    <x v="1"/>
    <x v="212"/>
    <x v="211"/>
    <x v="0"/>
    <x v="0"/>
    <x v="22"/>
    <x v="4"/>
    <x v="22"/>
  </r>
  <r>
    <n v="218"/>
    <x v="218"/>
    <x v="218"/>
    <x v="57"/>
    <n v="12309"/>
    <n v="2.1594736842105262"/>
    <x v="1"/>
    <x v="185"/>
    <x v="216"/>
    <x v="4"/>
    <x v="4"/>
    <x v="213"/>
    <x v="212"/>
    <x v="0"/>
    <x v="1"/>
    <x v="12"/>
    <x v="4"/>
    <x v="12"/>
  </r>
  <r>
    <n v="219"/>
    <x v="219"/>
    <x v="219"/>
    <x v="157"/>
    <n v="138497"/>
    <n v="3.3212709832134291"/>
    <x v="1"/>
    <x v="186"/>
    <x v="217"/>
    <x v="1"/>
    <x v="1"/>
    <x v="214"/>
    <x v="213"/>
    <x v="0"/>
    <x v="0"/>
    <x v="10"/>
    <x v="4"/>
    <x v="10"/>
  </r>
  <r>
    <n v="220"/>
    <x v="220"/>
    <x v="220"/>
    <x v="58"/>
    <n v="667"/>
    <n v="8.4430379746835441E-2"/>
    <x v="0"/>
    <x v="68"/>
    <x v="218"/>
    <x v="1"/>
    <x v="1"/>
    <x v="215"/>
    <x v="214"/>
    <x v="1"/>
    <x v="0"/>
    <x v="3"/>
    <x v="3"/>
    <x v="3"/>
  </r>
  <r>
    <n v="221"/>
    <x v="221"/>
    <x v="221"/>
    <x v="158"/>
    <n v="119830"/>
    <n v="0.9862551440329218"/>
    <x v="0"/>
    <x v="187"/>
    <x v="219"/>
    <x v="1"/>
    <x v="1"/>
    <x v="216"/>
    <x v="215"/>
    <x v="1"/>
    <x v="0"/>
    <x v="0"/>
    <x v="0"/>
    <x v="0"/>
  </r>
  <r>
    <n v="222"/>
    <x v="222"/>
    <x v="222"/>
    <x v="73"/>
    <n v="6623"/>
    <n v="1.3797916666666667"/>
    <x v="1"/>
    <x v="188"/>
    <x v="220"/>
    <x v="1"/>
    <x v="1"/>
    <x v="217"/>
    <x v="216"/>
    <x v="0"/>
    <x v="0"/>
    <x v="14"/>
    <x v="7"/>
    <x v="14"/>
  </r>
  <r>
    <n v="223"/>
    <x v="223"/>
    <x v="223"/>
    <x v="159"/>
    <n v="81897"/>
    <n v="0.93810996563573879"/>
    <x v="0"/>
    <x v="189"/>
    <x v="221"/>
    <x v="1"/>
    <x v="1"/>
    <x v="218"/>
    <x v="217"/>
    <x v="0"/>
    <x v="0"/>
    <x v="3"/>
    <x v="3"/>
    <x v="3"/>
  </r>
  <r>
    <n v="224"/>
    <x v="224"/>
    <x v="224"/>
    <x v="160"/>
    <n v="186885"/>
    <n v="4.0363930885529156"/>
    <x v="1"/>
    <x v="190"/>
    <x v="222"/>
    <x v="1"/>
    <x v="1"/>
    <x v="219"/>
    <x v="218"/>
    <x v="0"/>
    <x v="0"/>
    <x v="22"/>
    <x v="4"/>
    <x v="22"/>
  </r>
  <r>
    <n v="225"/>
    <x v="225"/>
    <x v="225"/>
    <x v="161"/>
    <n v="176398"/>
    <n v="2.6017404129793511"/>
    <x v="1"/>
    <x v="191"/>
    <x v="223"/>
    <x v="1"/>
    <x v="1"/>
    <x v="220"/>
    <x v="219"/>
    <x v="1"/>
    <x v="0"/>
    <x v="1"/>
    <x v="1"/>
    <x v="1"/>
  </r>
  <r>
    <n v="226"/>
    <x v="102"/>
    <x v="226"/>
    <x v="162"/>
    <n v="10999"/>
    <n v="3.6663333333333332"/>
    <x v="1"/>
    <x v="192"/>
    <x v="224"/>
    <x v="1"/>
    <x v="1"/>
    <x v="221"/>
    <x v="122"/>
    <x v="0"/>
    <x v="0"/>
    <x v="14"/>
    <x v="7"/>
    <x v="14"/>
  </r>
  <r>
    <n v="227"/>
    <x v="226"/>
    <x v="227"/>
    <x v="163"/>
    <n v="102751"/>
    <n v="1.687208538587849"/>
    <x v="1"/>
    <x v="193"/>
    <x v="225"/>
    <x v="1"/>
    <x v="1"/>
    <x v="222"/>
    <x v="220"/>
    <x v="0"/>
    <x v="0"/>
    <x v="20"/>
    <x v="6"/>
    <x v="20"/>
  </r>
  <r>
    <n v="228"/>
    <x v="227"/>
    <x v="228"/>
    <x v="164"/>
    <n v="165352"/>
    <n v="1.1990717911530093"/>
    <x v="1"/>
    <x v="194"/>
    <x v="226"/>
    <x v="1"/>
    <x v="1"/>
    <x v="172"/>
    <x v="221"/>
    <x v="0"/>
    <x v="0"/>
    <x v="10"/>
    <x v="4"/>
    <x v="10"/>
  </r>
  <r>
    <n v="229"/>
    <x v="228"/>
    <x v="229"/>
    <x v="165"/>
    <n v="165798"/>
    <n v="1.936892523364486"/>
    <x v="1"/>
    <x v="195"/>
    <x v="227"/>
    <x v="1"/>
    <x v="1"/>
    <x v="223"/>
    <x v="222"/>
    <x v="0"/>
    <x v="1"/>
    <x v="20"/>
    <x v="6"/>
    <x v="20"/>
  </r>
  <r>
    <n v="230"/>
    <x v="229"/>
    <x v="230"/>
    <x v="166"/>
    <n v="10084"/>
    <n v="4.2016666666666671"/>
    <x v="1"/>
    <x v="196"/>
    <x v="228"/>
    <x v="1"/>
    <x v="1"/>
    <x v="224"/>
    <x v="223"/>
    <x v="0"/>
    <x v="0"/>
    <x v="11"/>
    <x v="6"/>
    <x v="11"/>
  </r>
  <r>
    <n v="231"/>
    <x v="230"/>
    <x v="231"/>
    <x v="44"/>
    <n v="5523"/>
    <n v="0.76708333333333334"/>
    <x v="3"/>
    <x v="109"/>
    <x v="229"/>
    <x v="1"/>
    <x v="1"/>
    <x v="225"/>
    <x v="224"/>
    <x v="0"/>
    <x v="0"/>
    <x v="3"/>
    <x v="3"/>
    <x v="3"/>
  </r>
  <r>
    <n v="232"/>
    <x v="231"/>
    <x v="232"/>
    <x v="74"/>
    <n v="5823"/>
    <n v="1.7126470588235294"/>
    <x v="1"/>
    <x v="45"/>
    <x v="230"/>
    <x v="1"/>
    <x v="1"/>
    <x v="226"/>
    <x v="225"/>
    <x v="0"/>
    <x v="0"/>
    <x v="3"/>
    <x v="3"/>
    <x v="3"/>
  </r>
  <r>
    <n v="233"/>
    <x v="232"/>
    <x v="233"/>
    <x v="167"/>
    <n v="6000"/>
    <n v="1.5789473684210527"/>
    <x v="1"/>
    <x v="197"/>
    <x v="231"/>
    <x v="1"/>
    <x v="1"/>
    <x v="227"/>
    <x v="226"/>
    <x v="0"/>
    <x v="0"/>
    <x v="10"/>
    <x v="4"/>
    <x v="10"/>
  </r>
  <r>
    <n v="234"/>
    <x v="233"/>
    <x v="234"/>
    <x v="168"/>
    <n v="8181"/>
    <n v="1.0908"/>
    <x v="1"/>
    <x v="46"/>
    <x v="232"/>
    <x v="6"/>
    <x v="6"/>
    <x v="228"/>
    <x v="227"/>
    <x v="0"/>
    <x v="1"/>
    <x v="11"/>
    <x v="6"/>
    <x v="11"/>
  </r>
  <r>
    <n v="235"/>
    <x v="234"/>
    <x v="235"/>
    <x v="133"/>
    <n v="3589"/>
    <n v="0.41732558139534881"/>
    <x v="0"/>
    <x v="45"/>
    <x v="233"/>
    <x v="1"/>
    <x v="1"/>
    <x v="229"/>
    <x v="228"/>
    <x v="0"/>
    <x v="0"/>
    <x v="10"/>
    <x v="4"/>
    <x v="10"/>
  </r>
  <r>
    <n v="236"/>
    <x v="235"/>
    <x v="236"/>
    <x v="169"/>
    <n v="4323"/>
    <n v="0.10944303797468355"/>
    <x v="0"/>
    <x v="176"/>
    <x v="234"/>
    <x v="2"/>
    <x v="2"/>
    <x v="230"/>
    <x v="229"/>
    <x v="0"/>
    <x v="1"/>
    <x v="1"/>
    <x v="1"/>
    <x v="1"/>
  </r>
  <r>
    <n v="237"/>
    <x v="236"/>
    <x v="237"/>
    <x v="29"/>
    <n v="14822"/>
    <n v="1.593763440860215"/>
    <x v="1"/>
    <x v="198"/>
    <x v="235"/>
    <x v="1"/>
    <x v="1"/>
    <x v="231"/>
    <x v="230"/>
    <x v="0"/>
    <x v="0"/>
    <x v="10"/>
    <x v="4"/>
    <x v="10"/>
  </r>
  <r>
    <n v="238"/>
    <x v="237"/>
    <x v="238"/>
    <x v="166"/>
    <n v="10138"/>
    <n v="4.2241666666666671"/>
    <x v="1"/>
    <x v="199"/>
    <x v="236"/>
    <x v="3"/>
    <x v="3"/>
    <x v="232"/>
    <x v="231"/>
    <x v="0"/>
    <x v="1"/>
    <x v="3"/>
    <x v="3"/>
    <x v="3"/>
  </r>
  <r>
    <n v="239"/>
    <x v="238"/>
    <x v="239"/>
    <x v="170"/>
    <n v="3127"/>
    <n v="0.97718749999999999"/>
    <x v="0"/>
    <x v="142"/>
    <x v="237"/>
    <x v="1"/>
    <x v="1"/>
    <x v="233"/>
    <x v="232"/>
    <x v="0"/>
    <x v="0"/>
    <x v="8"/>
    <x v="2"/>
    <x v="8"/>
  </r>
  <r>
    <n v="240"/>
    <x v="239"/>
    <x v="240"/>
    <x v="171"/>
    <n v="123124"/>
    <n v="4.1878911564625847"/>
    <x v="1"/>
    <x v="200"/>
    <x v="238"/>
    <x v="1"/>
    <x v="1"/>
    <x v="194"/>
    <x v="233"/>
    <x v="0"/>
    <x v="0"/>
    <x v="3"/>
    <x v="3"/>
    <x v="3"/>
  </r>
  <r>
    <n v="241"/>
    <x v="240"/>
    <x v="241"/>
    <x v="172"/>
    <n v="171729"/>
    <n v="1.0191632047477746"/>
    <x v="1"/>
    <x v="74"/>
    <x v="239"/>
    <x v="2"/>
    <x v="2"/>
    <x v="234"/>
    <x v="234"/>
    <x v="0"/>
    <x v="1"/>
    <x v="9"/>
    <x v="5"/>
    <x v="9"/>
  </r>
  <r>
    <n v="242"/>
    <x v="241"/>
    <x v="242"/>
    <x v="141"/>
    <n v="10729"/>
    <n v="1.2772619047619047"/>
    <x v="1"/>
    <x v="201"/>
    <x v="240"/>
    <x v="1"/>
    <x v="1"/>
    <x v="235"/>
    <x v="235"/>
    <x v="0"/>
    <x v="1"/>
    <x v="1"/>
    <x v="1"/>
    <x v="1"/>
  </r>
  <r>
    <n v="243"/>
    <x v="242"/>
    <x v="243"/>
    <x v="173"/>
    <n v="10240"/>
    <n v="4.4521739130434783"/>
    <x v="1"/>
    <x v="202"/>
    <x v="241"/>
    <x v="1"/>
    <x v="1"/>
    <x v="236"/>
    <x v="236"/>
    <x v="0"/>
    <x v="0"/>
    <x v="3"/>
    <x v="3"/>
    <x v="3"/>
  </r>
  <r>
    <n v="244"/>
    <x v="243"/>
    <x v="244"/>
    <x v="31"/>
    <n v="3988"/>
    <n v="5.6971428571428575"/>
    <x v="1"/>
    <x v="4"/>
    <x v="242"/>
    <x v="1"/>
    <x v="1"/>
    <x v="237"/>
    <x v="237"/>
    <x v="0"/>
    <x v="0"/>
    <x v="3"/>
    <x v="3"/>
    <x v="3"/>
  </r>
  <r>
    <n v="245"/>
    <x v="244"/>
    <x v="245"/>
    <x v="49"/>
    <n v="14771"/>
    <n v="5.0934482758620687"/>
    <x v="1"/>
    <x v="203"/>
    <x v="243"/>
    <x v="1"/>
    <x v="1"/>
    <x v="238"/>
    <x v="238"/>
    <x v="0"/>
    <x v="0"/>
    <x v="3"/>
    <x v="3"/>
    <x v="3"/>
  </r>
  <r>
    <n v="246"/>
    <x v="245"/>
    <x v="246"/>
    <x v="6"/>
    <n v="14649"/>
    <n v="3.2553333333333332"/>
    <x v="1"/>
    <x v="42"/>
    <x v="244"/>
    <x v="1"/>
    <x v="1"/>
    <x v="239"/>
    <x v="239"/>
    <x v="0"/>
    <x v="0"/>
    <x v="2"/>
    <x v="2"/>
    <x v="2"/>
  </r>
  <r>
    <n v="247"/>
    <x v="246"/>
    <x v="247"/>
    <x v="174"/>
    <n v="184658"/>
    <n v="9.3261616161616168"/>
    <x v="1"/>
    <x v="204"/>
    <x v="245"/>
    <x v="1"/>
    <x v="1"/>
    <x v="240"/>
    <x v="240"/>
    <x v="0"/>
    <x v="1"/>
    <x v="13"/>
    <x v="5"/>
    <x v="13"/>
  </r>
  <r>
    <n v="248"/>
    <x v="247"/>
    <x v="248"/>
    <x v="8"/>
    <n v="13103"/>
    <n v="2.1133870967741935"/>
    <x v="1"/>
    <x v="205"/>
    <x v="246"/>
    <x v="2"/>
    <x v="2"/>
    <x v="241"/>
    <x v="241"/>
    <x v="0"/>
    <x v="0"/>
    <x v="20"/>
    <x v="6"/>
    <x v="20"/>
  </r>
  <r>
    <n v="249"/>
    <x v="248"/>
    <x v="249"/>
    <x v="175"/>
    <n v="168095"/>
    <n v="2.7332520325203253"/>
    <x v="1"/>
    <x v="206"/>
    <x v="247"/>
    <x v="1"/>
    <x v="1"/>
    <x v="242"/>
    <x v="242"/>
    <x v="0"/>
    <x v="0"/>
    <x v="18"/>
    <x v="5"/>
    <x v="18"/>
  </r>
  <r>
    <n v="250"/>
    <x v="249"/>
    <x v="250"/>
    <x v="0"/>
    <n v="3"/>
    <n v="0.03"/>
    <x v="0"/>
    <x v="49"/>
    <x v="248"/>
    <x v="1"/>
    <x v="1"/>
    <x v="67"/>
    <x v="243"/>
    <x v="0"/>
    <x v="0"/>
    <x v="1"/>
    <x v="1"/>
    <x v="1"/>
  </r>
  <r>
    <n v="251"/>
    <x v="250"/>
    <x v="251"/>
    <x v="143"/>
    <n v="3840"/>
    <n v="0.54084507042253516"/>
    <x v="0"/>
    <x v="196"/>
    <x v="249"/>
    <x v="1"/>
    <x v="1"/>
    <x v="243"/>
    <x v="244"/>
    <x v="0"/>
    <x v="0"/>
    <x v="3"/>
    <x v="3"/>
    <x v="3"/>
  </r>
  <r>
    <n v="252"/>
    <x v="251"/>
    <x v="252"/>
    <x v="67"/>
    <n v="6263"/>
    <n v="6.2629999999999999"/>
    <x v="1"/>
    <x v="207"/>
    <x v="250"/>
    <x v="1"/>
    <x v="1"/>
    <x v="244"/>
    <x v="245"/>
    <x v="0"/>
    <x v="0"/>
    <x v="3"/>
    <x v="3"/>
    <x v="3"/>
  </r>
  <r>
    <n v="253"/>
    <x v="252"/>
    <x v="253"/>
    <x v="158"/>
    <n v="108161"/>
    <n v="0.8902139917695473"/>
    <x v="0"/>
    <x v="208"/>
    <x v="251"/>
    <x v="0"/>
    <x v="0"/>
    <x v="245"/>
    <x v="246"/>
    <x v="0"/>
    <x v="0"/>
    <x v="6"/>
    <x v="4"/>
    <x v="6"/>
  </r>
  <r>
    <n v="254"/>
    <x v="253"/>
    <x v="254"/>
    <x v="176"/>
    <n v="8505"/>
    <n v="1.8489130434782608"/>
    <x v="1"/>
    <x v="39"/>
    <x v="252"/>
    <x v="1"/>
    <x v="1"/>
    <x v="246"/>
    <x v="247"/>
    <x v="0"/>
    <x v="0"/>
    <x v="9"/>
    <x v="5"/>
    <x v="9"/>
  </r>
  <r>
    <n v="255"/>
    <x v="254"/>
    <x v="255"/>
    <x v="177"/>
    <n v="96735"/>
    <n v="1.2016770186335404"/>
    <x v="1"/>
    <x v="209"/>
    <x v="253"/>
    <x v="1"/>
    <x v="1"/>
    <x v="247"/>
    <x v="248"/>
    <x v="0"/>
    <x v="1"/>
    <x v="1"/>
    <x v="1"/>
    <x v="1"/>
  </r>
  <r>
    <n v="256"/>
    <x v="255"/>
    <x v="256"/>
    <x v="178"/>
    <n v="959"/>
    <n v="0.23390243902439026"/>
    <x v="0"/>
    <x v="27"/>
    <x v="254"/>
    <x v="4"/>
    <x v="4"/>
    <x v="248"/>
    <x v="249"/>
    <x v="0"/>
    <x v="0"/>
    <x v="1"/>
    <x v="1"/>
    <x v="1"/>
  </r>
  <r>
    <n v="257"/>
    <x v="256"/>
    <x v="257"/>
    <x v="57"/>
    <n v="8322"/>
    <n v="1.46"/>
    <x v="1"/>
    <x v="45"/>
    <x v="255"/>
    <x v="1"/>
    <x v="1"/>
    <x v="249"/>
    <x v="250"/>
    <x v="0"/>
    <x v="0"/>
    <x v="3"/>
    <x v="3"/>
    <x v="3"/>
  </r>
  <r>
    <n v="258"/>
    <x v="257"/>
    <x v="258"/>
    <x v="92"/>
    <n v="13424"/>
    <n v="2.6848000000000001"/>
    <x v="1"/>
    <x v="129"/>
    <x v="256"/>
    <x v="1"/>
    <x v="1"/>
    <x v="250"/>
    <x v="251"/>
    <x v="0"/>
    <x v="1"/>
    <x v="3"/>
    <x v="3"/>
    <x v="3"/>
  </r>
  <r>
    <n v="259"/>
    <x v="258"/>
    <x v="259"/>
    <x v="37"/>
    <n v="10755"/>
    <n v="5.9749999999999996"/>
    <x v="1"/>
    <x v="188"/>
    <x v="257"/>
    <x v="1"/>
    <x v="1"/>
    <x v="251"/>
    <x v="252"/>
    <x v="1"/>
    <x v="0"/>
    <x v="14"/>
    <x v="7"/>
    <x v="14"/>
  </r>
  <r>
    <n v="260"/>
    <x v="259"/>
    <x v="260"/>
    <x v="9"/>
    <n v="9935"/>
    <n v="1.5769841269841269"/>
    <x v="1"/>
    <x v="210"/>
    <x v="258"/>
    <x v="1"/>
    <x v="1"/>
    <x v="136"/>
    <x v="253"/>
    <x v="0"/>
    <x v="0"/>
    <x v="1"/>
    <x v="1"/>
    <x v="1"/>
  </r>
  <r>
    <n v="261"/>
    <x v="260"/>
    <x v="261"/>
    <x v="179"/>
    <n v="26303"/>
    <n v="0.31201660735468567"/>
    <x v="0"/>
    <x v="211"/>
    <x v="259"/>
    <x v="1"/>
    <x v="1"/>
    <x v="252"/>
    <x v="254"/>
    <x v="0"/>
    <x v="1"/>
    <x v="1"/>
    <x v="1"/>
    <x v="1"/>
  </r>
  <r>
    <n v="262"/>
    <x v="261"/>
    <x v="262"/>
    <x v="12"/>
    <n v="5328"/>
    <n v="3.1341176470588237"/>
    <x v="1"/>
    <x v="37"/>
    <x v="260"/>
    <x v="1"/>
    <x v="1"/>
    <x v="253"/>
    <x v="255"/>
    <x v="0"/>
    <x v="1"/>
    <x v="7"/>
    <x v="1"/>
    <x v="7"/>
  </r>
  <r>
    <n v="263"/>
    <x v="262"/>
    <x v="263"/>
    <x v="49"/>
    <n v="10756"/>
    <n v="3.7089655172413791"/>
    <x v="1"/>
    <x v="134"/>
    <x v="261"/>
    <x v="1"/>
    <x v="1"/>
    <x v="254"/>
    <x v="256"/>
    <x v="0"/>
    <x v="0"/>
    <x v="14"/>
    <x v="7"/>
    <x v="14"/>
  </r>
  <r>
    <n v="264"/>
    <x v="263"/>
    <x v="264"/>
    <x v="180"/>
    <n v="165375"/>
    <n v="3.6266447368421053"/>
    <x v="1"/>
    <x v="212"/>
    <x v="262"/>
    <x v="1"/>
    <x v="1"/>
    <x v="255"/>
    <x v="257"/>
    <x v="0"/>
    <x v="0"/>
    <x v="3"/>
    <x v="3"/>
    <x v="3"/>
  </r>
  <r>
    <n v="265"/>
    <x v="264"/>
    <x v="265"/>
    <x v="70"/>
    <n v="6031"/>
    <n v="1.2308163265306122"/>
    <x v="1"/>
    <x v="99"/>
    <x v="263"/>
    <x v="1"/>
    <x v="1"/>
    <x v="256"/>
    <x v="258"/>
    <x v="0"/>
    <x v="0"/>
    <x v="3"/>
    <x v="3"/>
    <x v="3"/>
  </r>
  <r>
    <n v="266"/>
    <x v="265"/>
    <x v="266"/>
    <x v="181"/>
    <n v="85902"/>
    <n v="0.76766756032171579"/>
    <x v="0"/>
    <x v="213"/>
    <x v="264"/>
    <x v="6"/>
    <x v="6"/>
    <x v="257"/>
    <x v="259"/>
    <x v="0"/>
    <x v="1"/>
    <x v="17"/>
    <x v="1"/>
    <x v="17"/>
  </r>
  <r>
    <n v="267"/>
    <x v="266"/>
    <x v="267"/>
    <x v="182"/>
    <n v="143910"/>
    <n v="2.3362012987012988"/>
    <x v="1"/>
    <x v="214"/>
    <x v="265"/>
    <x v="2"/>
    <x v="2"/>
    <x v="258"/>
    <x v="260"/>
    <x v="0"/>
    <x v="0"/>
    <x v="3"/>
    <x v="3"/>
    <x v="3"/>
  </r>
  <r>
    <n v="268"/>
    <x v="267"/>
    <x v="268"/>
    <x v="42"/>
    <n v="2708"/>
    <n v="1.8053333333333332"/>
    <x v="1"/>
    <x v="44"/>
    <x v="266"/>
    <x v="1"/>
    <x v="1"/>
    <x v="259"/>
    <x v="261"/>
    <x v="0"/>
    <x v="0"/>
    <x v="4"/>
    <x v="4"/>
    <x v="4"/>
  </r>
  <r>
    <n v="269"/>
    <x v="268"/>
    <x v="269"/>
    <x v="26"/>
    <n v="8842"/>
    <n v="2.5262857142857142"/>
    <x v="1"/>
    <x v="215"/>
    <x v="267"/>
    <x v="1"/>
    <x v="1"/>
    <x v="260"/>
    <x v="262"/>
    <x v="0"/>
    <x v="0"/>
    <x v="19"/>
    <x v="4"/>
    <x v="19"/>
  </r>
  <r>
    <n v="270"/>
    <x v="269"/>
    <x v="270"/>
    <x v="183"/>
    <n v="47260"/>
    <n v="0.27176538240368026"/>
    <x v="3"/>
    <x v="216"/>
    <x v="268"/>
    <x v="1"/>
    <x v="1"/>
    <x v="261"/>
    <x v="263"/>
    <x v="0"/>
    <x v="0"/>
    <x v="11"/>
    <x v="6"/>
    <x v="11"/>
  </r>
  <r>
    <n v="271"/>
    <x v="270"/>
    <x v="271"/>
    <x v="184"/>
    <n v="1953"/>
    <n v="1.2706571242680547E-2"/>
    <x v="2"/>
    <x v="217"/>
    <x v="269"/>
    <x v="1"/>
    <x v="1"/>
    <x v="262"/>
    <x v="264"/>
    <x v="0"/>
    <x v="0"/>
    <x v="14"/>
    <x v="7"/>
    <x v="14"/>
  </r>
  <r>
    <n v="272"/>
    <x v="271"/>
    <x v="272"/>
    <x v="185"/>
    <n v="155349"/>
    <n v="3.0400978473581213"/>
    <x v="1"/>
    <x v="218"/>
    <x v="270"/>
    <x v="1"/>
    <x v="1"/>
    <x v="263"/>
    <x v="265"/>
    <x v="0"/>
    <x v="1"/>
    <x v="3"/>
    <x v="3"/>
    <x v="3"/>
  </r>
  <r>
    <n v="273"/>
    <x v="272"/>
    <x v="273"/>
    <x v="75"/>
    <n v="10704"/>
    <n v="1.3723076923076922"/>
    <x v="1"/>
    <x v="219"/>
    <x v="271"/>
    <x v="0"/>
    <x v="0"/>
    <x v="264"/>
    <x v="266"/>
    <x v="0"/>
    <x v="0"/>
    <x v="3"/>
    <x v="3"/>
    <x v="3"/>
  </r>
  <r>
    <n v="274"/>
    <x v="273"/>
    <x v="274"/>
    <x v="166"/>
    <n v="773"/>
    <n v="0.32208333333333333"/>
    <x v="0"/>
    <x v="27"/>
    <x v="272"/>
    <x v="1"/>
    <x v="1"/>
    <x v="265"/>
    <x v="267"/>
    <x v="0"/>
    <x v="0"/>
    <x v="3"/>
    <x v="3"/>
    <x v="3"/>
  </r>
  <r>
    <n v="275"/>
    <x v="274"/>
    <x v="275"/>
    <x v="61"/>
    <n v="9419"/>
    <n v="2.4151282051282053"/>
    <x v="1"/>
    <x v="220"/>
    <x v="273"/>
    <x v="1"/>
    <x v="1"/>
    <x v="266"/>
    <x v="153"/>
    <x v="0"/>
    <x v="0"/>
    <x v="18"/>
    <x v="5"/>
    <x v="18"/>
  </r>
  <r>
    <n v="276"/>
    <x v="275"/>
    <x v="276"/>
    <x v="20"/>
    <n v="5324"/>
    <n v="0.96799999999999997"/>
    <x v="0"/>
    <x v="221"/>
    <x v="274"/>
    <x v="1"/>
    <x v="1"/>
    <x v="267"/>
    <x v="268"/>
    <x v="0"/>
    <x v="1"/>
    <x v="11"/>
    <x v="6"/>
    <x v="11"/>
  </r>
  <r>
    <n v="277"/>
    <x v="276"/>
    <x v="277"/>
    <x v="31"/>
    <n v="7465"/>
    <n v="10.664285714285715"/>
    <x v="1"/>
    <x v="100"/>
    <x v="275"/>
    <x v="1"/>
    <x v="1"/>
    <x v="268"/>
    <x v="269"/>
    <x v="0"/>
    <x v="0"/>
    <x v="3"/>
    <x v="3"/>
    <x v="3"/>
  </r>
  <r>
    <n v="278"/>
    <x v="277"/>
    <x v="278"/>
    <x v="50"/>
    <n v="8799"/>
    <n v="3.2588888888888889"/>
    <x v="1"/>
    <x v="222"/>
    <x v="276"/>
    <x v="1"/>
    <x v="1"/>
    <x v="269"/>
    <x v="270"/>
    <x v="0"/>
    <x v="0"/>
    <x v="2"/>
    <x v="2"/>
    <x v="2"/>
  </r>
  <r>
    <n v="279"/>
    <x v="278"/>
    <x v="279"/>
    <x v="48"/>
    <n v="13656"/>
    <n v="1.7070000000000001"/>
    <x v="1"/>
    <x v="223"/>
    <x v="277"/>
    <x v="1"/>
    <x v="1"/>
    <x v="270"/>
    <x v="271"/>
    <x v="0"/>
    <x v="0"/>
    <x v="3"/>
    <x v="3"/>
    <x v="3"/>
  </r>
  <r>
    <n v="280"/>
    <x v="279"/>
    <x v="280"/>
    <x v="186"/>
    <n v="14536"/>
    <n v="5.8144"/>
    <x v="1"/>
    <x v="224"/>
    <x v="278"/>
    <x v="1"/>
    <x v="1"/>
    <x v="271"/>
    <x v="272"/>
    <x v="0"/>
    <x v="0"/>
    <x v="10"/>
    <x v="4"/>
    <x v="10"/>
  </r>
  <r>
    <n v="281"/>
    <x v="280"/>
    <x v="281"/>
    <x v="187"/>
    <n v="150552"/>
    <n v="0.91520972644376897"/>
    <x v="0"/>
    <x v="225"/>
    <x v="279"/>
    <x v="1"/>
    <x v="1"/>
    <x v="272"/>
    <x v="273"/>
    <x v="0"/>
    <x v="1"/>
    <x v="3"/>
    <x v="3"/>
    <x v="3"/>
  </r>
  <r>
    <n v="282"/>
    <x v="281"/>
    <x v="282"/>
    <x v="141"/>
    <n v="9076"/>
    <n v="1.0804761904761904"/>
    <x v="1"/>
    <x v="221"/>
    <x v="280"/>
    <x v="1"/>
    <x v="1"/>
    <x v="73"/>
    <x v="274"/>
    <x v="0"/>
    <x v="1"/>
    <x v="19"/>
    <x v="4"/>
    <x v="19"/>
  </r>
  <r>
    <n v="283"/>
    <x v="282"/>
    <x v="283"/>
    <x v="32"/>
    <n v="1517"/>
    <n v="0.18728395061728395"/>
    <x v="0"/>
    <x v="226"/>
    <x v="281"/>
    <x v="3"/>
    <x v="3"/>
    <x v="273"/>
    <x v="148"/>
    <x v="0"/>
    <x v="0"/>
    <x v="1"/>
    <x v="1"/>
    <x v="1"/>
  </r>
  <r>
    <n v="284"/>
    <x v="283"/>
    <x v="284"/>
    <x v="122"/>
    <n v="8153"/>
    <n v="0.83193877551020412"/>
    <x v="0"/>
    <x v="227"/>
    <x v="282"/>
    <x v="1"/>
    <x v="1"/>
    <x v="274"/>
    <x v="275"/>
    <x v="0"/>
    <x v="0"/>
    <x v="2"/>
    <x v="2"/>
    <x v="2"/>
  </r>
  <r>
    <n v="285"/>
    <x v="284"/>
    <x v="285"/>
    <x v="79"/>
    <n v="6357"/>
    <n v="7.0633333333333335"/>
    <x v="1"/>
    <x v="228"/>
    <x v="283"/>
    <x v="1"/>
    <x v="1"/>
    <x v="275"/>
    <x v="276"/>
    <x v="0"/>
    <x v="0"/>
    <x v="3"/>
    <x v="3"/>
    <x v="3"/>
  </r>
  <r>
    <n v="286"/>
    <x v="285"/>
    <x v="286"/>
    <x v="188"/>
    <n v="19557"/>
    <n v="0.17446030330062445"/>
    <x v="3"/>
    <x v="229"/>
    <x v="284"/>
    <x v="1"/>
    <x v="1"/>
    <x v="276"/>
    <x v="72"/>
    <x v="0"/>
    <x v="0"/>
    <x v="3"/>
    <x v="3"/>
    <x v="3"/>
  </r>
  <r>
    <n v="287"/>
    <x v="286"/>
    <x v="287"/>
    <x v="9"/>
    <n v="13213"/>
    <n v="2.0973015873015872"/>
    <x v="1"/>
    <x v="230"/>
    <x v="285"/>
    <x v="1"/>
    <x v="1"/>
    <x v="277"/>
    <x v="277"/>
    <x v="0"/>
    <x v="0"/>
    <x v="5"/>
    <x v="1"/>
    <x v="5"/>
  </r>
  <r>
    <n v="288"/>
    <x v="287"/>
    <x v="288"/>
    <x v="36"/>
    <n v="5476"/>
    <n v="0.97785714285714287"/>
    <x v="0"/>
    <x v="231"/>
    <x v="286"/>
    <x v="3"/>
    <x v="3"/>
    <x v="278"/>
    <x v="278"/>
    <x v="0"/>
    <x v="1"/>
    <x v="16"/>
    <x v="1"/>
    <x v="16"/>
  </r>
  <r>
    <n v="289"/>
    <x v="288"/>
    <x v="289"/>
    <x v="126"/>
    <n v="13474"/>
    <n v="16.842500000000001"/>
    <x v="1"/>
    <x v="232"/>
    <x v="287"/>
    <x v="0"/>
    <x v="0"/>
    <x v="279"/>
    <x v="71"/>
    <x v="0"/>
    <x v="0"/>
    <x v="3"/>
    <x v="3"/>
    <x v="3"/>
  </r>
  <r>
    <n v="290"/>
    <x v="289"/>
    <x v="290"/>
    <x v="189"/>
    <n v="91722"/>
    <n v="0.54402135231316728"/>
    <x v="0"/>
    <x v="233"/>
    <x v="288"/>
    <x v="1"/>
    <x v="1"/>
    <x v="280"/>
    <x v="279"/>
    <x v="0"/>
    <x v="1"/>
    <x v="4"/>
    <x v="4"/>
    <x v="4"/>
  </r>
  <r>
    <n v="291"/>
    <x v="290"/>
    <x v="291"/>
    <x v="37"/>
    <n v="8219"/>
    <n v="4.5661111111111108"/>
    <x v="1"/>
    <x v="37"/>
    <x v="289"/>
    <x v="1"/>
    <x v="1"/>
    <x v="281"/>
    <x v="280"/>
    <x v="1"/>
    <x v="0"/>
    <x v="2"/>
    <x v="2"/>
    <x v="2"/>
  </r>
  <r>
    <n v="292"/>
    <x v="291"/>
    <x v="292"/>
    <x v="190"/>
    <n v="717"/>
    <n v="9.8219178082191785E-2"/>
    <x v="0"/>
    <x v="234"/>
    <x v="290"/>
    <x v="1"/>
    <x v="1"/>
    <x v="282"/>
    <x v="281"/>
    <x v="0"/>
    <x v="0"/>
    <x v="0"/>
    <x v="0"/>
    <x v="0"/>
  </r>
  <r>
    <n v="293"/>
    <x v="292"/>
    <x v="293"/>
    <x v="191"/>
    <n v="1065"/>
    <n v="0.16384615384615384"/>
    <x v="3"/>
    <x v="235"/>
    <x v="291"/>
    <x v="6"/>
    <x v="6"/>
    <x v="283"/>
    <x v="282"/>
    <x v="0"/>
    <x v="0"/>
    <x v="3"/>
    <x v="3"/>
    <x v="3"/>
  </r>
  <r>
    <n v="294"/>
    <x v="293"/>
    <x v="294"/>
    <x v="60"/>
    <n v="8038"/>
    <n v="13.396666666666667"/>
    <x v="1"/>
    <x v="236"/>
    <x v="292"/>
    <x v="1"/>
    <x v="1"/>
    <x v="284"/>
    <x v="283"/>
    <x v="0"/>
    <x v="0"/>
    <x v="3"/>
    <x v="3"/>
    <x v="3"/>
  </r>
  <r>
    <n v="295"/>
    <x v="294"/>
    <x v="295"/>
    <x v="192"/>
    <n v="68769"/>
    <n v="0.35650077760497667"/>
    <x v="0"/>
    <x v="237"/>
    <x v="293"/>
    <x v="5"/>
    <x v="5"/>
    <x v="285"/>
    <x v="284"/>
    <x v="0"/>
    <x v="0"/>
    <x v="3"/>
    <x v="3"/>
    <x v="3"/>
  </r>
  <r>
    <n v="296"/>
    <x v="295"/>
    <x v="296"/>
    <x v="55"/>
    <n v="3352"/>
    <n v="0.54950819672131146"/>
    <x v="0"/>
    <x v="63"/>
    <x v="294"/>
    <x v="2"/>
    <x v="2"/>
    <x v="286"/>
    <x v="285"/>
    <x v="0"/>
    <x v="0"/>
    <x v="3"/>
    <x v="3"/>
    <x v="3"/>
  </r>
  <r>
    <n v="297"/>
    <x v="296"/>
    <x v="297"/>
    <x v="44"/>
    <n v="6785"/>
    <n v="0.94236111111111109"/>
    <x v="0"/>
    <x v="238"/>
    <x v="295"/>
    <x v="2"/>
    <x v="2"/>
    <x v="287"/>
    <x v="286"/>
    <x v="0"/>
    <x v="1"/>
    <x v="3"/>
    <x v="3"/>
    <x v="3"/>
  </r>
  <r>
    <n v="298"/>
    <x v="297"/>
    <x v="298"/>
    <x v="26"/>
    <n v="5037"/>
    <n v="1.4391428571428571"/>
    <x v="1"/>
    <x v="239"/>
    <x v="296"/>
    <x v="1"/>
    <x v="1"/>
    <x v="288"/>
    <x v="287"/>
    <x v="0"/>
    <x v="1"/>
    <x v="1"/>
    <x v="1"/>
    <x v="1"/>
  </r>
  <r>
    <n v="299"/>
    <x v="298"/>
    <x v="299"/>
    <x v="167"/>
    <n v="1954"/>
    <n v="0.51421052631578945"/>
    <x v="0"/>
    <x v="240"/>
    <x v="297"/>
    <x v="1"/>
    <x v="1"/>
    <x v="289"/>
    <x v="288"/>
    <x v="0"/>
    <x v="0"/>
    <x v="0"/>
    <x v="0"/>
    <x v="0"/>
  </r>
  <r>
    <n v="300"/>
    <x v="299"/>
    <x v="300"/>
    <x v="0"/>
    <n v="5"/>
    <n v="0.05"/>
    <x v="0"/>
    <x v="49"/>
    <x v="298"/>
    <x v="3"/>
    <x v="3"/>
    <x v="290"/>
    <x v="289"/>
    <x v="0"/>
    <x v="1"/>
    <x v="9"/>
    <x v="5"/>
    <x v="9"/>
  </r>
  <r>
    <n v="301"/>
    <x v="300"/>
    <x v="301"/>
    <x v="79"/>
    <n v="12102"/>
    <n v="13.446666666666667"/>
    <x v="1"/>
    <x v="241"/>
    <x v="299"/>
    <x v="1"/>
    <x v="1"/>
    <x v="291"/>
    <x v="290"/>
    <x v="0"/>
    <x v="0"/>
    <x v="4"/>
    <x v="4"/>
    <x v="4"/>
  </r>
  <r>
    <n v="302"/>
    <x v="301"/>
    <x v="302"/>
    <x v="193"/>
    <n v="24234"/>
    <n v="0.31844940867279897"/>
    <x v="0"/>
    <x v="242"/>
    <x v="300"/>
    <x v="1"/>
    <x v="1"/>
    <x v="292"/>
    <x v="18"/>
    <x v="0"/>
    <x v="0"/>
    <x v="3"/>
    <x v="3"/>
    <x v="3"/>
  </r>
  <r>
    <n v="303"/>
    <x v="302"/>
    <x v="303"/>
    <x v="74"/>
    <n v="2809"/>
    <n v="0.82617647058823529"/>
    <x v="0"/>
    <x v="235"/>
    <x v="301"/>
    <x v="1"/>
    <x v="1"/>
    <x v="293"/>
    <x v="291"/>
    <x v="0"/>
    <x v="0"/>
    <x v="7"/>
    <x v="1"/>
    <x v="7"/>
  </r>
  <r>
    <n v="304"/>
    <x v="303"/>
    <x v="304"/>
    <x v="118"/>
    <n v="11469"/>
    <n v="5.4614285714285717"/>
    <x v="1"/>
    <x v="23"/>
    <x v="302"/>
    <x v="1"/>
    <x v="1"/>
    <x v="294"/>
    <x v="292"/>
    <x v="0"/>
    <x v="0"/>
    <x v="4"/>
    <x v="4"/>
    <x v="4"/>
  </r>
  <r>
    <n v="305"/>
    <x v="304"/>
    <x v="305"/>
    <x v="54"/>
    <n v="8014"/>
    <n v="2.8621428571428571"/>
    <x v="1"/>
    <x v="72"/>
    <x v="303"/>
    <x v="1"/>
    <x v="1"/>
    <x v="295"/>
    <x v="293"/>
    <x v="0"/>
    <x v="0"/>
    <x v="3"/>
    <x v="3"/>
    <x v="3"/>
  </r>
  <r>
    <n v="306"/>
    <x v="305"/>
    <x v="306"/>
    <x v="191"/>
    <n v="514"/>
    <n v="7.9076923076923072E-2"/>
    <x v="0"/>
    <x v="243"/>
    <x v="304"/>
    <x v="1"/>
    <x v="1"/>
    <x v="296"/>
    <x v="294"/>
    <x v="0"/>
    <x v="1"/>
    <x v="3"/>
    <x v="3"/>
    <x v="3"/>
  </r>
  <r>
    <n v="307"/>
    <x v="306"/>
    <x v="307"/>
    <x v="194"/>
    <n v="43473"/>
    <n v="1.3213677811550153"/>
    <x v="1"/>
    <x v="244"/>
    <x v="305"/>
    <x v="3"/>
    <x v="3"/>
    <x v="297"/>
    <x v="295"/>
    <x v="0"/>
    <x v="1"/>
    <x v="13"/>
    <x v="5"/>
    <x v="13"/>
  </r>
  <r>
    <n v="308"/>
    <x v="307"/>
    <x v="308"/>
    <x v="195"/>
    <n v="87560"/>
    <n v="0.74077834179357027"/>
    <x v="0"/>
    <x v="245"/>
    <x v="306"/>
    <x v="1"/>
    <x v="1"/>
    <x v="298"/>
    <x v="296"/>
    <x v="0"/>
    <x v="0"/>
    <x v="3"/>
    <x v="3"/>
    <x v="3"/>
  </r>
  <r>
    <n v="309"/>
    <x v="308"/>
    <x v="309"/>
    <x v="178"/>
    <n v="3087"/>
    <n v="0.75292682926829269"/>
    <x v="3"/>
    <x v="51"/>
    <x v="307"/>
    <x v="1"/>
    <x v="1"/>
    <x v="299"/>
    <x v="297"/>
    <x v="0"/>
    <x v="1"/>
    <x v="7"/>
    <x v="1"/>
    <x v="7"/>
  </r>
  <r>
    <n v="310"/>
    <x v="309"/>
    <x v="310"/>
    <x v="75"/>
    <n v="1586"/>
    <n v="0.20333333333333334"/>
    <x v="0"/>
    <x v="36"/>
    <x v="308"/>
    <x v="1"/>
    <x v="1"/>
    <x v="300"/>
    <x v="298"/>
    <x v="0"/>
    <x v="0"/>
    <x v="11"/>
    <x v="6"/>
    <x v="11"/>
  </r>
  <r>
    <n v="311"/>
    <x v="310"/>
    <x v="311"/>
    <x v="9"/>
    <n v="12812"/>
    <n v="2.0336507936507937"/>
    <x v="1"/>
    <x v="246"/>
    <x v="309"/>
    <x v="1"/>
    <x v="1"/>
    <x v="247"/>
    <x v="299"/>
    <x v="0"/>
    <x v="0"/>
    <x v="3"/>
    <x v="3"/>
    <x v="3"/>
  </r>
  <r>
    <n v="312"/>
    <x v="311"/>
    <x v="312"/>
    <x v="18"/>
    <n v="183345"/>
    <n v="3.1022842639593908"/>
    <x v="1"/>
    <x v="247"/>
    <x v="310"/>
    <x v="1"/>
    <x v="1"/>
    <x v="244"/>
    <x v="300"/>
    <x v="0"/>
    <x v="0"/>
    <x v="3"/>
    <x v="3"/>
    <x v="3"/>
  </r>
  <r>
    <n v="313"/>
    <x v="312"/>
    <x v="313"/>
    <x v="196"/>
    <n v="8697"/>
    <n v="3.9531818181818181"/>
    <x v="1"/>
    <x v="248"/>
    <x v="311"/>
    <x v="1"/>
    <x v="1"/>
    <x v="301"/>
    <x v="301"/>
    <x v="0"/>
    <x v="0"/>
    <x v="1"/>
    <x v="1"/>
    <x v="1"/>
  </r>
  <r>
    <n v="314"/>
    <x v="313"/>
    <x v="314"/>
    <x v="1"/>
    <n v="4126"/>
    <n v="2.9471428571428571"/>
    <x v="1"/>
    <x v="221"/>
    <x v="312"/>
    <x v="1"/>
    <x v="1"/>
    <x v="188"/>
    <x v="162"/>
    <x v="0"/>
    <x v="1"/>
    <x v="4"/>
    <x v="4"/>
    <x v="4"/>
  </r>
  <r>
    <n v="315"/>
    <x v="314"/>
    <x v="315"/>
    <x v="40"/>
    <n v="3220"/>
    <n v="0.33894736842105261"/>
    <x v="0"/>
    <x v="249"/>
    <x v="313"/>
    <x v="1"/>
    <x v="1"/>
    <x v="302"/>
    <x v="302"/>
    <x v="0"/>
    <x v="0"/>
    <x v="3"/>
    <x v="3"/>
    <x v="3"/>
  </r>
  <r>
    <n v="316"/>
    <x v="315"/>
    <x v="316"/>
    <x v="103"/>
    <n v="6401"/>
    <n v="0.66677083333333331"/>
    <x v="0"/>
    <x v="250"/>
    <x v="314"/>
    <x v="6"/>
    <x v="6"/>
    <x v="303"/>
    <x v="303"/>
    <x v="0"/>
    <x v="1"/>
    <x v="0"/>
    <x v="0"/>
    <x v="0"/>
  </r>
  <r>
    <n v="317"/>
    <x v="316"/>
    <x v="317"/>
    <x v="47"/>
    <n v="1269"/>
    <n v="0.19227272727272726"/>
    <x v="0"/>
    <x v="141"/>
    <x v="315"/>
    <x v="1"/>
    <x v="1"/>
    <x v="304"/>
    <x v="304"/>
    <x v="0"/>
    <x v="0"/>
    <x v="3"/>
    <x v="3"/>
    <x v="3"/>
  </r>
  <r>
    <n v="318"/>
    <x v="317"/>
    <x v="318"/>
    <x v="57"/>
    <n v="903"/>
    <n v="0.15842105263157893"/>
    <x v="0"/>
    <x v="68"/>
    <x v="316"/>
    <x v="1"/>
    <x v="1"/>
    <x v="305"/>
    <x v="305"/>
    <x v="0"/>
    <x v="0"/>
    <x v="1"/>
    <x v="1"/>
    <x v="1"/>
  </r>
  <r>
    <n v="319"/>
    <x v="318"/>
    <x v="319"/>
    <x v="141"/>
    <n v="3251"/>
    <n v="0.38702380952380955"/>
    <x v="3"/>
    <x v="251"/>
    <x v="317"/>
    <x v="1"/>
    <x v="1"/>
    <x v="306"/>
    <x v="306"/>
    <x v="0"/>
    <x v="0"/>
    <x v="2"/>
    <x v="2"/>
    <x v="2"/>
  </r>
  <r>
    <n v="320"/>
    <x v="319"/>
    <x v="320"/>
    <x v="197"/>
    <n v="8092"/>
    <n v="9.5876777251184833E-2"/>
    <x v="0"/>
    <x v="175"/>
    <x v="318"/>
    <x v="1"/>
    <x v="1"/>
    <x v="307"/>
    <x v="307"/>
    <x v="0"/>
    <x v="0"/>
    <x v="13"/>
    <x v="5"/>
    <x v="13"/>
  </r>
  <r>
    <n v="321"/>
    <x v="320"/>
    <x v="321"/>
    <x v="198"/>
    <n v="160422"/>
    <n v="0.94144366197183094"/>
    <x v="0"/>
    <x v="194"/>
    <x v="319"/>
    <x v="1"/>
    <x v="1"/>
    <x v="308"/>
    <x v="308"/>
    <x v="0"/>
    <x v="0"/>
    <x v="12"/>
    <x v="4"/>
    <x v="12"/>
  </r>
  <r>
    <n v="322"/>
    <x v="321"/>
    <x v="322"/>
    <x v="199"/>
    <n v="196377"/>
    <n v="1.6656234096692113"/>
    <x v="1"/>
    <x v="252"/>
    <x v="320"/>
    <x v="1"/>
    <x v="1"/>
    <x v="309"/>
    <x v="309"/>
    <x v="0"/>
    <x v="0"/>
    <x v="3"/>
    <x v="3"/>
    <x v="3"/>
  </r>
  <r>
    <n v="323"/>
    <x v="322"/>
    <x v="323"/>
    <x v="200"/>
    <n v="2148"/>
    <n v="0.24134831460674158"/>
    <x v="0"/>
    <x v="150"/>
    <x v="321"/>
    <x v="4"/>
    <x v="4"/>
    <x v="310"/>
    <x v="310"/>
    <x v="0"/>
    <x v="0"/>
    <x v="4"/>
    <x v="4"/>
    <x v="4"/>
  </r>
  <r>
    <n v="324"/>
    <x v="323"/>
    <x v="324"/>
    <x v="143"/>
    <n v="11648"/>
    <n v="1.6405633802816901"/>
    <x v="1"/>
    <x v="253"/>
    <x v="322"/>
    <x v="1"/>
    <x v="1"/>
    <x v="311"/>
    <x v="311"/>
    <x v="0"/>
    <x v="1"/>
    <x v="3"/>
    <x v="3"/>
    <x v="3"/>
  </r>
  <r>
    <n v="325"/>
    <x v="324"/>
    <x v="325"/>
    <x v="191"/>
    <n v="5897"/>
    <n v="0.90723076923076929"/>
    <x v="0"/>
    <x v="107"/>
    <x v="323"/>
    <x v="1"/>
    <x v="1"/>
    <x v="79"/>
    <x v="312"/>
    <x v="0"/>
    <x v="1"/>
    <x v="3"/>
    <x v="3"/>
    <x v="3"/>
  </r>
  <r>
    <n v="326"/>
    <x v="325"/>
    <x v="326"/>
    <x v="44"/>
    <n v="3326"/>
    <n v="0.46194444444444444"/>
    <x v="0"/>
    <x v="58"/>
    <x v="324"/>
    <x v="1"/>
    <x v="1"/>
    <x v="312"/>
    <x v="313"/>
    <x v="0"/>
    <x v="0"/>
    <x v="10"/>
    <x v="4"/>
    <x v="10"/>
  </r>
  <r>
    <n v="327"/>
    <x v="326"/>
    <x v="327"/>
    <x v="97"/>
    <n v="1002"/>
    <n v="0.38538461538461538"/>
    <x v="0"/>
    <x v="254"/>
    <x v="325"/>
    <x v="1"/>
    <x v="1"/>
    <x v="313"/>
    <x v="314"/>
    <x v="0"/>
    <x v="1"/>
    <x v="3"/>
    <x v="3"/>
    <x v="3"/>
  </r>
  <r>
    <n v="328"/>
    <x v="327"/>
    <x v="328"/>
    <x v="201"/>
    <n v="131826"/>
    <n v="1.3356231003039514"/>
    <x v="1"/>
    <x v="255"/>
    <x v="326"/>
    <x v="1"/>
    <x v="1"/>
    <x v="314"/>
    <x v="315"/>
    <x v="0"/>
    <x v="0"/>
    <x v="1"/>
    <x v="1"/>
    <x v="1"/>
  </r>
  <r>
    <n v="329"/>
    <x v="328"/>
    <x v="329"/>
    <x v="202"/>
    <n v="21477"/>
    <n v="0.22896588486140726"/>
    <x v="2"/>
    <x v="57"/>
    <x v="327"/>
    <x v="1"/>
    <x v="1"/>
    <x v="315"/>
    <x v="316"/>
    <x v="0"/>
    <x v="0"/>
    <x v="11"/>
    <x v="6"/>
    <x v="11"/>
  </r>
  <r>
    <n v="330"/>
    <x v="329"/>
    <x v="330"/>
    <x v="203"/>
    <n v="62330"/>
    <n v="1.8495548961424333"/>
    <x v="1"/>
    <x v="256"/>
    <x v="328"/>
    <x v="4"/>
    <x v="4"/>
    <x v="316"/>
    <x v="317"/>
    <x v="0"/>
    <x v="0"/>
    <x v="4"/>
    <x v="4"/>
    <x v="4"/>
  </r>
  <r>
    <n v="331"/>
    <x v="330"/>
    <x v="331"/>
    <x v="88"/>
    <n v="14643"/>
    <n v="4.4372727272727275"/>
    <x v="1"/>
    <x v="257"/>
    <x v="329"/>
    <x v="1"/>
    <x v="1"/>
    <x v="317"/>
    <x v="318"/>
    <x v="0"/>
    <x v="0"/>
    <x v="0"/>
    <x v="0"/>
    <x v="0"/>
  </r>
  <r>
    <n v="332"/>
    <x v="331"/>
    <x v="332"/>
    <x v="204"/>
    <n v="41396"/>
    <n v="1.999806763285024"/>
    <x v="1"/>
    <x v="258"/>
    <x v="330"/>
    <x v="1"/>
    <x v="1"/>
    <x v="318"/>
    <x v="319"/>
    <x v="0"/>
    <x v="0"/>
    <x v="8"/>
    <x v="2"/>
    <x v="8"/>
  </r>
  <r>
    <n v="333"/>
    <x v="332"/>
    <x v="333"/>
    <x v="103"/>
    <n v="11900"/>
    <n v="1.2395833333333333"/>
    <x v="1"/>
    <x v="259"/>
    <x v="331"/>
    <x v="1"/>
    <x v="1"/>
    <x v="319"/>
    <x v="320"/>
    <x v="0"/>
    <x v="0"/>
    <x v="3"/>
    <x v="3"/>
    <x v="3"/>
  </r>
  <r>
    <n v="334"/>
    <x v="333"/>
    <x v="334"/>
    <x v="205"/>
    <n v="123538"/>
    <n v="1.8661329305135952"/>
    <x v="1"/>
    <x v="260"/>
    <x v="332"/>
    <x v="1"/>
    <x v="1"/>
    <x v="32"/>
    <x v="321"/>
    <x v="0"/>
    <x v="0"/>
    <x v="1"/>
    <x v="1"/>
    <x v="1"/>
  </r>
  <r>
    <n v="335"/>
    <x v="334"/>
    <x v="335"/>
    <x v="206"/>
    <n v="198628"/>
    <n v="1.1428538550057536"/>
    <x v="1"/>
    <x v="261"/>
    <x v="333"/>
    <x v="1"/>
    <x v="1"/>
    <x v="320"/>
    <x v="322"/>
    <x v="0"/>
    <x v="0"/>
    <x v="1"/>
    <x v="1"/>
    <x v="1"/>
  </r>
  <r>
    <n v="336"/>
    <x v="335"/>
    <x v="336"/>
    <x v="207"/>
    <n v="68602"/>
    <n v="0.97032531824611035"/>
    <x v="0"/>
    <x v="262"/>
    <x v="334"/>
    <x v="1"/>
    <x v="1"/>
    <x v="321"/>
    <x v="323"/>
    <x v="0"/>
    <x v="1"/>
    <x v="1"/>
    <x v="1"/>
    <x v="1"/>
  </r>
  <r>
    <n v="337"/>
    <x v="336"/>
    <x v="337"/>
    <x v="208"/>
    <n v="116064"/>
    <n v="1.2281904761904763"/>
    <x v="1"/>
    <x v="263"/>
    <x v="335"/>
    <x v="1"/>
    <x v="1"/>
    <x v="322"/>
    <x v="324"/>
    <x v="0"/>
    <x v="0"/>
    <x v="3"/>
    <x v="3"/>
    <x v="3"/>
  </r>
  <r>
    <n v="338"/>
    <x v="337"/>
    <x v="338"/>
    <x v="209"/>
    <n v="125042"/>
    <n v="1.7914326647564469"/>
    <x v="1"/>
    <x v="264"/>
    <x v="336"/>
    <x v="1"/>
    <x v="1"/>
    <x v="323"/>
    <x v="325"/>
    <x v="0"/>
    <x v="0"/>
    <x v="3"/>
    <x v="3"/>
    <x v="3"/>
  </r>
  <r>
    <n v="339"/>
    <x v="338"/>
    <x v="339"/>
    <x v="210"/>
    <n v="108974"/>
    <n v="0.79951577402787966"/>
    <x v="3"/>
    <x v="265"/>
    <x v="337"/>
    <x v="0"/>
    <x v="0"/>
    <x v="324"/>
    <x v="326"/>
    <x v="0"/>
    <x v="0"/>
    <x v="3"/>
    <x v="3"/>
    <x v="3"/>
  </r>
  <r>
    <n v="340"/>
    <x v="339"/>
    <x v="340"/>
    <x v="211"/>
    <n v="34964"/>
    <n v="0.94242587601078165"/>
    <x v="0"/>
    <x v="224"/>
    <x v="338"/>
    <x v="1"/>
    <x v="1"/>
    <x v="325"/>
    <x v="327"/>
    <x v="0"/>
    <x v="0"/>
    <x v="14"/>
    <x v="7"/>
    <x v="14"/>
  </r>
  <r>
    <n v="341"/>
    <x v="340"/>
    <x v="341"/>
    <x v="212"/>
    <n v="96777"/>
    <n v="0.84669291338582675"/>
    <x v="0"/>
    <x v="266"/>
    <x v="339"/>
    <x v="1"/>
    <x v="1"/>
    <x v="326"/>
    <x v="328"/>
    <x v="0"/>
    <x v="0"/>
    <x v="7"/>
    <x v="1"/>
    <x v="7"/>
  </r>
  <r>
    <n v="342"/>
    <x v="341"/>
    <x v="342"/>
    <x v="213"/>
    <n v="31864"/>
    <n v="0.66521920668058454"/>
    <x v="0"/>
    <x v="267"/>
    <x v="340"/>
    <x v="1"/>
    <x v="1"/>
    <x v="327"/>
    <x v="329"/>
    <x v="0"/>
    <x v="0"/>
    <x v="3"/>
    <x v="3"/>
    <x v="3"/>
  </r>
  <r>
    <n v="343"/>
    <x v="342"/>
    <x v="343"/>
    <x v="25"/>
    <n v="4853"/>
    <n v="0.53922222222222227"/>
    <x v="0"/>
    <x v="98"/>
    <x v="341"/>
    <x v="1"/>
    <x v="1"/>
    <x v="328"/>
    <x v="151"/>
    <x v="0"/>
    <x v="0"/>
    <x v="3"/>
    <x v="3"/>
    <x v="3"/>
  </r>
  <r>
    <n v="344"/>
    <x v="343"/>
    <x v="344"/>
    <x v="214"/>
    <n v="82959"/>
    <n v="0.41983299595141699"/>
    <x v="0"/>
    <x v="268"/>
    <x v="342"/>
    <x v="1"/>
    <x v="1"/>
    <x v="329"/>
    <x v="330"/>
    <x v="0"/>
    <x v="0"/>
    <x v="11"/>
    <x v="6"/>
    <x v="11"/>
  </r>
  <r>
    <n v="345"/>
    <x v="344"/>
    <x v="345"/>
    <x v="215"/>
    <n v="23159"/>
    <n v="0.14694796954314721"/>
    <x v="0"/>
    <x v="269"/>
    <x v="343"/>
    <x v="4"/>
    <x v="4"/>
    <x v="330"/>
    <x v="331"/>
    <x v="0"/>
    <x v="0"/>
    <x v="6"/>
    <x v="4"/>
    <x v="6"/>
  </r>
  <r>
    <n v="346"/>
    <x v="345"/>
    <x v="346"/>
    <x v="48"/>
    <n v="2758"/>
    <n v="0.34475"/>
    <x v="0"/>
    <x v="270"/>
    <x v="344"/>
    <x v="1"/>
    <x v="1"/>
    <x v="331"/>
    <x v="332"/>
    <x v="0"/>
    <x v="1"/>
    <x v="7"/>
    <x v="1"/>
    <x v="7"/>
  </r>
  <r>
    <n v="347"/>
    <x v="346"/>
    <x v="347"/>
    <x v="79"/>
    <n v="12607"/>
    <n v="14.007777777777777"/>
    <x v="1"/>
    <x v="271"/>
    <x v="345"/>
    <x v="1"/>
    <x v="1"/>
    <x v="332"/>
    <x v="333"/>
    <x v="0"/>
    <x v="0"/>
    <x v="2"/>
    <x v="2"/>
    <x v="2"/>
  </r>
  <r>
    <n v="348"/>
    <x v="347"/>
    <x v="348"/>
    <x v="216"/>
    <n v="142823"/>
    <n v="0.71770351758793971"/>
    <x v="0"/>
    <x v="272"/>
    <x v="346"/>
    <x v="1"/>
    <x v="1"/>
    <x v="333"/>
    <x v="334"/>
    <x v="0"/>
    <x v="0"/>
    <x v="0"/>
    <x v="0"/>
    <x v="0"/>
  </r>
  <r>
    <n v="349"/>
    <x v="348"/>
    <x v="349"/>
    <x v="217"/>
    <n v="95958"/>
    <n v="0.53074115044247783"/>
    <x v="0"/>
    <x v="273"/>
    <x v="347"/>
    <x v="1"/>
    <x v="1"/>
    <x v="296"/>
    <x v="335"/>
    <x v="0"/>
    <x v="0"/>
    <x v="3"/>
    <x v="3"/>
    <x v="3"/>
  </r>
  <r>
    <n v="350"/>
    <x v="349"/>
    <x v="350"/>
    <x v="0"/>
    <n v="5"/>
    <n v="0.05"/>
    <x v="0"/>
    <x v="49"/>
    <x v="298"/>
    <x v="1"/>
    <x v="1"/>
    <x v="334"/>
    <x v="336"/>
    <x v="0"/>
    <x v="1"/>
    <x v="17"/>
    <x v="1"/>
    <x v="17"/>
  </r>
  <r>
    <n v="351"/>
    <x v="350"/>
    <x v="351"/>
    <x v="218"/>
    <n v="94631"/>
    <n v="1.2770715249662619"/>
    <x v="1"/>
    <x v="274"/>
    <x v="348"/>
    <x v="1"/>
    <x v="1"/>
    <x v="335"/>
    <x v="337"/>
    <x v="0"/>
    <x v="0"/>
    <x v="1"/>
    <x v="1"/>
    <x v="1"/>
  </r>
  <r>
    <n v="352"/>
    <x v="351"/>
    <x v="352"/>
    <x v="54"/>
    <n v="977"/>
    <n v="0.34892857142857142"/>
    <x v="0"/>
    <x v="254"/>
    <x v="349"/>
    <x v="0"/>
    <x v="0"/>
    <x v="336"/>
    <x v="338"/>
    <x v="0"/>
    <x v="0"/>
    <x v="3"/>
    <x v="3"/>
    <x v="3"/>
  </r>
  <r>
    <n v="353"/>
    <x v="352"/>
    <x v="353"/>
    <x v="219"/>
    <n v="137961"/>
    <n v="4.105982142857143"/>
    <x v="1"/>
    <x v="275"/>
    <x v="350"/>
    <x v="1"/>
    <x v="1"/>
    <x v="337"/>
    <x v="339"/>
    <x v="0"/>
    <x v="0"/>
    <x v="3"/>
    <x v="3"/>
    <x v="3"/>
  </r>
  <r>
    <n v="354"/>
    <x v="353"/>
    <x v="354"/>
    <x v="55"/>
    <n v="7548"/>
    <n v="1.2373770491803278"/>
    <x v="1"/>
    <x v="175"/>
    <x v="351"/>
    <x v="3"/>
    <x v="3"/>
    <x v="338"/>
    <x v="340"/>
    <x v="0"/>
    <x v="0"/>
    <x v="4"/>
    <x v="4"/>
    <x v="4"/>
  </r>
  <r>
    <n v="355"/>
    <x v="354"/>
    <x v="355"/>
    <x v="167"/>
    <n v="2241"/>
    <n v="0.58973684210526311"/>
    <x v="2"/>
    <x v="99"/>
    <x v="352"/>
    <x v="1"/>
    <x v="1"/>
    <x v="339"/>
    <x v="341"/>
    <x v="0"/>
    <x v="0"/>
    <x v="8"/>
    <x v="2"/>
    <x v="8"/>
  </r>
  <r>
    <n v="356"/>
    <x v="355"/>
    <x v="356"/>
    <x v="29"/>
    <n v="3431"/>
    <n v="0.36892473118279567"/>
    <x v="0"/>
    <x v="174"/>
    <x v="353"/>
    <x v="6"/>
    <x v="6"/>
    <x v="340"/>
    <x v="342"/>
    <x v="0"/>
    <x v="0"/>
    <x v="3"/>
    <x v="3"/>
    <x v="3"/>
  </r>
  <r>
    <n v="357"/>
    <x v="356"/>
    <x v="357"/>
    <x v="173"/>
    <n v="4253"/>
    <n v="1.8491304347826087"/>
    <x v="1"/>
    <x v="142"/>
    <x v="354"/>
    <x v="1"/>
    <x v="1"/>
    <x v="341"/>
    <x v="343"/>
    <x v="0"/>
    <x v="0"/>
    <x v="11"/>
    <x v="6"/>
    <x v="11"/>
  </r>
  <r>
    <n v="358"/>
    <x v="357"/>
    <x v="358"/>
    <x v="62"/>
    <n v="1146"/>
    <n v="0.11814432989690722"/>
    <x v="0"/>
    <x v="276"/>
    <x v="355"/>
    <x v="0"/>
    <x v="0"/>
    <x v="342"/>
    <x v="344"/>
    <x v="1"/>
    <x v="0"/>
    <x v="14"/>
    <x v="7"/>
    <x v="14"/>
  </r>
  <r>
    <n v="359"/>
    <x v="358"/>
    <x v="359"/>
    <x v="220"/>
    <n v="11948"/>
    <n v="2.9870000000000001"/>
    <x v="1"/>
    <x v="277"/>
    <x v="356"/>
    <x v="1"/>
    <x v="1"/>
    <x v="343"/>
    <x v="127"/>
    <x v="0"/>
    <x v="0"/>
    <x v="10"/>
    <x v="4"/>
    <x v="10"/>
  </r>
  <r>
    <n v="360"/>
    <x v="359"/>
    <x v="360"/>
    <x v="221"/>
    <n v="135132"/>
    <n v="2.2635175879396985"/>
    <x v="1"/>
    <x v="278"/>
    <x v="357"/>
    <x v="4"/>
    <x v="4"/>
    <x v="344"/>
    <x v="345"/>
    <x v="0"/>
    <x v="1"/>
    <x v="3"/>
    <x v="3"/>
    <x v="3"/>
  </r>
  <r>
    <n v="361"/>
    <x v="360"/>
    <x v="361"/>
    <x v="20"/>
    <n v="9546"/>
    <n v="1.7356363636363636"/>
    <x v="1"/>
    <x v="39"/>
    <x v="358"/>
    <x v="1"/>
    <x v="1"/>
    <x v="345"/>
    <x v="346"/>
    <x v="0"/>
    <x v="0"/>
    <x v="3"/>
    <x v="3"/>
    <x v="3"/>
  </r>
  <r>
    <n v="362"/>
    <x v="361"/>
    <x v="362"/>
    <x v="41"/>
    <n v="13755"/>
    <n v="3.7175675675675675"/>
    <x v="1"/>
    <x v="271"/>
    <x v="359"/>
    <x v="1"/>
    <x v="1"/>
    <x v="65"/>
    <x v="347"/>
    <x v="0"/>
    <x v="0"/>
    <x v="1"/>
    <x v="1"/>
    <x v="1"/>
  </r>
  <r>
    <n v="363"/>
    <x v="362"/>
    <x v="363"/>
    <x v="5"/>
    <n v="8330"/>
    <n v="1.601923076923077"/>
    <x v="1"/>
    <x v="279"/>
    <x v="360"/>
    <x v="1"/>
    <x v="1"/>
    <x v="346"/>
    <x v="348"/>
    <x v="0"/>
    <x v="0"/>
    <x v="1"/>
    <x v="1"/>
    <x v="1"/>
  </r>
  <r>
    <n v="364"/>
    <x v="363"/>
    <x v="364"/>
    <x v="79"/>
    <n v="14547"/>
    <n v="16.163333333333334"/>
    <x v="1"/>
    <x v="129"/>
    <x v="361"/>
    <x v="1"/>
    <x v="1"/>
    <x v="347"/>
    <x v="349"/>
    <x v="0"/>
    <x v="0"/>
    <x v="7"/>
    <x v="1"/>
    <x v="7"/>
  </r>
  <r>
    <n v="365"/>
    <x v="364"/>
    <x v="365"/>
    <x v="39"/>
    <n v="11735"/>
    <n v="7.3343749999999996"/>
    <x v="1"/>
    <x v="192"/>
    <x v="362"/>
    <x v="2"/>
    <x v="2"/>
    <x v="348"/>
    <x v="350"/>
    <x v="0"/>
    <x v="0"/>
    <x v="3"/>
    <x v="3"/>
    <x v="3"/>
  </r>
  <r>
    <n v="366"/>
    <x v="365"/>
    <x v="366"/>
    <x v="37"/>
    <n v="10658"/>
    <n v="5.9211111111111112"/>
    <x v="1"/>
    <x v="196"/>
    <x v="363"/>
    <x v="1"/>
    <x v="1"/>
    <x v="349"/>
    <x v="351"/>
    <x v="0"/>
    <x v="1"/>
    <x v="3"/>
    <x v="3"/>
    <x v="3"/>
  </r>
  <r>
    <n v="367"/>
    <x v="366"/>
    <x v="367"/>
    <x v="34"/>
    <n v="1870"/>
    <n v="0.18888888888888888"/>
    <x v="0"/>
    <x v="51"/>
    <x v="364"/>
    <x v="1"/>
    <x v="1"/>
    <x v="350"/>
    <x v="33"/>
    <x v="0"/>
    <x v="1"/>
    <x v="3"/>
    <x v="3"/>
    <x v="3"/>
  </r>
  <r>
    <n v="368"/>
    <x v="367"/>
    <x v="368"/>
    <x v="5"/>
    <n v="14394"/>
    <n v="2.7680769230769231"/>
    <x v="1"/>
    <x v="280"/>
    <x v="365"/>
    <x v="4"/>
    <x v="4"/>
    <x v="351"/>
    <x v="352"/>
    <x v="0"/>
    <x v="1"/>
    <x v="4"/>
    <x v="4"/>
    <x v="4"/>
  </r>
  <r>
    <n v="369"/>
    <x v="368"/>
    <x v="369"/>
    <x v="91"/>
    <n v="14743"/>
    <n v="2.730185185185185"/>
    <x v="1"/>
    <x v="110"/>
    <x v="366"/>
    <x v="1"/>
    <x v="1"/>
    <x v="352"/>
    <x v="353"/>
    <x v="0"/>
    <x v="1"/>
    <x v="19"/>
    <x v="4"/>
    <x v="19"/>
  </r>
  <r>
    <n v="370"/>
    <x v="369"/>
    <x v="370"/>
    <x v="222"/>
    <n v="178965"/>
    <n v="1.593633125556545"/>
    <x v="1"/>
    <x v="281"/>
    <x v="367"/>
    <x v="1"/>
    <x v="1"/>
    <x v="353"/>
    <x v="354"/>
    <x v="0"/>
    <x v="0"/>
    <x v="3"/>
    <x v="3"/>
    <x v="3"/>
  </r>
  <r>
    <n v="371"/>
    <x v="370"/>
    <x v="371"/>
    <x v="223"/>
    <n v="128410"/>
    <n v="0.67869978858350954"/>
    <x v="0"/>
    <x v="282"/>
    <x v="368"/>
    <x v="1"/>
    <x v="1"/>
    <x v="354"/>
    <x v="355"/>
    <x v="0"/>
    <x v="0"/>
    <x v="3"/>
    <x v="3"/>
    <x v="3"/>
  </r>
  <r>
    <n v="372"/>
    <x v="371"/>
    <x v="372"/>
    <x v="79"/>
    <n v="14324"/>
    <n v="15.915555555555555"/>
    <x v="1"/>
    <x v="283"/>
    <x v="369"/>
    <x v="1"/>
    <x v="1"/>
    <x v="355"/>
    <x v="356"/>
    <x v="0"/>
    <x v="1"/>
    <x v="4"/>
    <x v="4"/>
    <x v="4"/>
  </r>
  <r>
    <n v="373"/>
    <x v="372"/>
    <x v="373"/>
    <x v="224"/>
    <n v="164291"/>
    <n v="7.3018222222222224"/>
    <x v="1"/>
    <x v="284"/>
    <x v="370"/>
    <x v="1"/>
    <x v="1"/>
    <x v="356"/>
    <x v="357"/>
    <x v="0"/>
    <x v="0"/>
    <x v="3"/>
    <x v="3"/>
    <x v="3"/>
  </r>
  <r>
    <n v="374"/>
    <x v="373"/>
    <x v="374"/>
    <x v="225"/>
    <n v="22073"/>
    <n v="0.13185782556750297"/>
    <x v="0"/>
    <x v="165"/>
    <x v="371"/>
    <x v="1"/>
    <x v="1"/>
    <x v="357"/>
    <x v="358"/>
    <x v="0"/>
    <x v="1"/>
    <x v="4"/>
    <x v="4"/>
    <x v="4"/>
  </r>
  <r>
    <n v="375"/>
    <x v="374"/>
    <x v="375"/>
    <x v="50"/>
    <n v="1479"/>
    <n v="0.54777777777777781"/>
    <x v="0"/>
    <x v="270"/>
    <x v="372"/>
    <x v="1"/>
    <x v="1"/>
    <x v="358"/>
    <x v="359"/>
    <x v="0"/>
    <x v="0"/>
    <x v="7"/>
    <x v="1"/>
    <x v="7"/>
  </r>
  <r>
    <n v="376"/>
    <x v="375"/>
    <x v="376"/>
    <x v="74"/>
    <n v="12275"/>
    <n v="3.6102941176470589"/>
    <x v="1"/>
    <x v="54"/>
    <x v="373"/>
    <x v="1"/>
    <x v="1"/>
    <x v="359"/>
    <x v="360"/>
    <x v="0"/>
    <x v="0"/>
    <x v="1"/>
    <x v="1"/>
    <x v="1"/>
  </r>
  <r>
    <n v="377"/>
    <x v="376"/>
    <x v="377"/>
    <x v="226"/>
    <n v="5098"/>
    <n v="0.10257545271629778"/>
    <x v="0"/>
    <x v="78"/>
    <x v="374"/>
    <x v="1"/>
    <x v="1"/>
    <x v="12"/>
    <x v="361"/>
    <x v="0"/>
    <x v="0"/>
    <x v="3"/>
    <x v="3"/>
    <x v="3"/>
  </r>
  <r>
    <n v="378"/>
    <x v="377"/>
    <x v="378"/>
    <x v="227"/>
    <n v="24882"/>
    <n v="0.13962962962962963"/>
    <x v="0"/>
    <x v="285"/>
    <x v="375"/>
    <x v="1"/>
    <x v="1"/>
    <x v="360"/>
    <x v="362"/>
    <x v="0"/>
    <x v="0"/>
    <x v="4"/>
    <x v="4"/>
    <x v="4"/>
  </r>
  <r>
    <n v="379"/>
    <x v="378"/>
    <x v="379"/>
    <x v="44"/>
    <n v="2912"/>
    <n v="0.40444444444444444"/>
    <x v="0"/>
    <x v="9"/>
    <x v="376"/>
    <x v="4"/>
    <x v="4"/>
    <x v="361"/>
    <x v="363"/>
    <x v="0"/>
    <x v="0"/>
    <x v="3"/>
    <x v="3"/>
    <x v="3"/>
  </r>
  <r>
    <n v="380"/>
    <x v="379"/>
    <x v="380"/>
    <x v="186"/>
    <n v="4008"/>
    <n v="1.6032"/>
    <x v="1"/>
    <x v="286"/>
    <x v="377"/>
    <x v="1"/>
    <x v="1"/>
    <x v="362"/>
    <x v="364"/>
    <x v="0"/>
    <x v="0"/>
    <x v="3"/>
    <x v="3"/>
    <x v="3"/>
  </r>
  <r>
    <n v="381"/>
    <x v="380"/>
    <x v="381"/>
    <x v="98"/>
    <n v="9749"/>
    <n v="1.8394339622641509"/>
    <x v="1"/>
    <x v="287"/>
    <x v="378"/>
    <x v="1"/>
    <x v="1"/>
    <x v="363"/>
    <x v="365"/>
    <x v="0"/>
    <x v="0"/>
    <x v="3"/>
    <x v="3"/>
    <x v="3"/>
  </r>
  <r>
    <n v="382"/>
    <x v="381"/>
    <x v="382"/>
    <x v="14"/>
    <n v="5803"/>
    <n v="0.63769230769230767"/>
    <x v="0"/>
    <x v="109"/>
    <x v="379"/>
    <x v="1"/>
    <x v="1"/>
    <x v="364"/>
    <x v="366"/>
    <x v="0"/>
    <x v="0"/>
    <x v="14"/>
    <x v="7"/>
    <x v="14"/>
  </r>
  <r>
    <n v="383"/>
    <x v="382"/>
    <x v="383"/>
    <x v="9"/>
    <n v="14199"/>
    <n v="2.2538095238095237"/>
    <x v="1"/>
    <x v="288"/>
    <x v="380"/>
    <x v="1"/>
    <x v="1"/>
    <x v="210"/>
    <x v="285"/>
    <x v="0"/>
    <x v="1"/>
    <x v="0"/>
    <x v="0"/>
    <x v="0"/>
  </r>
  <r>
    <n v="384"/>
    <x v="383"/>
    <x v="384"/>
    <x v="228"/>
    <n v="196779"/>
    <n v="1.7200961538461539"/>
    <x v="1"/>
    <x v="289"/>
    <x v="381"/>
    <x v="1"/>
    <x v="1"/>
    <x v="365"/>
    <x v="367"/>
    <x v="1"/>
    <x v="1"/>
    <x v="4"/>
    <x v="4"/>
    <x v="4"/>
  </r>
  <r>
    <n v="385"/>
    <x v="384"/>
    <x v="385"/>
    <x v="229"/>
    <n v="56859"/>
    <n v="1.4616709511568124"/>
    <x v="1"/>
    <x v="290"/>
    <x v="382"/>
    <x v="1"/>
    <x v="1"/>
    <x v="366"/>
    <x v="368"/>
    <x v="0"/>
    <x v="0"/>
    <x v="9"/>
    <x v="5"/>
    <x v="9"/>
  </r>
  <r>
    <n v="386"/>
    <x v="385"/>
    <x v="386"/>
    <x v="230"/>
    <n v="103554"/>
    <n v="0.76423616236162362"/>
    <x v="0"/>
    <x v="291"/>
    <x v="383"/>
    <x v="1"/>
    <x v="1"/>
    <x v="367"/>
    <x v="369"/>
    <x v="0"/>
    <x v="0"/>
    <x v="3"/>
    <x v="3"/>
    <x v="3"/>
  </r>
  <r>
    <n v="387"/>
    <x v="386"/>
    <x v="387"/>
    <x v="231"/>
    <n v="42795"/>
    <n v="0.39261467889908258"/>
    <x v="0"/>
    <x v="292"/>
    <x v="384"/>
    <x v="1"/>
    <x v="1"/>
    <x v="368"/>
    <x v="370"/>
    <x v="0"/>
    <x v="0"/>
    <x v="8"/>
    <x v="2"/>
    <x v="8"/>
  </r>
  <r>
    <n v="388"/>
    <x v="387"/>
    <x v="388"/>
    <x v="232"/>
    <n v="12938"/>
    <n v="0.11270034843205574"/>
    <x v="3"/>
    <x v="293"/>
    <x v="385"/>
    <x v="5"/>
    <x v="5"/>
    <x v="369"/>
    <x v="371"/>
    <x v="0"/>
    <x v="0"/>
    <x v="7"/>
    <x v="1"/>
    <x v="7"/>
  </r>
  <r>
    <n v="389"/>
    <x v="388"/>
    <x v="389"/>
    <x v="233"/>
    <n v="101352"/>
    <n v="1.2211084337349398"/>
    <x v="1"/>
    <x v="294"/>
    <x v="386"/>
    <x v="1"/>
    <x v="1"/>
    <x v="370"/>
    <x v="372"/>
    <x v="0"/>
    <x v="0"/>
    <x v="3"/>
    <x v="3"/>
    <x v="3"/>
  </r>
  <r>
    <n v="390"/>
    <x v="389"/>
    <x v="390"/>
    <x v="166"/>
    <n v="4477"/>
    <n v="1.8654166666666667"/>
    <x v="1"/>
    <x v="126"/>
    <x v="387"/>
    <x v="1"/>
    <x v="1"/>
    <x v="371"/>
    <x v="373"/>
    <x v="0"/>
    <x v="0"/>
    <x v="14"/>
    <x v="7"/>
    <x v="14"/>
  </r>
  <r>
    <n v="391"/>
    <x v="390"/>
    <x v="391"/>
    <x v="234"/>
    <n v="4393"/>
    <n v="7.27317880794702E-2"/>
    <x v="0"/>
    <x v="295"/>
    <x v="388"/>
    <x v="1"/>
    <x v="1"/>
    <x v="287"/>
    <x v="374"/>
    <x v="0"/>
    <x v="0"/>
    <x v="9"/>
    <x v="5"/>
    <x v="9"/>
  </r>
  <r>
    <n v="392"/>
    <x v="391"/>
    <x v="392"/>
    <x v="235"/>
    <n v="67546"/>
    <n v="0.65642371234207963"/>
    <x v="0"/>
    <x v="296"/>
    <x v="389"/>
    <x v="1"/>
    <x v="1"/>
    <x v="372"/>
    <x v="375"/>
    <x v="0"/>
    <x v="0"/>
    <x v="8"/>
    <x v="2"/>
    <x v="8"/>
  </r>
  <r>
    <n v="393"/>
    <x v="392"/>
    <x v="393"/>
    <x v="236"/>
    <n v="143788"/>
    <n v="2.2896178343949045"/>
    <x v="1"/>
    <x v="297"/>
    <x v="390"/>
    <x v="0"/>
    <x v="0"/>
    <x v="373"/>
    <x v="376"/>
    <x v="0"/>
    <x v="0"/>
    <x v="17"/>
    <x v="1"/>
    <x v="17"/>
  </r>
  <r>
    <n v="394"/>
    <x v="393"/>
    <x v="394"/>
    <x v="126"/>
    <n v="3755"/>
    <n v="4.6937499999999996"/>
    <x v="1"/>
    <x v="298"/>
    <x v="391"/>
    <x v="1"/>
    <x v="1"/>
    <x v="374"/>
    <x v="377"/>
    <x v="0"/>
    <x v="1"/>
    <x v="4"/>
    <x v="4"/>
    <x v="4"/>
  </r>
  <r>
    <n v="395"/>
    <x v="122"/>
    <x v="395"/>
    <x v="143"/>
    <n v="9238"/>
    <n v="1.3011267605633803"/>
    <x v="1"/>
    <x v="10"/>
    <x v="392"/>
    <x v="1"/>
    <x v="1"/>
    <x v="375"/>
    <x v="378"/>
    <x v="1"/>
    <x v="0"/>
    <x v="3"/>
    <x v="3"/>
    <x v="3"/>
  </r>
  <r>
    <n v="396"/>
    <x v="394"/>
    <x v="396"/>
    <x v="237"/>
    <n v="77012"/>
    <n v="1.6705422993492407"/>
    <x v="1"/>
    <x v="299"/>
    <x v="393"/>
    <x v="2"/>
    <x v="2"/>
    <x v="376"/>
    <x v="379"/>
    <x v="0"/>
    <x v="0"/>
    <x v="6"/>
    <x v="4"/>
    <x v="6"/>
  </r>
  <r>
    <n v="397"/>
    <x v="395"/>
    <x v="397"/>
    <x v="32"/>
    <n v="14083"/>
    <n v="1.738641975308642"/>
    <x v="1"/>
    <x v="211"/>
    <x v="394"/>
    <x v="1"/>
    <x v="1"/>
    <x v="377"/>
    <x v="380"/>
    <x v="0"/>
    <x v="0"/>
    <x v="1"/>
    <x v="1"/>
    <x v="1"/>
  </r>
  <r>
    <n v="398"/>
    <x v="396"/>
    <x v="398"/>
    <x v="12"/>
    <n v="12202"/>
    <n v="7.1776470588235295"/>
    <x v="1"/>
    <x v="300"/>
    <x v="395"/>
    <x v="6"/>
    <x v="6"/>
    <x v="378"/>
    <x v="103"/>
    <x v="0"/>
    <x v="1"/>
    <x v="10"/>
    <x v="4"/>
    <x v="10"/>
  </r>
  <r>
    <n v="399"/>
    <x v="397"/>
    <x v="399"/>
    <x v="238"/>
    <n v="62127"/>
    <n v="0.63850976361767731"/>
    <x v="0"/>
    <x v="301"/>
    <x v="396"/>
    <x v="1"/>
    <x v="1"/>
    <x v="379"/>
    <x v="381"/>
    <x v="0"/>
    <x v="0"/>
    <x v="7"/>
    <x v="1"/>
    <x v="7"/>
  </r>
  <r>
    <n v="400"/>
    <x v="398"/>
    <x v="400"/>
    <x v="0"/>
    <n v="2"/>
    <n v="0.02"/>
    <x v="0"/>
    <x v="49"/>
    <x v="50"/>
    <x v="1"/>
    <x v="1"/>
    <x v="380"/>
    <x v="382"/>
    <x v="0"/>
    <x v="1"/>
    <x v="14"/>
    <x v="7"/>
    <x v="14"/>
  </r>
  <r>
    <n v="401"/>
    <x v="399"/>
    <x v="401"/>
    <x v="79"/>
    <n v="13772"/>
    <n v="15.302222222222222"/>
    <x v="1"/>
    <x v="302"/>
    <x v="397"/>
    <x v="1"/>
    <x v="1"/>
    <x v="381"/>
    <x v="383"/>
    <x v="0"/>
    <x v="0"/>
    <x v="3"/>
    <x v="3"/>
    <x v="3"/>
  </r>
  <r>
    <n v="402"/>
    <x v="400"/>
    <x v="402"/>
    <x v="190"/>
    <n v="2946"/>
    <n v="0.40356164383561643"/>
    <x v="0"/>
    <x v="174"/>
    <x v="398"/>
    <x v="1"/>
    <x v="1"/>
    <x v="382"/>
    <x v="384"/>
    <x v="0"/>
    <x v="1"/>
    <x v="12"/>
    <x v="4"/>
    <x v="12"/>
  </r>
  <r>
    <n v="403"/>
    <x v="401"/>
    <x v="403"/>
    <x v="239"/>
    <n v="168820"/>
    <n v="0.86220633299284988"/>
    <x v="0"/>
    <x v="303"/>
    <x v="399"/>
    <x v="0"/>
    <x v="0"/>
    <x v="125"/>
    <x v="385"/>
    <x v="0"/>
    <x v="1"/>
    <x v="3"/>
    <x v="3"/>
    <x v="3"/>
  </r>
  <r>
    <n v="404"/>
    <x v="402"/>
    <x v="404"/>
    <x v="240"/>
    <n v="154321"/>
    <n v="3.1558486707566464"/>
    <x v="1"/>
    <x v="304"/>
    <x v="400"/>
    <x v="1"/>
    <x v="1"/>
    <x v="383"/>
    <x v="386"/>
    <x v="0"/>
    <x v="0"/>
    <x v="3"/>
    <x v="3"/>
    <x v="3"/>
  </r>
  <r>
    <n v="405"/>
    <x v="403"/>
    <x v="405"/>
    <x v="241"/>
    <n v="26527"/>
    <n v="0.89618243243243245"/>
    <x v="0"/>
    <x v="305"/>
    <x v="401"/>
    <x v="1"/>
    <x v="1"/>
    <x v="384"/>
    <x v="387"/>
    <x v="0"/>
    <x v="0"/>
    <x v="3"/>
    <x v="3"/>
    <x v="3"/>
  </r>
  <r>
    <n v="406"/>
    <x v="404"/>
    <x v="406"/>
    <x v="242"/>
    <n v="71583"/>
    <n v="1.8214503816793892"/>
    <x v="1"/>
    <x v="306"/>
    <x v="402"/>
    <x v="1"/>
    <x v="1"/>
    <x v="385"/>
    <x v="388"/>
    <x v="1"/>
    <x v="0"/>
    <x v="4"/>
    <x v="4"/>
    <x v="4"/>
  </r>
  <r>
    <n v="407"/>
    <x v="405"/>
    <x v="407"/>
    <x v="74"/>
    <n v="12100"/>
    <n v="3.5588235294117645"/>
    <x v="1"/>
    <x v="307"/>
    <x v="403"/>
    <x v="3"/>
    <x v="3"/>
    <x v="386"/>
    <x v="389"/>
    <x v="0"/>
    <x v="0"/>
    <x v="3"/>
    <x v="3"/>
    <x v="3"/>
  </r>
  <r>
    <n v="408"/>
    <x v="406"/>
    <x v="408"/>
    <x v="243"/>
    <n v="12129"/>
    <n v="1.3183695652173912"/>
    <x v="1"/>
    <x v="110"/>
    <x v="404"/>
    <x v="0"/>
    <x v="0"/>
    <x v="387"/>
    <x v="390"/>
    <x v="0"/>
    <x v="0"/>
    <x v="4"/>
    <x v="4"/>
    <x v="4"/>
  </r>
  <r>
    <n v="409"/>
    <x v="97"/>
    <x v="409"/>
    <x v="244"/>
    <n v="62804"/>
    <n v="0.46315634218289087"/>
    <x v="0"/>
    <x v="308"/>
    <x v="405"/>
    <x v="1"/>
    <x v="1"/>
    <x v="388"/>
    <x v="391"/>
    <x v="0"/>
    <x v="0"/>
    <x v="1"/>
    <x v="1"/>
    <x v="1"/>
  </r>
  <r>
    <n v="410"/>
    <x v="407"/>
    <x v="410"/>
    <x v="184"/>
    <n v="55536"/>
    <n v="0.36132726089785294"/>
    <x v="2"/>
    <x v="309"/>
    <x v="406"/>
    <x v="1"/>
    <x v="1"/>
    <x v="277"/>
    <x v="277"/>
    <x v="0"/>
    <x v="0"/>
    <x v="20"/>
    <x v="6"/>
    <x v="20"/>
  </r>
  <r>
    <n v="411"/>
    <x v="408"/>
    <x v="411"/>
    <x v="75"/>
    <n v="8161"/>
    <n v="1.0462820512820512"/>
    <x v="1"/>
    <x v="172"/>
    <x v="407"/>
    <x v="1"/>
    <x v="1"/>
    <x v="389"/>
    <x v="392"/>
    <x v="0"/>
    <x v="0"/>
    <x v="3"/>
    <x v="3"/>
    <x v="3"/>
  </r>
  <r>
    <n v="412"/>
    <x v="409"/>
    <x v="412"/>
    <x v="118"/>
    <n v="14046"/>
    <n v="6.6885714285714286"/>
    <x v="1"/>
    <x v="38"/>
    <x v="408"/>
    <x v="1"/>
    <x v="1"/>
    <x v="390"/>
    <x v="393"/>
    <x v="0"/>
    <x v="0"/>
    <x v="13"/>
    <x v="5"/>
    <x v="13"/>
  </r>
  <r>
    <n v="413"/>
    <x v="410"/>
    <x v="413"/>
    <x v="245"/>
    <n v="117628"/>
    <n v="0.62072823218997364"/>
    <x v="2"/>
    <x v="310"/>
    <x v="409"/>
    <x v="1"/>
    <x v="1"/>
    <x v="391"/>
    <x v="394"/>
    <x v="0"/>
    <x v="0"/>
    <x v="10"/>
    <x v="4"/>
    <x v="10"/>
  </r>
  <r>
    <n v="414"/>
    <x v="411"/>
    <x v="414"/>
    <x v="246"/>
    <n v="159405"/>
    <n v="0.84699787460148779"/>
    <x v="0"/>
    <x v="311"/>
    <x v="410"/>
    <x v="1"/>
    <x v="1"/>
    <x v="392"/>
    <x v="395"/>
    <x v="0"/>
    <x v="1"/>
    <x v="0"/>
    <x v="0"/>
    <x v="0"/>
  </r>
  <r>
    <n v="415"/>
    <x v="412"/>
    <x v="415"/>
    <x v="247"/>
    <n v="12552"/>
    <n v="0.11059030837004405"/>
    <x v="0"/>
    <x v="312"/>
    <x v="411"/>
    <x v="1"/>
    <x v="1"/>
    <x v="393"/>
    <x v="396"/>
    <x v="0"/>
    <x v="0"/>
    <x v="3"/>
    <x v="3"/>
    <x v="3"/>
  </r>
  <r>
    <n v="416"/>
    <x v="413"/>
    <x v="416"/>
    <x v="248"/>
    <n v="59007"/>
    <n v="0.43838781575037145"/>
    <x v="0"/>
    <x v="313"/>
    <x v="412"/>
    <x v="1"/>
    <x v="1"/>
    <x v="394"/>
    <x v="397"/>
    <x v="0"/>
    <x v="1"/>
    <x v="4"/>
    <x v="4"/>
    <x v="4"/>
  </r>
  <r>
    <n v="417"/>
    <x v="414"/>
    <x v="417"/>
    <x v="12"/>
    <n v="943"/>
    <n v="0.55470588235294116"/>
    <x v="0"/>
    <x v="27"/>
    <x v="413"/>
    <x v="1"/>
    <x v="1"/>
    <x v="395"/>
    <x v="398"/>
    <x v="0"/>
    <x v="0"/>
    <x v="3"/>
    <x v="3"/>
    <x v="3"/>
  </r>
  <r>
    <n v="418"/>
    <x v="32"/>
    <x v="418"/>
    <x v="249"/>
    <n v="93963"/>
    <n v="0.57399511301160655"/>
    <x v="0"/>
    <x v="314"/>
    <x v="414"/>
    <x v="0"/>
    <x v="0"/>
    <x v="396"/>
    <x v="399"/>
    <x v="0"/>
    <x v="0"/>
    <x v="4"/>
    <x v="4"/>
    <x v="4"/>
  </r>
  <r>
    <n v="419"/>
    <x v="415"/>
    <x v="419"/>
    <x v="250"/>
    <n v="140469"/>
    <n v="1.2343497363796134"/>
    <x v="1"/>
    <x v="315"/>
    <x v="415"/>
    <x v="1"/>
    <x v="1"/>
    <x v="397"/>
    <x v="348"/>
    <x v="0"/>
    <x v="0"/>
    <x v="2"/>
    <x v="2"/>
    <x v="2"/>
  </r>
  <r>
    <n v="420"/>
    <x v="416"/>
    <x v="420"/>
    <x v="92"/>
    <n v="6423"/>
    <n v="1.2846"/>
    <x v="1"/>
    <x v="115"/>
    <x v="416"/>
    <x v="1"/>
    <x v="1"/>
    <x v="398"/>
    <x v="400"/>
    <x v="0"/>
    <x v="0"/>
    <x v="3"/>
    <x v="3"/>
    <x v="3"/>
  </r>
  <r>
    <n v="421"/>
    <x v="417"/>
    <x v="421"/>
    <x v="151"/>
    <n v="6015"/>
    <n v="0.63989361702127656"/>
    <x v="0"/>
    <x v="316"/>
    <x v="417"/>
    <x v="1"/>
    <x v="1"/>
    <x v="399"/>
    <x v="401"/>
    <x v="0"/>
    <x v="1"/>
    <x v="8"/>
    <x v="2"/>
    <x v="8"/>
  </r>
  <r>
    <n v="422"/>
    <x v="418"/>
    <x v="422"/>
    <x v="251"/>
    <n v="11075"/>
    <n v="1.2729885057471264"/>
    <x v="1"/>
    <x v="317"/>
    <x v="418"/>
    <x v="1"/>
    <x v="1"/>
    <x v="400"/>
    <x v="402"/>
    <x v="0"/>
    <x v="1"/>
    <x v="3"/>
    <x v="3"/>
    <x v="3"/>
  </r>
  <r>
    <n v="423"/>
    <x v="419"/>
    <x v="423"/>
    <x v="252"/>
    <n v="15723"/>
    <n v="0.10638024357239513"/>
    <x v="0"/>
    <x v="318"/>
    <x v="419"/>
    <x v="1"/>
    <x v="1"/>
    <x v="116"/>
    <x v="403"/>
    <x v="0"/>
    <x v="1"/>
    <x v="0"/>
    <x v="0"/>
    <x v="0"/>
  </r>
  <r>
    <n v="424"/>
    <x v="420"/>
    <x v="424"/>
    <x v="135"/>
    <n v="2064"/>
    <n v="0.40470588235294119"/>
    <x v="0"/>
    <x v="100"/>
    <x v="420"/>
    <x v="1"/>
    <x v="1"/>
    <x v="401"/>
    <x v="404"/>
    <x v="0"/>
    <x v="0"/>
    <x v="7"/>
    <x v="1"/>
    <x v="7"/>
  </r>
  <r>
    <n v="425"/>
    <x v="421"/>
    <x v="425"/>
    <x v="50"/>
    <n v="7767"/>
    <n v="2.8766666666666665"/>
    <x v="1"/>
    <x v="45"/>
    <x v="421"/>
    <x v="1"/>
    <x v="1"/>
    <x v="402"/>
    <x v="405"/>
    <x v="0"/>
    <x v="0"/>
    <x v="14"/>
    <x v="7"/>
    <x v="14"/>
  </r>
  <r>
    <n v="426"/>
    <x v="422"/>
    <x v="426"/>
    <x v="37"/>
    <n v="10313"/>
    <n v="5.7294444444444448"/>
    <x v="1"/>
    <x v="319"/>
    <x v="422"/>
    <x v="1"/>
    <x v="1"/>
    <x v="403"/>
    <x v="406"/>
    <x v="0"/>
    <x v="0"/>
    <x v="3"/>
    <x v="3"/>
    <x v="3"/>
  </r>
  <r>
    <n v="427"/>
    <x v="423"/>
    <x v="427"/>
    <x v="253"/>
    <n v="197018"/>
    <n v="1.1290429799426933"/>
    <x v="1"/>
    <x v="320"/>
    <x v="423"/>
    <x v="1"/>
    <x v="1"/>
    <x v="404"/>
    <x v="407"/>
    <x v="0"/>
    <x v="1"/>
    <x v="3"/>
    <x v="3"/>
    <x v="3"/>
  </r>
  <r>
    <n v="428"/>
    <x v="424"/>
    <x v="428"/>
    <x v="254"/>
    <n v="47037"/>
    <n v="0.46387573964497042"/>
    <x v="0"/>
    <x v="321"/>
    <x v="424"/>
    <x v="1"/>
    <x v="1"/>
    <x v="405"/>
    <x v="408"/>
    <x v="0"/>
    <x v="0"/>
    <x v="10"/>
    <x v="4"/>
    <x v="10"/>
  </r>
  <r>
    <n v="429"/>
    <x v="425"/>
    <x v="429"/>
    <x v="255"/>
    <n v="173191"/>
    <n v="0.90675916230366493"/>
    <x v="3"/>
    <x v="322"/>
    <x v="425"/>
    <x v="1"/>
    <x v="1"/>
    <x v="406"/>
    <x v="409"/>
    <x v="0"/>
    <x v="1"/>
    <x v="14"/>
    <x v="7"/>
    <x v="14"/>
  </r>
  <r>
    <n v="430"/>
    <x v="426"/>
    <x v="430"/>
    <x v="32"/>
    <n v="5487"/>
    <n v="0.67740740740740746"/>
    <x v="0"/>
    <x v="286"/>
    <x v="426"/>
    <x v="1"/>
    <x v="1"/>
    <x v="407"/>
    <x v="410"/>
    <x v="0"/>
    <x v="0"/>
    <x v="3"/>
    <x v="3"/>
    <x v="3"/>
  </r>
  <r>
    <n v="431"/>
    <x v="427"/>
    <x v="431"/>
    <x v="135"/>
    <n v="9817"/>
    <n v="1.9249019607843136"/>
    <x v="1"/>
    <x v="115"/>
    <x v="427"/>
    <x v="1"/>
    <x v="1"/>
    <x v="408"/>
    <x v="312"/>
    <x v="1"/>
    <x v="0"/>
    <x v="3"/>
    <x v="3"/>
    <x v="3"/>
  </r>
  <r>
    <n v="432"/>
    <x v="428"/>
    <x v="432"/>
    <x v="106"/>
    <n v="6369"/>
    <n v="0.82714285714285718"/>
    <x v="0"/>
    <x v="222"/>
    <x v="428"/>
    <x v="1"/>
    <x v="1"/>
    <x v="409"/>
    <x v="411"/>
    <x v="0"/>
    <x v="0"/>
    <x v="3"/>
    <x v="3"/>
    <x v="3"/>
  </r>
  <r>
    <n v="433"/>
    <x v="429"/>
    <x v="433"/>
    <x v="256"/>
    <n v="65755"/>
    <n v="0.54163920922570019"/>
    <x v="0"/>
    <x v="323"/>
    <x v="429"/>
    <x v="1"/>
    <x v="1"/>
    <x v="410"/>
    <x v="412"/>
    <x v="0"/>
    <x v="1"/>
    <x v="4"/>
    <x v="4"/>
    <x v="4"/>
  </r>
  <r>
    <n v="434"/>
    <x v="430"/>
    <x v="434"/>
    <x v="91"/>
    <n v="903"/>
    <n v="0.16722222222222222"/>
    <x v="3"/>
    <x v="234"/>
    <x v="430"/>
    <x v="0"/>
    <x v="0"/>
    <x v="411"/>
    <x v="413"/>
    <x v="1"/>
    <x v="0"/>
    <x v="3"/>
    <x v="3"/>
    <x v="3"/>
  </r>
  <r>
    <n v="435"/>
    <x v="431"/>
    <x v="435"/>
    <x v="257"/>
    <n v="178120"/>
    <n v="1.168766404199475"/>
    <x v="1"/>
    <x v="324"/>
    <x v="431"/>
    <x v="6"/>
    <x v="6"/>
    <x v="412"/>
    <x v="414"/>
    <x v="0"/>
    <x v="1"/>
    <x v="3"/>
    <x v="3"/>
    <x v="3"/>
  </r>
  <r>
    <n v="436"/>
    <x v="432"/>
    <x v="436"/>
    <x v="81"/>
    <n v="13678"/>
    <n v="10.521538461538462"/>
    <x v="1"/>
    <x v="61"/>
    <x v="432"/>
    <x v="1"/>
    <x v="1"/>
    <x v="413"/>
    <x v="354"/>
    <x v="0"/>
    <x v="0"/>
    <x v="17"/>
    <x v="1"/>
    <x v="17"/>
  </r>
  <r>
    <n v="437"/>
    <x v="433"/>
    <x v="437"/>
    <x v="32"/>
    <n v="9969"/>
    <n v="1.2307407407407407"/>
    <x v="1"/>
    <x v="325"/>
    <x v="433"/>
    <x v="1"/>
    <x v="1"/>
    <x v="414"/>
    <x v="415"/>
    <x v="0"/>
    <x v="1"/>
    <x v="10"/>
    <x v="4"/>
    <x v="10"/>
  </r>
  <r>
    <n v="438"/>
    <x v="434"/>
    <x v="438"/>
    <x v="111"/>
    <n v="14827"/>
    <n v="1.7863855421686747"/>
    <x v="1"/>
    <x v="326"/>
    <x v="434"/>
    <x v="1"/>
    <x v="1"/>
    <x v="415"/>
    <x v="416"/>
    <x v="0"/>
    <x v="0"/>
    <x v="3"/>
    <x v="3"/>
    <x v="3"/>
  </r>
  <r>
    <n v="439"/>
    <x v="435"/>
    <x v="439"/>
    <x v="258"/>
    <n v="100900"/>
    <n v="3.5528169014084505"/>
    <x v="1"/>
    <x v="327"/>
    <x v="435"/>
    <x v="1"/>
    <x v="1"/>
    <x v="416"/>
    <x v="417"/>
    <x v="0"/>
    <x v="0"/>
    <x v="22"/>
    <x v="4"/>
    <x v="22"/>
  </r>
  <r>
    <n v="440"/>
    <x v="436"/>
    <x v="440"/>
    <x v="259"/>
    <n v="165954"/>
    <n v="1.6190634146341463"/>
    <x v="1"/>
    <x v="328"/>
    <x v="436"/>
    <x v="1"/>
    <x v="1"/>
    <x v="417"/>
    <x v="418"/>
    <x v="0"/>
    <x v="0"/>
    <x v="19"/>
    <x v="4"/>
    <x v="19"/>
  </r>
  <r>
    <n v="441"/>
    <x v="437"/>
    <x v="441"/>
    <x v="260"/>
    <n v="1744"/>
    <n v="0.24914285714285714"/>
    <x v="0"/>
    <x v="235"/>
    <x v="437"/>
    <x v="1"/>
    <x v="1"/>
    <x v="418"/>
    <x v="419"/>
    <x v="0"/>
    <x v="0"/>
    <x v="8"/>
    <x v="2"/>
    <x v="8"/>
  </r>
  <r>
    <n v="442"/>
    <x v="438"/>
    <x v="442"/>
    <x v="91"/>
    <n v="10731"/>
    <n v="1.9872222222222222"/>
    <x v="1"/>
    <x v="182"/>
    <x v="438"/>
    <x v="6"/>
    <x v="6"/>
    <x v="419"/>
    <x v="420"/>
    <x v="0"/>
    <x v="0"/>
    <x v="3"/>
    <x v="3"/>
    <x v="3"/>
  </r>
  <r>
    <n v="443"/>
    <x v="439"/>
    <x v="443"/>
    <x v="29"/>
    <n v="3232"/>
    <n v="0.34752688172043011"/>
    <x v="3"/>
    <x v="329"/>
    <x v="439"/>
    <x v="1"/>
    <x v="1"/>
    <x v="420"/>
    <x v="421"/>
    <x v="0"/>
    <x v="0"/>
    <x v="3"/>
    <x v="3"/>
    <x v="3"/>
  </r>
  <r>
    <n v="444"/>
    <x v="347"/>
    <x v="444"/>
    <x v="8"/>
    <n v="10938"/>
    <n v="1.7641935483870967"/>
    <x v="1"/>
    <x v="102"/>
    <x v="440"/>
    <x v="1"/>
    <x v="1"/>
    <x v="421"/>
    <x v="422"/>
    <x v="0"/>
    <x v="1"/>
    <x v="7"/>
    <x v="1"/>
    <x v="7"/>
  </r>
  <r>
    <n v="445"/>
    <x v="440"/>
    <x v="445"/>
    <x v="118"/>
    <n v="10739"/>
    <n v="5.1138095238095236"/>
    <x v="1"/>
    <x v="73"/>
    <x v="441"/>
    <x v="1"/>
    <x v="1"/>
    <x v="422"/>
    <x v="423"/>
    <x v="0"/>
    <x v="1"/>
    <x v="3"/>
    <x v="3"/>
    <x v="3"/>
  </r>
  <r>
    <n v="446"/>
    <x v="441"/>
    <x v="446"/>
    <x v="85"/>
    <n v="5579"/>
    <n v="0.82044117647058823"/>
    <x v="0"/>
    <x v="129"/>
    <x v="442"/>
    <x v="1"/>
    <x v="1"/>
    <x v="423"/>
    <x v="424"/>
    <x v="0"/>
    <x v="0"/>
    <x v="8"/>
    <x v="2"/>
    <x v="8"/>
  </r>
  <r>
    <n v="447"/>
    <x v="442"/>
    <x v="447"/>
    <x v="261"/>
    <n v="37754"/>
    <n v="0.24326030927835052"/>
    <x v="3"/>
    <x v="330"/>
    <x v="443"/>
    <x v="4"/>
    <x v="4"/>
    <x v="424"/>
    <x v="425"/>
    <x v="0"/>
    <x v="0"/>
    <x v="19"/>
    <x v="4"/>
    <x v="19"/>
  </r>
  <r>
    <n v="448"/>
    <x v="443"/>
    <x v="448"/>
    <x v="262"/>
    <n v="45384"/>
    <n v="0.50482758620689661"/>
    <x v="0"/>
    <x v="331"/>
    <x v="444"/>
    <x v="1"/>
    <x v="1"/>
    <x v="425"/>
    <x v="426"/>
    <x v="0"/>
    <x v="1"/>
    <x v="11"/>
    <x v="6"/>
    <x v="11"/>
  </r>
  <r>
    <n v="449"/>
    <x v="444"/>
    <x v="449"/>
    <x v="79"/>
    <n v="8703"/>
    <n v="9.67"/>
    <x v="1"/>
    <x v="99"/>
    <x v="445"/>
    <x v="3"/>
    <x v="3"/>
    <x v="426"/>
    <x v="427"/>
    <x v="0"/>
    <x v="0"/>
    <x v="11"/>
    <x v="6"/>
    <x v="11"/>
  </r>
  <r>
    <n v="450"/>
    <x v="445"/>
    <x v="450"/>
    <x v="0"/>
    <n v="4"/>
    <n v="0.04"/>
    <x v="0"/>
    <x v="49"/>
    <x v="446"/>
    <x v="0"/>
    <x v="0"/>
    <x v="427"/>
    <x v="428"/>
    <x v="0"/>
    <x v="0"/>
    <x v="10"/>
    <x v="4"/>
    <x v="10"/>
  </r>
  <r>
    <n v="451"/>
    <x v="446"/>
    <x v="451"/>
    <x v="263"/>
    <n v="182302"/>
    <n v="1.2284501347708894"/>
    <x v="1"/>
    <x v="332"/>
    <x v="447"/>
    <x v="1"/>
    <x v="1"/>
    <x v="428"/>
    <x v="429"/>
    <x v="0"/>
    <x v="0"/>
    <x v="1"/>
    <x v="1"/>
    <x v="1"/>
  </r>
  <r>
    <n v="452"/>
    <x v="447"/>
    <x v="452"/>
    <x v="73"/>
    <n v="3045"/>
    <n v="0.63437500000000002"/>
    <x v="0"/>
    <x v="249"/>
    <x v="448"/>
    <x v="1"/>
    <x v="1"/>
    <x v="429"/>
    <x v="430"/>
    <x v="0"/>
    <x v="0"/>
    <x v="6"/>
    <x v="4"/>
    <x v="6"/>
  </r>
  <r>
    <n v="453"/>
    <x v="448"/>
    <x v="453"/>
    <x v="264"/>
    <n v="102749"/>
    <n v="0.56331688596491225"/>
    <x v="0"/>
    <x v="333"/>
    <x v="449"/>
    <x v="1"/>
    <x v="1"/>
    <x v="411"/>
    <x v="431"/>
    <x v="0"/>
    <x v="0"/>
    <x v="22"/>
    <x v="4"/>
    <x v="22"/>
  </r>
  <r>
    <n v="454"/>
    <x v="449"/>
    <x v="454"/>
    <x v="220"/>
    <n v="1763"/>
    <n v="0.44074999999999998"/>
    <x v="0"/>
    <x v="334"/>
    <x v="450"/>
    <x v="1"/>
    <x v="1"/>
    <x v="430"/>
    <x v="432"/>
    <x v="0"/>
    <x v="1"/>
    <x v="6"/>
    <x v="4"/>
    <x v="6"/>
  </r>
  <r>
    <n v="455"/>
    <x v="450"/>
    <x v="455"/>
    <x v="265"/>
    <n v="137904"/>
    <n v="1.1837253218884121"/>
    <x v="1"/>
    <x v="335"/>
    <x v="451"/>
    <x v="1"/>
    <x v="1"/>
    <x v="431"/>
    <x v="433"/>
    <x v="0"/>
    <x v="0"/>
    <x v="3"/>
    <x v="3"/>
    <x v="3"/>
  </r>
  <r>
    <n v="456"/>
    <x v="451"/>
    <x v="456"/>
    <x v="266"/>
    <n v="152438"/>
    <n v="1.041243169398907"/>
    <x v="1"/>
    <x v="336"/>
    <x v="452"/>
    <x v="1"/>
    <x v="1"/>
    <x v="432"/>
    <x v="434"/>
    <x v="0"/>
    <x v="1"/>
    <x v="7"/>
    <x v="1"/>
    <x v="7"/>
  </r>
  <r>
    <n v="457"/>
    <x v="452"/>
    <x v="457"/>
    <x v="92"/>
    <n v="1332"/>
    <n v="0.26640000000000003"/>
    <x v="0"/>
    <x v="337"/>
    <x v="453"/>
    <x v="1"/>
    <x v="1"/>
    <x v="433"/>
    <x v="435"/>
    <x v="0"/>
    <x v="0"/>
    <x v="3"/>
    <x v="3"/>
    <x v="3"/>
  </r>
  <r>
    <n v="458"/>
    <x v="453"/>
    <x v="458"/>
    <x v="267"/>
    <n v="118706"/>
    <n v="3.5120118343195266"/>
    <x v="1"/>
    <x v="338"/>
    <x v="454"/>
    <x v="1"/>
    <x v="1"/>
    <x v="434"/>
    <x v="436"/>
    <x v="0"/>
    <x v="0"/>
    <x v="3"/>
    <x v="3"/>
    <x v="3"/>
  </r>
  <r>
    <n v="459"/>
    <x v="454"/>
    <x v="459"/>
    <x v="9"/>
    <n v="5674"/>
    <n v="0.90063492063492068"/>
    <x v="0"/>
    <x v="339"/>
    <x v="455"/>
    <x v="1"/>
    <x v="1"/>
    <x v="435"/>
    <x v="437"/>
    <x v="0"/>
    <x v="0"/>
    <x v="4"/>
    <x v="4"/>
    <x v="4"/>
  </r>
  <r>
    <n v="460"/>
    <x v="455"/>
    <x v="460"/>
    <x v="166"/>
    <n v="4119"/>
    <n v="1.7162500000000001"/>
    <x v="1"/>
    <x v="126"/>
    <x v="456"/>
    <x v="1"/>
    <x v="1"/>
    <x v="8"/>
    <x v="438"/>
    <x v="0"/>
    <x v="0"/>
    <x v="3"/>
    <x v="3"/>
    <x v="3"/>
  </r>
  <r>
    <n v="461"/>
    <x v="456"/>
    <x v="461"/>
    <x v="268"/>
    <n v="139354"/>
    <n v="1.4104655870445344"/>
    <x v="1"/>
    <x v="340"/>
    <x v="457"/>
    <x v="1"/>
    <x v="1"/>
    <x v="436"/>
    <x v="439"/>
    <x v="0"/>
    <x v="0"/>
    <x v="6"/>
    <x v="4"/>
    <x v="6"/>
  </r>
  <r>
    <n v="462"/>
    <x v="457"/>
    <x v="462"/>
    <x v="269"/>
    <n v="57734"/>
    <n v="0.30579449152542371"/>
    <x v="0"/>
    <x v="341"/>
    <x v="458"/>
    <x v="1"/>
    <x v="1"/>
    <x v="385"/>
    <x v="440"/>
    <x v="0"/>
    <x v="0"/>
    <x v="20"/>
    <x v="6"/>
    <x v="20"/>
  </r>
  <r>
    <n v="463"/>
    <x v="458"/>
    <x v="463"/>
    <x v="270"/>
    <n v="145265"/>
    <n v="1.0816455696202532"/>
    <x v="1"/>
    <x v="342"/>
    <x v="459"/>
    <x v="1"/>
    <x v="1"/>
    <x v="437"/>
    <x v="441"/>
    <x v="0"/>
    <x v="0"/>
    <x v="10"/>
    <x v="4"/>
    <x v="10"/>
  </r>
  <r>
    <n v="464"/>
    <x v="459"/>
    <x v="464"/>
    <x v="271"/>
    <n v="95020"/>
    <n v="1.3345505617977529"/>
    <x v="1"/>
    <x v="343"/>
    <x v="460"/>
    <x v="1"/>
    <x v="1"/>
    <x v="438"/>
    <x v="442"/>
    <x v="0"/>
    <x v="0"/>
    <x v="3"/>
    <x v="3"/>
    <x v="3"/>
  </r>
  <r>
    <n v="465"/>
    <x v="460"/>
    <x v="465"/>
    <x v="53"/>
    <n v="8829"/>
    <n v="1.8785106382978722"/>
    <x v="1"/>
    <x v="175"/>
    <x v="461"/>
    <x v="1"/>
    <x v="1"/>
    <x v="439"/>
    <x v="443"/>
    <x v="0"/>
    <x v="0"/>
    <x v="18"/>
    <x v="5"/>
    <x v="18"/>
  </r>
  <r>
    <n v="466"/>
    <x v="461"/>
    <x v="466"/>
    <x v="272"/>
    <n v="3984"/>
    <n v="3.32"/>
    <x v="1"/>
    <x v="344"/>
    <x v="462"/>
    <x v="1"/>
    <x v="1"/>
    <x v="440"/>
    <x v="444"/>
    <x v="0"/>
    <x v="1"/>
    <x v="8"/>
    <x v="2"/>
    <x v="8"/>
  </r>
  <r>
    <n v="467"/>
    <x v="462"/>
    <x v="467"/>
    <x v="1"/>
    <n v="8053"/>
    <n v="5.7521428571428572"/>
    <x v="1"/>
    <x v="279"/>
    <x v="463"/>
    <x v="0"/>
    <x v="0"/>
    <x v="441"/>
    <x v="445"/>
    <x v="0"/>
    <x v="1"/>
    <x v="2"/>
    <x v="2"/>
    <x v="2"/>
  </r>
  <r>
    <n v="468"/>
    <x v="463"/>
    <x v="468"/>
    <x v="220"/>
    <n v="1620"/>
    <n v="0.40500000000000003"/>
    <x v="0"/>
    <x v="36"/>
    <x v="464"/>
    <x v="1"/>
    <x v="1"/>
    <x v="442"/>
    <x v="368"/>
    <x v="0"/>
    <x v="0"/>
    <x v="3"/>
    <x v="3"/>
    <x v="3"/>
  </r>
  <r>
    <n v="469"/>
    <x v="464"/>
    <x v="469"/>
    <x v="36"/>
    <n v="10328"/>
    <n v="1.8442857142857143"/>
    <x v="1"/>
    <x v="122"/>
    <x v="465"/>
    <x v="1"/>
    <x v="1"/>
    <x v="443"/>
    <x v="446"/>
    <x v="0"/>
    <x v="0"/>
    <x v="6"/>
    <x v="4"/>
    <x v="6"/>
  </r>
  <r>
    <n v="470"/>
    <x v="465"/>
    <x v="470"/>
    <x v="136"/>
    <n v="10289"/>
    <n v="2.8580555555555556"/>
    <x v="1"/>
    <x v="345"/>
    <x v="466"/>
    <x v="1"/>
    <x v="1"/>
    <x v="315"/>
    <x v="447"/>
    <x v="0"/>
    <x v="0"/>
    <x v="8"/>
    <x v="2"/>
    <x v="8"/>
  </r>
  <r>
    <n v="471"/>
    <x v="197"/>
    <x v="471"/>
    <x v="33"/>
    <n v="9889"/>
    <n v="3.19"/>
    <x v="1"/>
    <x v="346"/>
    <x v="467"/>
    <x v="4"/>
    <x v="4"/>
    <x v="444"/>
    <x v="448"/>
    <x v="0"/>
    <x v="1"/>
    <x v="0"/>
    <x v="0"/>
    <x v="0"/>
  </r>
  <r>
    <n v="472"/>
    <x v="466"/>
    <x v="472"/>
    <x v="273"/>
    <n v="60342"/>
    <n v="0.39234070221066319"/>
    <x v="0"/>
    <x v="347"/>
    <x v="468"/>
    <x v="1"/>
    <x v="1"/>
    <x v="445"/>
    <x v="178"/>
    <x v="0"/>
    <x v="0"/>
    <x v="1"/>
    <x v="1"/>
    <x v="1"/>
  </r>
  <r>
    <n v="473"/>
    <x v="467"/>
    <x v="473"/>
    <x v="92"/>
    <n v="8907"/>
    <n v="1.7814000000000001"/>
    <x v="1"/>
    <x v="88"/>
    <x v="469"/>
    <x v="1"/>
    <x v="1"/>
    <x v="446"/>
    <x v="449"/>
    <x v="0"/>
    <x v="0"/>
    <x v="5"/>
    <x v="1"/>
    <x v="5"/>
  </r>
  <r>
    <n v="474"/>
    <x v="468"/>
    <x v="474"/>
    <x v="220"/>
    <n v="14606"/>
    <n v="3.6515"/>
    <x v="1"/>
    <x v="23"/>
    <x v="470"/>
    <x v="1"/>
    <x v="1"/>
    <x v="447"/>
    <x v="450"/>
    <x v="0"/>
    <x v="0"/>
    <x v="19"/>
    <x v="4"/>
    <x v="19"/>
  </r>
  <r>
    <n v="475"/>
    <x v="469"/>
    <x v="475"/>
    <x v="71"/>
    <n v="8432"/>
    <n v="1.1394594594594594"/>
    <x v="1"/>
    <x v="57"/>
    <x v="471"/>
    <x v="1"/>
    <x v="1"/>
    <x v="448"/>
    <x v="451"/>
    <x v="0"/>
    <x v="1"/>
    <x v="18"/>
    <x v="5"/>
    <x v="18"/>
  </r>
  <r>
    <n v="476"/>
    <x v="470"/>
    <x v="476"/>
    <x v="274"/>
    <n v="57122"/>
    <n v="0.29828720626631855"/>
    <x v="0"/>
    <x v="348"/>
    <x v="472"/>
    <x v="1"/>
    <x v="1"/>
    <x v="342"/>
    <x v="452"/>
    <x v="0"/>
    <x v="0"/>
    <x v="13"/>
    <x v="5"/>
    <x v="13"/>
  </r>
  <r>
    <n v="477"/>
    <x v="471"/>
    <x v="477"/>
    <x v="275"/>
    <n v="4613"/>
    <n v="0.54270588235294115"/>
    <x v="0"/>
    <x v="86"/>
    <x v="473"/>
    <x v="1"/>
    <x v="1"/>
    <x v="449"/>
    <x v="453"/>
    <x v="0"/>
    <x v="0"/>
    <x v="22"/>
    <x v="4"/>
    <x v="22"/>
  </r>
  <r>
    <n v="478"/>
    <x v="472"/>
    <x v="478"/>
    <x v="276"/>
    <n v="162603"/>
    <n v="2.3634156976744185"/>
    <x v="1"/>
    <x v="349"/>
    <x v="474"/>
    <x v="1"/>
    <x v="1"/>
    <x v="450"/>
    <x v="454"/>
    <x v="0"/>
    <x v="0"/>
    <x v="8"/>
    <x v="2"/>
    <x v="8"/>
  </r>
  <r>
    <n v="479"/>
    <x v="473"/>
    <x v="479"/>
    <x v="166"/>
    <n v="12310"/>
    <n v="5.1291666666666664"/>
    <x v="1"/>
    <x v="350"/>
    <x v="475"/>
    <x v="4"/>
    <x v="4"/>
    <x v="451"/>
    <x v="455"/>
    <x v="0"/>
    <x v="0"/>
    <x v="0"/>
    <x v="0"/>
    <x v="0"/>
  </r>
  <r>
    <n v="480"/>
    <x v="474"/>
    <x v="480"/>
    <x v="133"/>
    <n v="8656"/>
    <n v="1.0065116279069768"/>
    <x v="1"/>
    <x v="215"/>
    <x v="476"/>
    <x v="1"/>
    <x v="1"/>
    <x v="452"/>
    <x v="456"/>
    <x v="0"/>
    <x v="1"/>
    <x v="14"/>
    <x v="7"/>
    <x v="14"/>
  </r>
  <r>
    <n v="481"/>
    <x v="475"/>
    <x v="481"/>
    <x v="277"/>
    <n v="159931"/>
    <n v="0.81348423194303154"/>
    <x v="0"/>
    <x v="351"/>
    <x v="477"/>
    <x v="1"/>
    <x v="1"/>
    <x v="453"/>
    <x v="457"/>
    <x v="0"/>
    <x v="1"/>
    <x v="3"/>
    <x v="3"/>
    <x v="3"/>
  </r>
  <r>
    <n v="482"/>
    <x v="476"/>
    <x v="482"/>
    <x v="3"/>
    <n v="689"/>
    <n v="0.16404761904761905"/>
    <x v="0"/>
    <x v="352"/>
    <x v="478"/>
    <x v="1"/>
    <x v="1"/>
    <x v="454"/>
    <x v="458"/>
    <x v="0"/>
    <x v="1"/>
    <x v="13"/>
    <x v="5"/>
    <x v="13"/>
  </r>
  <r>
    <n v="483"/>
    <x v="477"/>
    <x v="483"/>
    <x v="278"/>
    <n v="48236"/>
    <n v="0.52774617067833696"/>
    <x v="0"/>
    <x v="353"/>
    <x v="479"/>
    <x v="1"/>
    <x v="1"/>
    <x v="455"/>
    <x v="459"/>
    <x v="0"/>
    <x v="0"/>
    <x v="3"/>
    <x v="3"/>
    <x v="3"/>
  </r>
  <r>
    <n v="484"/>
    <x v="478"/>
    <x v="484"/>
    <x v="241"/>
    <n v="77021"/>
    <n v="2.6020608108108108"/>
    <x v="1"/>
    <x v="354"/>
    <x v="480"/>
    <x v="4"/>
    <x v="4"/>
    <x v="456"/>
    <x v="460"/>
    <x v="0"/>
    <x v="1"/>
    <x v="0"/>
    <x v="0"/>
    <x v="0"/>
  </r>
  <r>
    <n v="485"/>
    <x v="479"/>
    <x v="485"/>
    <x v="279"/>
    <n v="27844"/>
    <n v="0.30732891832229581"/>
    <x v="0"/>
    <x v="355"/>
    <x v="481"/>
    <x v="4"/>
    <x v="4"/>
    <x v="457"/>
    <x v="461"/>
    <x v="0"/>
    <x v="0"/>
    <x v="3"/>
    <x v="3"/>
    <x v="3"/>
  </r>
  <r>
    <n v="486"/>
    <x v="480"/>
    <x v="486"/>
    <x v="5"/>
    <n v="702"/>
    <n v="0.13500000000000001"/>
    <x v="0"/>
    <x v="356"/>
    <x v="482"/>
    <x v="4"/>
    <x v="4"/>
    <x v="458"/>
    <x v="462"/>
    <x v="0"/>
    <x v="1"/>
    <x v="18"/>
    <x v="5"/>
    <x v="18"/>
  </r>
  <r>
    <n v="487"/>
    <x v="481"/>
    <x v="487"/>
    <x v="280"/>
    <n v="197024"/>
    <n v="1.7862556663644606"/>
    <x v="1"/>
    <x v="357"/>
    <x v="483"/>
    <x v="1"/>
    <x v="1"/>
    <x v="459"/>
    <x v="463"/>
    <x v="0"/>
    <x v="0"/>
    <x v="3"/>
    <x v="3"/>
    <x v="3"/>
  </r>
  <r>
    <n v="488"/>
    <x v="482"/>
    <x v="488"/>
    <x v="98"/>
    <n v="11663"/>
    <n v="2.2005660377358489"/>
    <x v="1"/>
    <x v="127"/>
    <x v="484"/>
    <x v="1"/>
    <x v="1"/>
    <x v="460"/>
    <x v="464"/>
    <x v="0"/>
    <x v="0"/>
    <x v="3"/>
    <x v="3"/>
    <x v="3"/>
  </r>
  <r>
    <n v="489"/>
    <x v="483"/>
    <x v="489"/>
    <x v="243"/>
    <n v="9339"/>
    <n v="1.015108695652174"/>
    <x v="1"/>
    <x v="72"/>
    <x v="485"/>
    <x v="6"/>
    <x v="6"/>
    <x v="461"/>
    <x v="465"/>
    <x v="0"/>
    <x v="0"/>
    <x v="8"/>
    <x v="2"/>
    <x v="8"/>
  </r>
  <r>
    <n v="490"/>
    <x v="484"/>
    <x v="490"/>
    <x v="166"/>
    <n v="4596"/>
    <n v="1.915"/>
    <x v="1"/>
    <x v="358"/>
    <x v="486"/>
    <x v="1"/>
    <x v="1"/>
    <x v="462"/>
    <x v="466"/>
    <x v="0"/>
    <x v="0"/>
    <x v="23"/>
    <x v="8"/>
    <x v="23"/>
  </r>
  <r>
    <n v="491"/>
    <x v="485"/>
    <x v="491"/>
    <x v="281"/>
    <n v="173437"/>
    <n v="3.0534683098591549"/>
    <x v="1"/>
    <x v="120"/>
    <x v="487"/>
    <x v="1"/>
    <x v="1"/>
    <x v="463"/>
    <x v="467"/>
    <x v="0"/>
    <x v="1"/>
    <x v="0"/>
    <x v="0"/>
    <x v="0"/>
  </r>
  <r>
    <n v="492"/>
    <x v="486"/>
    <x v="492"/>
    <x v="255"/>
    <n v="45831"/>
    <n v="0.23995287958115183"/>
    <x v="3"/>
    <x v="359"/>
    <x v="488"/>
    <x v="1"/>
    <x v="1"/>
    <x v="464"/>
    <x v="468"/>
    <x v="1"/>
    <x v="1"/>
    <x v="12"/>
    <x v="4"/>
    <x v="12"/>
  </r>
  <r>
    <n v="493"/>
    <x v="487"/>
    <x v="493"/>
    <x v="79"/>
    <n v="6514"/>
    <n v="7.2377777777777776"/>
    <x v="1"/>
    <x v="251"/>
    <x v="489"/>
    <x v="1"/>
    <x v="1"/>
    <x v="465"/>
    <x v="469"/>
    <x v="0"/>
    <x v="0"/>
    <x v="14"/>
    <x v="7"/>
    <x v="14"/>
  </r>
  <r>
    <n v="494"/>
    <x v="488"/>
    <x v="494"/>
    <x v="186"/>
    <n v="13684"/>
    <n v="5.4736000000000002"/>
    <x v="1"/>
    <x v="360"/>
    <x v="490"/>
    <x v="1"/>
    <x v="1"/>
    <x v="466"/>
    <x v="470"/>
    <x v="0"/>
    <x v="0"/>
    <x v="8"/>
    <x v="2"/>
    <x v="8"/>
  </r>
  <r>
    <n v="495"/>
    <x v="489"/>
    <x v="495"/>
    <x v="170"/>
    <n v="13264"/>
    <n v="4.1449999999999996"/>
    <x v="1"/>
    <x v="135"/>
    <x v="491"/>
    <x v="3"/>
    <x v="3"/>
    <x v="467"/>
    <x v="471"/>
    <x v="0"/>
    <x v="0"/>
    <x v="3"/>
    <x v="3"/>
    <x v="3"/>
  </r>
  <r>
    <n v="496"/>
    <x v="490"/>
    <x v="496"/>
    <x v="282"/>
    <n v="1667"/>
    <n v="9.0696409140369975E-3"/>
    <x v="0"/>
    <x v="71"/>
    <x v="492"/>
    <x v="1"/>
    <x v="1"/>
    <x v="468"/>
    <x v="472"/>
    <x v="0"/>
    <x v="0"/>
    <x v="10"/>
    <x v="4"/>
    <x v="10"/>
  </r>
  <r>
    <n v="497"/>
    <x v="491"/>
    <x v="497"/>
    <x v="122"/>
    <n v="3349"/>
    <n v="0.34173469387755101"/>
    <x v="0"/>
    <x v="53"/>
    <x v="493"/>
    <x v="1"/>
    <x v="1"/>
    <x v="469"/>
    <x v="473"/>
    <x v="0"/>
    <x v="1"/>
    <x v="8"/>
    <x v="2"/>
    <x v="8"/>
  </r>
  <r>
    <n v="498"/>
    <x v="492"/>
    <x v="498"/>
    <x v="283"/>
    <n v="46317"/>
    <n v="0.239488107549121"/>
    <x v="0"/>
    <x v="361"/>
    <x v="494"/>
    <x v="3"/>
    <x v="3"/>
    <x v="470"/>
    <x v="474"/>
    <x v="0"/>
    <x v="0"/>
    <x v="2"/>
    <x v="2"/>
    <x v="2"/>
  </r>
  <r>
    <n v="499"/>
    <x v="493"/>
    <x v="499"/>
    <x v="284"/>
    <n v="78743"/>
    <n v="0.48072649572649573"/>
    <x v="0"/>
    <x v="362"/>
    <x v="495"/>
    <x v="1"/>
    <x v="1"/>
    <x v="471"/>
    <x v="475"/>
    <x v="0"/>
    <x v="1"/>
    <x v="4"/>
    <x v="4"/>
    <x v="4"/>
  </r>
  <r>
    <n v="500"/>
    <x v="494"/>
    <x v="500"/>
    <x v="0"/>
    <n v="0"/>
    <n v="0"/>
    <x v="0"/>
    <x v="0"/>
    <x v="0"/>
    <x v="1"/>
    <x v="1"/>
    <x v="472"/>
    <x v="380"/>
    <x v="0"/>
    <x v="1"/>
    <x v="3"/>
    <x v="3"/>
    <x v="3"/>
  </r>
  <r>
    <n v="501"/>
    <x v="495"/>
    <x v="501"/>
    <x v="285"/>
    <n v="107743"/>
    <n v="0.70145182291666663"/>
    <x v="0"/>
    <x v="363"/>
    <x v="496"/>
    <x v="1"/>
    <x v="1"/>
    <x v="473"/>
    <x v="353"/>
    <x v="0"/>
    <x v="0"/>
    <x v="4"/>
    <x v="4"/>
    <x v="4"/>
  </r>
  <r>
    <n v="502"/>
    <x v="212"/>
    <x v="502"/>
    <x v="81"/>
    <n v="6889"/>
    <n v="5.2992307692307694"/>
    <x v="1"/>
    <x v="129"/>
    <x v="497"/>
    <x v="2"/>
    <x v="2"/>
    <x v="474"/>
    <x v="476"/>
    <x v="0"/>
    <x v="1"/>
    <x v="11"/>
    <x v="6"/>
    <x v="11"/>
  </r>
  <r>
    <n v="503"/>
    <x v="496"/>
    <x v="503"/>
    <x v="286"/>
    <n v="45983"/>
    <n v="1.8032549019607844"/>
    <x v="1"/>
    <x v="364"/>
    <x v="498"/>
    <x v="1"/>
    <x v="1"/>
    <x v="72"/>
    <x v="477"/>
    <x v="0"/>
    <x v="0"/>
    <x v="6"/>
    <x v="4"/>
    <x v="6"/>
  </r>
  <r>
    <n v="504"/>
    <x v="497"/>
    <x v="504"/>
    <x v="168"/>
    <n v="6924"/>
    <n v="0.92320000000000002"/>
    <x v="0"/>
    <x v="197"/>
    <x v="499"/>
    <x v="6"/>
    <x v="6"/>
    <x v="443"/>
    <x v="478"/>
    <x v="0"/>
    <x v="0"/>
    <x v="1"/>
    <x v="1"/>
    <x v="1"/>
  </r>
  <r>
    <n v="505"/>
    <x v="498"/>
    <x v="505"/>
    <x v="262"/>
    <n v="12497"/>
    <n v="0.13901001112347053"/>
    <x v="0"/>
    <x v="365"/>
    <x v="500"/>
    <x v="1"/>
    <x v="1"/>
    <x v="475"/>
    <x v="479"/>
    <x v="0"/>
    <x v="1"/>
    <x v="15"/>
    <x v="5"/>
    <x v="15"/>
  </r>
  <r>
    <n v="506"/>
    <x v="499"/>
    <x v="506"/>
    <x v="287"/>
    <n v="166874"/>
    <n v="9.2707777777777771"/>
    <x v="1"/>
    <x v="366"/>
    <x v="501"/>
    <x v="1"/>
    <x v="1"/>
    <x v="81"/>
    <x v="480"/>
    <x v="0"/>
    <x v="1"/>
    <x v="3"/>
    <x v="3"/>
    <x v="3"/>
  </r>
  <r>
    <n v="507"/>
    <x v="500"/>
    <x v="507"/>
    <x v="118"/>
    <n v="837"/>
    <n v="0.39857142857142858"/>
    <x v="0"/>
    <x v="161"/>
    <x v="502"/>
    <x v="1"/>
    <x v="1"/>
    <x v="476"/>
    <x v="481"/>
    <x v="0"/>
    <x v="1"/>
    <x v="2"/>
    <x v="2"/>
    <x v="2"/>
  </r>
  <r>
    <n v="508"/>
    <x v="501"/>
    <x v="508"/>
    <x v="288"/>
    <n v="193820"/>
    <n v="1.1222929936305732"/>
    <x v="1"/>
    <x v="367"/>
    <x v="503"/>
    <x v="1"/>
    <x v="1"/>
    <x v="192"/>
    <x v="482"/>
    <x v="0"/>
    <x v="0"/>
    <x v="3"/>
    <x v="3"/>
    <x v="3"/>
  </r>
  <r>
    <n v="509"/>
    <x v="173"/>
    <x v="509"/>
    <x v="172"/>
    <n v="119510"/>
    <n v="0.70925816023738875"/>
    <x v="0"/>
    <x v="368"/>
    <x v="504"/>
    <x v="1"/>
    <x v="1"/>
    <x v="477"/>
    <x v="483"/>
    <x v="0"/>
    <x v="0"/>
    <x v="3"/>
    <x v="3"/>
    <x v="3"/>
  </r>
  <r>
    <n v="510"/>
    <x v="502"/>
    <x v="510"/>
    <x v="75"/>
    <n v="9289"/>
    <n v="1.1908974358974358"/>
    <x v="1"/>
    <x v="54"/>
    <x v="505"/>
    <x v="2"/>
    <x v="2"/>
    <x v="478"/>
    <x v="484"/>
    <x v="0"/>
    <x v="0"/>
    <x v="6"/>
    <x v="4"/>
    <x v="6"/>
  </r>
  <r>
    <n v="511"/>
    <x v="503"/>
    <x v="511"/>
    <x v="252"/>
    <n v="35498"/>
    <n v="0.24017591339648173"/>
    <x v="0"/>
    <x v="369"/>
    <x v="506"/>
    <x v="1"/>
    <x v="1"/>
    <x v="479"/>
    <x v="265"/>
    <x v="0"/>
    <x v="0"/>
    <x v="3"/>
    <x v="3"/>
    <x v="3"/>
  </r>
  <r>
    <n v="512"/>
    <x v="504"/>
    <x v="512"/>
    <x v="14"/>
    <n v="12678"/>
    <n v="1.3931868131868133"/>
    <x v="1"/>
    <x v="370"/>
    <x v="507"/>
    <x v="1"/>
    <x v="1"/>
    <x v="480"/>
    <x v="485"/>
    <x v="0"/>
    <x v="1"/>
    <x v="11"/>
    <x v="6"/>
    <x v="11"/>
  </r>
  <r>
    <n v="513"/>
    <x v="505"/>
    <x v="513"/>
    <x v="111"/>
    <n v="3260"/>
    <n v="0.39277108433734942"/>
    <x v="3"/>
    <x v="164"/>
    <x v="508"/>
    <x v="1"/>
    <x v="1"/>
    <x v="180"/>
    <x v="486"/>
    <x v="0"/>
    <x v="0"/>
    <x v="19"/>
    <x v="4"/>
    <x v="19"/>
  </r>
  <r>
    <n v="514"/>
    <x v="506"/>
    <x v="514"/>
    <x v="289"/>
    <n v="31123"/>
    <n v="0.22439077144917088"/>
    <x v="3"/>
    <x v="371"/>
    <x v="509"/>
    <x v="5"/>
    <x v="5"/>
    <x v="481"/>
    <x v="412"/>
    <x v="0"/>
    <x v="1"/>
    <x v="1"/>
    <x v="1"/>
    <x v="1"/>
  </r>
  <r>
    <n v="515"/>
    <x v="507"/>
    <x v="515"/>
    <x v="133"/>
    <n v="4797"/>
    <n v="0.55779069767441858"/>
    <x v="0"/>
    <x v="221"/>
    <x v="510"/>
    <x v="0"/>
    <x v="0"/>
    <x v="482"/>
    <x v="487"/>
    <x v="0"/>
    <x v="1"/>
    <x v="3"/>
    <x v="3"/>
    <x v="3"/>
  </r>
  <r>
    <n v="516"/>
    <x v="508"/>
    <x v="516"/>
    <x v="290"/>
    <n v="53324"/>
    <n v="0.42523125996810207"/>
    <x v="0"/>
    <x v="372"/>
    <x v="511"/>
    <x v="1"/>
    <x v="1"/>
    <x v="194"/>
    <x v="488"/>
    <x v="0"/>
    <x v="0"/>
    <x v="9"/>
    <x v="5"/>
    <x v="9"/>
  </r>
  <r>
    <n v="517"/>
    <x v="509"/>
    <x v="517"/>
    <x v="291"/>
    <n v="6608"/>
    <n v="1.1200000000000001"/>
    <x v="1"/>
    <x v="373"/>
    <x v="512"/>
    <x v="1"/>
    <x v="1"/>
    <x v="483"/>
    <x v="489"/>
    <x v="0"/>
    <x v="0"/>
    <x v="0"/>
    <x v="0"/>
    <x v="0"/>
  </r>
  <r>
    <n v="518"/>
    <x v="510"/>
    <x v="518"/>
    <x v="35"/>
    <n v="622"/>
    <n v="7.0681818181818179E-2"/>
    <x v="0"/>
    <x v="234"/>
    <x v="513"/>
    <x v="1"/>
    <x v="1"/>
    <x v="484"/>
    <x v="442"/>
    <x v="0"/>
    <x v="1"/>
    <x v="10"/>
    <x v="4"/>
    <x v="10"/>
  </r>
  <r>
    <n v="519"/>
    <x v="511"/>
    <x v="519"/>
    <x v="96"/>
    <n v="180802"/>
    <n v="1.0174563871693867"/>
    <x v="1"/>
    <x v="374"/>
    <x v="514"/>
    <x v="1"/>
    <x v="1"/>
    <x v="355"/>
    <x v="437"/>
    <x v="0"/>
    <x v="1"/>
    <x v="1"/>
    <x v="1"/>
    <x v="1"/>
  </r>
  <r>
    <n v="520"/>
    <x v="512"/>
    <x v="520"/>
    <x v="126"/>
    <n v="3406"/>
    <n v="4.2575000000000003"/>
    <x v="1"/>
    <x v="235"/>
    <x v="515"/>
    <x v="1"/>
    <x v="1"/>
    <x v="485"/>
    <x v="490"/>
    <x v="0"/>
    <x v="0"/>
    <x v="3"/>
    <x v="3"/>
    <x v="3"/>
  </r>
  <r>
    <n v="521"/>
    <x v="513"/>
    <x v="47"/>
    <x v="4"/>
    <n v="11061"/>
    <n v="1.4553947368421052"/>
    <x v="1"/>
    <x v="375"/>
    <x v="516"/>
    <x v="1"/>
    <x v="1"/>
    <x v="486"/>
    <x v="491"/>
    <x v="0"/>
    <x v="1"/>
    <x v="6"/>
    <x v="4"/>
    <x v="6"/>
  </r>
  <r>
    <n v="522"/>
    <x v="514"/>
    <x v="521"/>
    <x v="292"/>
    <n v="16389"/>
    <n v="0.32453465346534655"/>
    <x v="0"/>
    <x v="271"/>
    <x v="517"/>
    <x v="1"/>
    <x v="1"/>
    <x v="487"/>
    <x v="163"/>
    <x v="0"/>
    <x v="0"/>
    <x v="12"/>
    <x v="4"/>
    <x v="12"/>
  </r>
  <r>
    <n v="523"/>
    <x v="515"/>
    <x v="522"/>
    <x v="79"/>
    <n v="6303"/>
    <n v="7.003333333333333"/>
    <x v="1"/>
    <x v="121"/>
    <x v="518"/>
    <x v="1"/>
    <x v="1"/>
    <x v="488"/>
    <x v="492"/>
    <x v="0"/>
    <x v="0"/>
    <x v="12"/>
    <x v="4"/>
    <x v="12"/>
  </r>
  <r>
    <n v="524"/>
    <x v="516"/>
    <x v="523"/>
    <x v="127"/>
    <n v="81136"/>
    <n v="0.83904860392967939"/>
    <x v="0"/>
    <x v="376"/>
    <x v="519"/>
    <x v="1"/>
    <x v="1"/>
    <x v="489"/>
    <x v="493"/>
    <x v="0"/>
    <x v="0"/>
    <x v="3"/>
    <x v="3"/>
    <x v="3"/>
  </r>
  <r>
    <n v="525"/>
    <x v="517"/>
    <x v="524"/>
    <x v="118"/>
    <n v="1768"/>
    <n v="0.84190476190476193"/>
    <x v="0"/>
    <x v="377"/>
    <x v="520"/>
    <x v="1"/>
    <x v="1"/>
    <x v="490"/>
    <x v="494"/>
    <x v="0"/>
    <x v="0"/>
    <x v="8"/>
    <x v="2"/>
    <x v="8"/>
  </r>
  <r>
    <n v="526"/>
    <x v="518"/>
    <x v="525"/>
    <x v="111"/>
    <n v="12944"/>
    <n v="1.5595180722891566"/>
    <x v="1"/>
    <x v="98"/>
    <x v="521"/>
    <x v="1"/>
    <x v="1"/>
    <x v="312"/>
    <x v="495"/>
    <x v="0"/>
    <x v="1"/>
    <x v="3"/>
    <x v="3"/>
    <x v="3"/>
  </r>
  <r>
    <n v="527"/>
    <x v="519"/>
    <x v="526"/>
    <x v="223"/>
    <n v="188480"/>
    <n v="0.99619450317124736"/>
    <x v="0"/>
    <x v="378"/>
    <x v="522"/>
    <x v="0"/>
    <x v="0"/>
    <x v="491"/>
    <x v="496"/>
    <x v="0"/>
    <x v="0"/>
    <x v="10"/>
    <x v="4"/>
    <x v="10"/>
  </r>
  <r>
    <n v="528"/>
    <x v="520"/>
    <x v="527"/>
    <x v="25"/>
    <n v="7227"/>
    <n v="0.80300000000000005"/>
    <x v="0"/>
    <x v="175"/>
    <x v="523"/>
    <x v="4"/>
    <x v="4"/>
    <x v="492"/>
    <x v="497"/>
    <x v="0"/>
    <x v="0"/>
    <x v="7"/>
    <x v="1"/>
    <x v="7"/>
  </r>
  <r>
    <n v="529"/>
    <x v="521"/>
    <x v="528"/>
    <x v="135"/>
    <n v="574"/>
    <n v="0.11254901960784314"/>
    <x v="0"/>
    <x v="352"/>
    <x v="524"/>
    <x v="1"/>
    <x v="1"/>
    <x v="493"/>
    <x v="180"/>
    <x v="0"/>
    <x v="0"/>
    <x v="11"/>
    <x v="6"/>
    <x v="11"/>
  </r>
  <r>
    <n v="530"/>
    <x v="522"/>
    <x v="529"/>
    <x v="293"/>
    <n v="96328"/>
    <n v="0.91740952380952379"/>
    <x v="0"/>
    <x v="200"/>
    <x v="525"/>
    <x v="1"/>
    <x v="1"/>
    <x v="494"/>
    <x v="498"/>
    <x v="0"/>
    <x v="1"/>
    <x v="13"/>
    <x v="5"/>
    <x v="13"/>
  </r>
  <r>
    <n v="531"/>
    <x v="523"/>
    <x v="530"/>
    <x v="294"/>
    <n v="178338"/>
    <n v="0.95521156936261387"/>
    <x v="2"/>
    <x v="379"/>
    <x v="526"/>
    <x v="5"/>
    <x v="5"/>
    <x v="495"/>
    <x v="499"/>
    <x v="0"/>
    <x v="0"/>
    <x v="11"/>
    <x v="6"/>
    <x v="11"/>
  </r>
  <r>
    <n v="532"/>
    <x v="524"/>
    <x v="531"/>
    <x v="39"/>
    <n v="8046"/>
    <n v="5.0287499999999996"/>
    <x v="1"/>
    <x v="105"/>
    <x v="527"/>
    <x v="0"/>
    <x v="0"/>
    <x v="496"/>
    <x v="500"/>
    <x v="0"/>
    <x v="0"/>
    <x v="3"/>
    <x v="3"/>
    <x v="3"/>
  </r>
  <r>
    <n v="533"/>
    <x v="525"/>
    <x v="532"/>
    <x v="295"/>
    <n v="184086"/>
    <n v="1.5924394463667819"/>
    <x v="1"/>
    <x v="380"/>
    <x v="528"/>
    <x v="4"/>
    <x v="4"/>
    <x v="497"/>
    <x v="50"/>
    <x v="0"/>
    <x v="0"/>
    <x v="7"/>
    <x v="1"/>
    <x v="7"/>
  </r>
  <r>
    <n v="534"/>
    <x v="526"/>
    <x v="533"/>
    <x v="296"/>
    <n v="13385"/>
    <n v="0.15022446689113356"/>
    <x v="0"/>
    <x v="166"/>
    <x v="529"/>
    <x v="1"/>
    <x v="1"/>
    <x v="498"/>
    <x v="501"/>
    <x v="0"/>
    <x v="1"/>
    <x v="6"/>
    <x v="4"/>
    <x v="6"/>
  </r>
  <r>
    <n v="535"/>
    <x v="527"/>
    <x v="534"/>
    <x v="97"/>
    <n v="12533"/>
    <n v="4.820384615384615"/>
    <x v="1"/>
    <x v="381"/>
    <x v="530"/>
    <x v="6"/>
    <x v="6"/>
    <x v="499"/>
    <x v="502"/>
    <x v="0"/>
    <x v="1"/>
    <x v="3"/>
    <x v="3"/>
    <x v="3"/>
  </r>
  <r>
    <n v="536"/>
    <x v="528"/>
    <x v="535"/>
    <x v="122"/>
    <n v="14697"/>
    <n v="1.4996938775510205"/>
    <x v="1"/>
    <x v="382"/>
    <x v="531"/>
    <x v="6"/>
    <x v="6"/>
    <x v="500"/>
    <x v="52"/>
    <x v="0"/>
    <x v="0"/>
    <x v="13"/>
    <x v="5"/>
    <x v="13"/>
  </r>
  <r>
    <n v="537"/>
    <x v="529"/>
    <x v="536"/>
    <x v="197"/>
    <n v="98935"/>
    <n v="1.1722156398104266"/>
    <x v="1"/>
    <x v="383"/>
    <x v="532"/>
    <x v="3"/>
    <x v="3"/>
    <x v="501"/>
    <x v="503"/>
    <x v="1"/>
    <x v="1"/>
    <x v="4"/>
    <x v="4"/>
    <x v="4"/>
  </r>
  <r>
    <n v="538"/>
    <x v="530"/>
    <x v="537"/>
    <x v="297"/>
    <n v="57034"/>
    <n v="0.37695968274950431"/>
    <x v="0"/>
    <x v="384"/>
    <x v="533"/>
    <x v="1"/>
    <x v="1"/>
    <x v="502"/>
    <x v="504"/>
    <x v="0"/>
    <x v="0"/>
    <x v="20"/>
    <x v="6"/>
    <x v="20"/>
  </r>
  <r>
    <n v="539"/>
    <x v="531"/>
    <x v="538"/>
    <x v="122"/>
    <n v="7120"/>
    <n v="0.72653061224489801"/>
    <x v="0"/>
    <x v="385"/>
    <x v="534"/>
    <x v="1"/>
    <x v="1"/>
    <x v="503"/>
    <x v="505"/>
    <x v="0"/>
    <x v="1"/>
    <x v="0"/>
    <x v="0"/>
    <x v="0"/>
  </r>
  <r>
    <n v="540"/>
    <x v="532"/>
    <x v="539"/>
    <x v="98"/>
    <n v="14097"/>
    <n v="2.6598113207547169"/>
    <x v="1"/>
    <x v="326"/>
    <x v="535"/>
    <x v="1"/>
    <x v="1"/>
    <x v="504"/>
    <x v="506"/>
    <x v="0"/>
    <x v="0"/>
    <x v="14"/>
    <x v="7"/>
    <x v="14"/>
  </r>
  <r>
    <n v="541"/>
    <x v="533"/>
    <x v="540"/>
    <x v="298"/>
    <n v="43086"/>
    <n v="0.24205617977528091"/>
    <x v="0"/>
    <x v="386"/>
    <x v="536"/>
    <x v="6"/>
    <x v="6"/>
    <x v="505"/>
    <x v="507"/>
    <x v="0"/>
    <x v="0"/>
    <x v="20"/>
    <x v="6"/>
    <x v="20"/>
  </r>
  <r>
    <n v="542"/>
    <x v="534"/>
    <x v="541"/>
    <x v="299"/>
    <n v="1930"/>
    <n v="2.5064935064935064E-2"/>
    <x v="0"/>
    <x v="240"/>
    <x v="537"/>
    <x v="4"/>
    <x v="4"/>
    <x v="506"/>
    <x v="508"/>
    <x v="0"/>
    <x v="0"/>
    <x v="7"/>
    <x v="1"/>
    <x v="7"/>
  </r>
  <r>
    <n v="543"/>
    <x v="535"/>
    <x v="542"/>
    <x v="300"/>
    <n v="13864"/>
    <n v="0.1632979976442874"/>
    <x v="0"/>
    <x v="80"/>
    <x v="538"/>
    <x v="1"/>
    <x v="1"/>
    <x v="507"/>
    <x v="509"/>
    <x v="0"/>
    <x v="0"/>
    <x v="11"/>
    <x v="6"/>
    <x v="11"/>
  </r>
  <r>
    <n v="544"/>
    <x v="536"/>
    <x v="543"/>
    <x v="54"/>
    <n v="7742"/>
    <n v="2.7650000000000001"/>
    <x v="1"/>
    <x v="286"/>
    <x v="539"/>
    <x v="1"/>
    <x v="1"/>
    <x v="508"/>
    <x v="510"/>
    <x v="0"/>
    <x v="0"/>
    <x v="1"/>
    <x v="1"/>
    <x v="1"/>
  </r>
  <r>
    <n v="545"/>
    <x v="537"/>
    <x v="544"/>
    <x v="301"/>
    <n v="164109"/>
    <n v="0.88803571428571426"/>
    <x v="0"/>
    <x v="387"/>
    <x v="540"/>
    <x v="1"/>
    <x v="1"/>
    <x v="509"/>
    <x v="511"/>
    <x v="0"/>
    <x v="0"/>
    <x v="3"/>
    <x v="3"/>
    <x v="3"/>
  </r>
  <r>
    <n v="546"/>
    <x v="538"/>
    <x v="545"/>
    <x v="3"/>
    <n v="6870"/>
    <n v="1.6357142857142857"/>
    <x v="1"/>
    <x v="39"/>
    <x v="541"/>
    <x v="1"/>
    <x v="1"/>
    <x v="510"/>
    <x v="512"/>
    <x v="0"/>
    <x v="1"/>
    <x v="3"/>
    <x v="3"/>
    <x v="3"/>
  </r>
  <r>
    <n v="547"/>
    <x v="539"/>
    <x v="546"/>
    <x v="81"/>
    <n v="12597"/>
    <n v="9.69"/>
    <x v="1"/>
    <x v="388"/>
    <x v="542"/>
    <x v="1"/>
    <x v="1"/>
    <x v="511"/>
    <x v="513"/>
    <x v="0"/>
    <x v="0"/>
    <x v="6"/>
    <x v="4"/>
    <x v="6"/>
  </r>
  <r>
    <n v="548"/>
    <x v="540"/>
    <x v="547"/>
    <x v="302"/>
    <n v="179074"/>
    <n v="2.7091376701966716"/>
    <x v="1"/>
    <x v="389"/>
    <x v="543"/>
    <x v="1"/>
    <x v="1"/>
    <x v="512"/>
    <x v="514"/>
    <x v="0"/>
    <x v="0"/>
    <x v="3"/>
    <x v="3"/>
    <x v="3"/>
  </r>
  <r>
    <n v="549"/>
    <x v="541"/>
    <x v="548"/>
    <x v="303"/>
    <n v="83843"/>
    <n v="2.8421355932203389"/>
    <x v="1"/>
    <x v="390"/>
    <x v="544"/>
    <x v="1"/>
    <x v="1"/>
    <x v="513"/>
    <x v="515"/>
    <x v="0"/>
    <x v="0"/>
    <x v="8"/>
    <x v="2"/>
    <x v="8"/>
  </r>
  <r>
    <n v="550"/>
    <x v="542"/>
    <x v="549"/>
    <x v="0"/>
    <n v="4"/>
    <n v="0.04"/>
    <x v="3"/>
    <x v="49"/>
    <x v="446"/>
    <x v="5"/>
    <x v="5"/>
    <x v="514"/>
    <x v="516"/>
    <x v="0"/>
    <x v="0"/>
    <x v="7"/>
    <x v="1"/>
    <x v="7"/>
  </r>
  <r>
    <n v="551"/>
    <x v="543"/>
    <x v="550"/>
    <x v="304"/>
    <n v="105598"/>
    <n v="0.58632981676846196"/>
    <x v="0"/>
    <x v="391"/>
    <x v="545"/>
    <x v="2"/>
    <x v="2"/>
    <x v="515"/>
    <x v="517"/>
    <x v="0"/>
    <x v="1"/>
    <x v="2"/>
    <x v="2"/>
    <x v="2"/>
  </r>
  <r>
    <n v="552"/>
    <x v="544"/>
    <x v="551"/>
    <x v="25"/>
    <n v="8866"/>
    <n v="0.98511111111111116"/>
    <x v="0"/>
    <x v="45"/>
    <x v="546"/>
    <x v="1"/>
    <x v="1"/>
    <x v="516"/>
    <x v="518"/>
    <x v="0"/>
    <x v="0"/>
    <x v="3"/>
    <x v="3"/>
    <x v="3"/>
  </r>
  <r>
    <n v="553"/>
    <x v="545"/>
    <x v="552"/>
    <x v="305"/>
    <n v="75022"/>
    <n v="0.43975381008206332"/>
    <x v="0"/>
    <x v="392"/>
    <x v="547"/>
    <x v="1"/>
    <x v="1"/>
    <x v="517"/>
    <x v="519"/>
    <x v="0"/>
    <x v="0"/>
    <x v="1"/>
    <x v="1"/>
    <x v="1"/>
  </r>
  <r>
    <n v="554"/>
    <x v="546"/>
    <x v="553"/>
    <x v="40"/>
    <n v="14408"/>
    <n v="1.5166315789473683"/>
    <x v="1"/>
    <x v="353"/>
    <x v="548"/>
    <x v="0"/>
    <x v="0"/>
    <x v="518"/>
    <x v="520"/>
    <x v="0"/>
    <x v="0"/>
    <x v="7"/>
    <x v="1"/>
    <x v="7"/>
  </r>
  <r>
    <n v="555"/>
    <x v="547"/>
    <x v="554"/>
    <x v="9"/>
    <n v="14089"/>
    <n v="2.2363492063492063"/>
    <x v="1"/>
    <x v="18"/>
    <x v="549"/>
    <x v="3"/>
    <x v="3"/>
    <x v="519"/>
    <x v="219"/>
    <x v="0"/>
    <x v="0"/>
    <x v="1"/>
    <x v="1"/>
    <x v="1"/>
  </r>
  <r>
    <n v="556"/>
    <x v="195"/>
    <x v="555"/>
    <x v="5"/>
    <n v="12467"/>
    <n v="2.3975"/>
    <x v="1"/>
    <x v="393"/>
    <x v="550"/>
    <x v="1"/>
    <x v="1"/>
    <x v="520"/>
    <x v="521"/>
    <x v="0"/>
    <x v="1"/>
    <x v="18"/>
    <x v="5"/>
    <x v="18"/>
  </r>
  <r>
    <n v="557"/>
    <x v="548"/>
    <x v="556"/>
    <x v="46"/>
    <n v="11960"/>
    <n v="1.9933333333333334"/>
    <x v="1"/>
    <x v="394"/>
    <x v="551"/>
    <x v="1"/>
    <x v="1"/>
    <x v="521"/>
    <x v="522"/>
    <x v="0"/>
    <x v="1"/>
    <x v="22"/>
    <x v="4"/>
    <x v="22"/>
  </r>
  <r>
    <n v="558"/>
    <x v="549"/>
    <x v="557"/>
    <x v="306"/>
    <n v="7966"/>
    <n v="1.373448275862069"/>
    <x v="1"/>
    <x v="105"/>
    <x v="552"/>
    <x v="1"/>
    <x v="1"/>
    <x v="522"/>
    <x v="523"/>
    <x v="0"/>
    <x v="0"/>
    <x v="3"/>
    <x v="3"/>
    <x v="3"/>
  </r>
  <r>
    <n v="559"/>
    <x v="550"/>
    <x v="558"/>
    <x v="307"/>
    <n v="106321"/>
    <n v="1.009696106362773"/>
    <x v="1"/>
    <x v="395"/>
    <x v="553"/>
    <x v="1"/>
    <x v="1"/>
    <x v="523"/>
    <x v="524"/>
    <x v="0"/>
    <x v="0"/>
    <x v="3"/>
    <x v="3"/>
    <x v="3"/>
  </r>
  <r>
    <n v="560"/>
    <x v="551"/>
    <x v="559"/>
    <x v="77"/>
    <n v="158832"/>
    <n v="7.9416000000000002"/>
    <x v="1"/>
    <x v="396"/>
    <x v="554"/>
    <x v="1"/>
    <x v="1"/>
    <x v="524"/>
    <x v="348"/>
    <x v="0"/>
    <x v="0"/>
    <x v="10"/>
    <x v="4"/>
    <x v="10"/>
  </r>
  <r>
    <n v="561"/>
    <x v="552"/>
    <x v="560"/>
    <x v="162"/>
    <n v="11091"/>
    <n v="3.6970000000000001"/>
    <x v="1"/>
    <x v="40"/>
    <x v="555"/>
    <x v="5"/>
    <x v="5"/>
    <x v="525"/>
    <x v="280"/>
    <x v="0"/>
    <x v="0"/>
    <x v="3"/>
    <x v="3"/>
    <x v="3"/>
  </r>
  <r>
    <n v="562"/>
    <x v="553"/>
    <x v="561"/>
    <x v="34"/>
    <n v="1269"/>
    <n v="0.12818181818181817"/>
    <x v="0"/>
    <x v="150"/>
    <x v="556"/>
    <x v="5"/>
    <x v="5"/>
    <x v="188"/>
    <x v="525"/>
    <x v="0"/>
    <x v="0"/>
    <x v="1"/>
    <x v="1"/>
    <x v="1"/>
  </r>
  <r>
    <n v="563"/>
    <x v="554"/>
    <x v="562"/>
    <x v="41"/>
    <n v="5107"/>
    <n v="1.3802702702702703"/>
    <x v="1"/>
    <x v="72"/>
    <x v="557"/>
    <x v="2"/>
    <x v="2"/>
    <x v="526"/>
    <x v="526"/>
    <x v="0"/>
    <x v="0"/>
    <x v="4"/>
    <x v="4"/>
    <x v="4"/>
  </r>
  <r>
    <n v="564"/>
    <x v="555"/>
    <x v="563"/>
    <x v="308"/>
    <n v="141393"/>
    <n v="0.83813278008298753"/>
    <x v="0"/>
    <x v="397"/>
    <x v="558"/>
    <x v="1"/>
    <x v="1"/>
    <x v="527"/>
    <x v="527"/>
    <x v="0"/>
    <x v="0"/>
    <x v="3"/>
    <x v="3"/>
    <x v="3"/>
  </r>
  <r>
    <n v="565"/>
    <x v="556"/>
    <x v="564"/>
    <x v="309"/>
    <n v="194166"/>
    <n v="2.0460063224446787"/>
    <x v="1"/>
    <x v="398"/>
    <x v="559"/>
    <x v="1"/>
    <x v="1"/>
    <x v="528"/>
    <x v="528"/>
    <x v="0"/>
    <x v="0"/>
    <x v="3"/>
    <x v="3"/>
    <x v="3"/>
  </r>
  <r>
    <n v="566"/>
    <x v="557"/>
    <x v="565"/>
    <x v="29"/>
    <n v="4124"/>
    <n v="0.44344086021505374"/>
    <x v="0"/>
    <x v="95"/>
    <x v="560"/>
    <x v="1"/>
    <x v="1"/>
    <x v="522"/>
    <x v="529"/>
    <x v="0"/>
    <x v="1"/>
    <x v="5"/>
    <x v="1"/>
    <x v="5"/>
  </r>
  <r>
    <n v="567"/>
    <x v="558"/>
    <x v="566"/>
    <x v="85"/>
    <n v="14865"/>
    <n v="2.1860294117647059"/>
    <x v="1"/>
    <x v="146"/>
    <x v="561"/>
    <x v="1"/>
    <x v="1"/>
    <x v="529"/>
    <x v="360"/>
    <x v="0"/>
    <x v="0"/>
    <x v="1"/>
    <x v="1"/>
    <x v="1"/>
  </r>
  <r>
    <n v="568"/>
    <x v="559"/>
    <x v="567"/>
    <x v="310"/>
    <n v="134688"/>
    <n v="1.8603314917127072"/>
    <x v="1"/>
    <x v="399"/>
    <x v="562"/>
    <x v="1"/>
    <x v="1"/>
    <x v="530"/>
    <x v="254"/>
    <x v="0"/>
    <x v="0"/>
    <x v="3"/>
    <x v="3"/>
    <x v="3"/>
  </r>
  <r>
    <n v="569"/>
    <x v="560"/>
    <x v="568"/>
    <x v="311"/>
    <n v="47705"/>
    <n v="2.3733830845771142"/>
    <x v="1"/>
    <x v="400"/>
    <x v="563"/>
    <x v="6"/>
    <x v="6"/>
    <x v="531"/>
    <x v="530"/>
    <x v="0"/>
    <x v="0"/>
    <x v="10"/>
    <x v="4"/>
    <x v="10"/>
  </r>
  <r>
    <n v="570"/>
    <x v="561"/>
    <x v="569"/>
    <x v="312"/>
    <n v="95364"/>
    <n v="3.0565384615384614"/>
    <x v="1"/>
    <x v="401"/>
    <x v="564"/>
    <x v="1"/>
    <x v="1"/>
    <x v="515"/>
    <x v="531"/>
    <x v="0"/>
    <x v="1"/>
    <x v="1"/>
    <x v="1"/>
    <x v="1"/>
  </r>
  <r>
    <n v="571"/>
    <x v="562"/>
    <x v="570"/>
    <x v="26"/>
    <n v="3295"/>
    <n v="0.94142857142857139"/>
    <x v="0"/>
    <x v="164"/>
    <x v="565"/>
    <x v="6"/>
    <x v="6"/>
    <x v="532"/>
    <x v="532"/>
    <x v="0"/>
    <x v="0"/>
    <x v="12"/>
    <x v="4"/>
    <x v="12"/>
  </r>
  <r>
    <n v="572"/>
    <x v="563"/>
    <x v="571"/>
    <x v="25"/>
    <n v="4896"/>
    <n v="0.54400000000000004"/>
    <x v="3"/>
    <x v="115"/>
    <x v="566"/>
    <x v="1"/>
    <x v="1"/>
    <x v="533"/>
    <x v="533"/>
    <x v="0"/>
    <x v="1"/>
    <x v="1"/>
    <x v="1"/>
    <x v="1"/>
  </r>
  <r>
    <n v="573"/>
    <x v="564"/>
    <x v="572"/>
    <x v="313"/>
    <n v="7496"/>
    <n v="1.1188059701492536"/>
    <x v="1"/>
    <x v="402"/>
    <x v="567"/>
    <x v="1"/>
    <x v="1"/>
    <x v="409"/>
    <x v="534"/>
    <x v="0"/>
    <x v="0"/>
    <x v="23"/>
    <x v="8"/>
    <x v="23"/>
  </r>
  <r>
    <n v="574"/>
    <x v="565"/>
    <x v="573"/>
    <x v="50"/>
    <n v="9967"/>
    <n v="3.6914814814814814"/>
    <x v="1"/>
    <x v="358"/>
    <x v="568"/>
    <x v="1"/>
    <x v="1"/>
    <x v="534"/>
    <x v="535"/>
    <x v="0"/>
    <x v="1"/>
    <x v="0"/>
    <x v="0"/>
    <x v="0"/>
  </r>
  <r>
    <n v="575"/>
    <x v="566"/>
    <x v="574"/>
    <x v="314"/>
    <n v="52421"/>
    <n v="0.62930372148859548"/>
    <x v="0"/>
    <x v="21"/>
    <x v="569"/>
    <x v="1"/>
    <x v="1"/>
    <x v="53"/>
    <x v="536"/>
    <x v="0"/>
    <x v="1"/>
    <x v="3"/>
    <x v="3"/>
    <x v="3"/>
  </r>
  <r>
    <n v="576"/>
    <x v="567"/>
    <x v="575"/>
    <x v="62"/>
    <n v="6298"/>
    <n v="0.6492783505154639"/>
    <x v="0"/>
    <x v="251"/>
    <x v="570"/>
    <x v="1"/>
    <x v="1"/>
    <x v="535"/>
    <x v="537"/>
    <x v="0"/>
    <x v="0"/>
    <x v="3"/>
    <x v="3"/>
    <x v="3"/>
  </r>
  <r>
    <n v="577"/>
    <x v="568"/>
    <x v="576"/>
    <x v="139"/>
    <n v="1546"/>
    <n v="0.18853658536585366"/>
    <x v="3"/>
    <x v="95"/>
    <x v="571"/>
    <x v="1"/>
    <x v="1"/>
    <x v="536"/>
    <x v="538"/>
    <x v="0"/>
    <x v="0"/>
    <x v="17"/>
    <x v="1"/>
    <x v="17"/>
  </r>
  <r>
    <n v="578"/>
    <x v="569"/>
    <x v="577"/>
    <x v="315"/>
    <n v="16168"/>
    <n v="0.1675440414507772"/>
    <x v="0"/>
    <x v="242"/>
    <x v="572"/>
    <x v="1"/>
    <x v="1"/>
    <x v="537"/>
    <x v="539"/>
    <x v="0"/>
    <x v="0"/>
    <x v="22"/>
    <x v="4"/>
    <x v="22"/>
  </r>
  <r>
    <n v="579"/>
    <x v="570"/>
    <x v="578"/>
    <x v="8"/>
    <n v="6269"/>
    <n v="1.0111290322580646"/>
    <x v="1"/>
    <x v="215"/>
    <x v="573"/>
    <x v="1"/>
    <x v="1"/>
    <x v="538"/>
    <x v="540"/>
    <x v="0"/>
    <x v="0"/>
    <x v="17"/>
    <x v="1"/>
    <x v="17"/>
  </r>
  <r>
    <n v="580"/>
    <x v="251"/>
    <x v="579"/>
    <x v="316"/>
    <n v="149578"/>
    <n v="3.4150228310502282"/>
    <x v="1"/>
    <x v="403"/>
    <x v="574"/>
    <x v="1"/>
    <x v="1"/>
    <x v="539"/>
    <x v="541"/>
    <x v="0"/>
    <x v="0"/>
    <x v="3"/>
    <x v="3"/>
    <x v="3"/>
  </r>
  <r>
    <n v="581"/>
    <x v="571"/>
    <x v="580"/>
    <x v="46"/>
    <n v="3841"/>
    <n v="0.64016666666666666"/>
    <x v="0"/>
    <x v="83"/>
    <x v="575"/>
    <x v="1"/>
    <x v="1"/>
    <x v="540"/>
    <x v="542"/>
    <x v="0"/>
    <x v="0"/>
    <x v="2"/>
    <x v="2"/>
    <x v="2"/>
  </r>
  <r>
    <n v="582"/>
    <x v="572"/>
    <x v="581"/>
    <x v="251"/>
    <n v="4531"/>
    <n v="0.5208045977011494"/>
    <x v="0"/>
    <x v="344"/>
    <x v="576"/>
    <x v="1"/>
    <x v="1"/>
    <x v="505"/>
    <x v="543"/>
    <x v="0"/>
    <x v="1"/>
    <x v="11"/>
    <x v="6"/>
    <x v="11"/>
  </r>
  <r>
    <n v="583"/>
    <x v="573"/>
    <x v="582"/>
    <x v="317"/>
    <n v="60934"/>
    <n v="3.2240211640211642"/>
    <x v="1"/>
    <x v="404"/>
    <x v="577"/>
    <x v="1"/>
    <x v="1"/>
    <x v="541"/>
    <x v="544"/>
    <x v="0"/>
    <x v="0"/>
    <x v="4"/>
    <x v="4"/>
    <x v="4"/>
  </r>
  <r>
    <n v="584"/>
    <x v="8"/>
    <x v="583"/>
    <x v="318"/>
    <n v="103255"/>
    <n v="1.1950810185185186"/>
    <x v="1"/>
    <x v="405"/>
    <x v="578"/>
    <x v="1"/>
    <x v="1"/>
    <x v="542"/>
    <x v="545"/>
    <x v="0"/>
    <x v="0"/>
    <x v="2"/>
    <x v="2"/>
    <x v="2"/>
  </r>
  <r>
    <n v="585"/>
    <x v="574"/>
    <x v="584"/>
    <x v="200"/>
    <n v="13065"/>
    <n v="1.4679775280898877"/>
    <x v="1"/>
    <x v="158"/>
    <x v="579"/>
    <x v="1"/>
    <x v="1"/>
    <x v="543"/>
    <x v="546"/>
    <x v="0"/>
    <x v="0"/>
    <x v="18"/>
    <x v="5"/>
    <x v="18"/>
  </r>
  <r>
    <n v="586"/>
    <x v="575"/>
    <x v="585"/>
    <x v="31"/>
    <n v="6654"/>
    <n v="9.5057142857142853"/>
    <x v="1"/>
    <x v="406"/>
    <x v="580"/>
    <x v="1"/>
    <x v="1"/>
    <x v="544"/>
    <x v="547"/>
    <x v="0"/>
    <x v="0"/>
    <x v="1"/>
    <x v="1"/>
    <x v="1"/>
  </r>
  <r>
    <n v="587"/>
    <x v="576"/>
    <x v="586"/>
    <x v="151"/>
    <n v="6852"/>
    <n v="0.72893617021276591"/>
    <x v="0"/>
    <x v="388"/>
    <x v="581"/>
    <x v="0"/>
    <x v="0"/>
    <x v="35"/>
    <x v="548"/>
    <x v="0"/>
    <x v="1"/>
    <x v="0"/>
    <x v="0"/>
    <x v="0"/>
  </r>
  <r>
    <n v="588"/>
    <x v="577"/>
    <x v="587"/>
    <x v="215"/>
    <n v="124517"/>
    <n v="0.7900824873096447"/>
    <x v="0"/>
    <x v="407"/>
    <x v="582"/>
    <x v="4"/>
    <x v="4"/>
    <x v="152"/>
    <x v="298"/>
    <x v="0"/>
    <x v="0"/>
    <x v="3"/>
    <x v="3"/>
    <x v="3"/>
  </r>
  <r>
    <n v="589"/>
    <x v="578"/>
    <x v="588"/>
    <x v="58"/>
    <n v="5113"/>
    <n v="0.64721518987341775"/>
    <x v="0"/>
    <x v="408"/>
    <x v="583"/>
    <x v="1"/>
    <x v="1"/>
    <x v="545"/>
    <x v="549"/>
    <x v="0"/>
    <x v="0"/>
    <x v="4"/>
    <x v="4"/>
    <x v="4"/>
  </r>
  <r>
    <n v="590"/>
    <x v="579"/>
    <x v="589"/>
    <x v="143"/>
    <n v="5824"/>
    <n v="0.82028169014084507"/>
    <x v="0"/>
    <x v="99"/>
    <x v="584"/>
    <x v="2"/>
    <x v="2"/>
    <x v="546"/>
    <x v="550"/>
    <x v="0"/>
    <x v="0"/>
    <x v="15"/>
    <x v="5"/>
    <x v="15"/>
  </r>
  <r>
    <n v="591"/>
    <x v="580"/>
    <x v="590"/>
    <x v="60"/>
    <n v="6226"/>
    <n v="10.376666666666667"/>
    <x v="1"/>
    <x v="408"/>
    <x v="585"/>
    <x v="1"/>
    <x v="1"/>
    <x v="547"/>
    <x v="551"/>
    <x v="0"/>
    <x v="0"/>
    <x v="11"/>
    <x v="6"/>
    <x v="11"/>
  </r>
  <r>
    <n v="592"/>
    <x v="581"/>
    <x v="591"/>
    <x v="154"/>
    <n v="20243"/>
    <n v="0.12910076530612244"/>
    <x v="0"/>
    <x v="259"/>
    <x v="586"/>
    <x v="1"/>
    <x v="1"/>
    <x v="548"/>
    <x v="552"/>
    <x v="0"/>
    <x v="0"/>
    <x v="3"/>
    <x v="3"/>
    <x v="3"/>
  </r>
  <r>
    <n v="593"/>
    <x v="582"/>
    <x v="592"/>
    <x v="319"/>
    <n v="188288"/>
    <n v="1.5484210526315789"/>
    <x v="1"/>
    <x v="409"/>
    <x v="587"/>
    <x v="1"/>
    <x v="1"/>
    <x v="549"/>
    <x v="238"/>
    <x v="0"/>
    <x v="0"/>
    <x v="10"/>
    <x v="4"/>
    <x v="10"/>
  </r>
  <r>
    <n v="594"/>
    <x v="583"/>
    <x v="593"/>
    <x v="320"/>
    <n v="11167"/>
    <n v="7.0991735537190084E-2"/>
    <x v="0"/>
    <x v="144"/>
    <x v="588"/>
    <x v="1"/>
    <x v="1"/>
    <x v="550"/>
    <x v="553"/>
    <x v="0"/>
    <x v="1"/>
    <x v="3"/>
    <x v="3"/>
    <x v="3"/>
  </r>
  <r>
    <n v="595"/>
    <x v="584"/>
    <x v="594"/>
    <x v="321"/>
    <n v="146595"/>
    <n v="2.0852773826458035"/>
    <x v="1"/>
    <x v="410"/>
    <x v="589"/>
    <x v="1"/>
    <x v="1"/>
    <x v="551"/>
    <x v="554"/>
    <x v="0"/>
    <x v="1"/>
    <x v="3"/>
    <x v="3"/>
    <x v="3"/>
  </r>
  <r>
    <n v="596"/>
    <x v="585"/>
    <x v="595"/>
    <x v="58"/>
    <n v="7875"/>
    <n v="0.99683544303797467"/>
    <x v="0"/>
    <x v="236"/>
    <x v="590"/>
    <x v="1"/>
    <x v="1"/>
    <x v="552"/>
    <x v="496"/>
    <x v="0"/>
    <x v="1"/>
    <x v="6"/>
    <x v="4"/>
    <x v="6"/>
  </r>
  <r>
    <n v="597"/>
    <x v="586"/>
    <x v="596"/>
    <x v="322"/>
    <n v="148779"/>
    <n v="2.0159756097560977"/>
    <x v="1"/>
    <x v="411"/>
    <x v="591"/>
    <x v="1"/>
    <x v="1"/>
    <x v="462"/>
    <x v="555"/>
    <x v="0"/>
    <x v="0"/>
    <x v="3"/>
    <x v="3"/>
    <x v="3"/>
  </r>
  <r>
    <n v="598"/>
    <x v="587"/>
    <x v="597"/>
    <x v="323"/>
    <n v="175868"/>
    <n v="1.6209032258064515"/>
    <x v="1"/>
    <x v="412"/>
    <x v="592"/>
    <x v="6"/>
    <x v="6"/>
    <x v="553"/>
    <x v="556"/>
    <x v="0"/>
    <x v="0"/>
    <x v="1"/>
    <x v="1"/>
    <x v="1"/>
  </r>
  <r>
    <n v="599"/>
    <x v="588"/>
    <x v="598"/>
    <x v="324"/>
    <n v="5112"/>
    <n v="3.6436208125445471E-2"/>
    <x v="0"/>
    <x v="172"/>
    <x v="593"/>
    <x v="3"/>
    <x v="3"/>
    <x v="554"/>
    <x v="557"/>
    <x v="0"/>
    <x v="0"/>
    <x v="4"/>
    <x v="4"/>
    <x v="4"/>
  </r>
  <r>
    <n v="600"/>
    <x v="589"/>
    <x v="599"/>
    <x v="0"/>
    <n v="5"/>
    <n v="0.05"/>
    <x v="0"/>
    <x v="49"/>
    <x v="298"/>
    <x v="4"/>
    <x v="4"/>
    <x v="555"/>
    <x v="558"/>
    <x v="0"/>
    <x v="0"/>
    <x v="0"/>
    <x v="0"/>
    <x v="0"/>
  </r>
  <r>
    <n v="601"/>
    <x v="590"/>
    <x v="600"/>
    <x v="9"/>
    <n v="13018"/>
    <n v="2.0663492063492064"/>
    <x v="1"/>
    <x v="346"/>
    <x v="594"/>
    <x v="1"/>
    <x v="1"/>
    <x v="548"/>
    <x v="559"/>
    <x v="1"/>
    <x v="0"/>
    <x v="8"/>
    <x v="2"/>
    <x v="8"/>
  </r>
  <r>
    <n v="602"/>
    <x v="591"/>
    <x v="601"/>
    <x v="325"/>
    <n v="91176"/>
    <n v="1.2823628691983122"/>
    <x v="1"/>
    <x v="413"/>
    <x v="595"/>
    <x v="1"/>
    <x v="1"/>
    <x v="62"/>
    <x v="560"/>
    <x v="0"/>
    <x v="0"/>
    <x v="3"/>
    <x v="3"/>
    <x v="3"/>
  </r>
  <r>
    <n v="603"/>
    <x v="592"/>
    <x v="602"/>
    <x v="98"/>
    <n v="6342"/>
    <n v="1.1966037735849056"/>
    <x v="1"/>
    <x v="408"/>
    <x v="596"/>
    <x v="1"/>
    <x v="1"/>
    <x v="556"/>
    <x v="561"/>
    <x v="0"/>
    <x v="0"/>
    <x v="3"/>
    <x v="3"/>
    <x v="3"/>
  </r>
  <r>
    <n v="604"/>
    <x v="593"/>
    <x v="603"/>
    <x v="326"/>
    <n v="151438"/>
    <n v="1.7073055242390078"/>
    <x v="1"/>
    <x v="414"/>
    <x v="597"/>
    <x v="1"/>
    <x v="1"/>
    <x v="557"/>
    <x v="562"/>
    <x v="0"/>
    <x v="0"/>
    <x v="3"/>
    <x v="3"/>
    <x v="3"/>
  </r>
  <r>
    <n v="605"/>
    <x v="594"/>
    <x v="604"/>
    <x v="88"/>
    <n v="6178"/>
    <n v="1.8721212121212121"/>
    <x v="1"/>
    <x v="37"/>
    <x v="598"/>
    <x v="1"/>
    <x v="1"/>
    <x v="27"/>
    <x v="563"/>
    <x v="0"/>
    <x v="0"/>
    <x v="9"/>
    <x v="5"/>
    <x v="9"/>
  </r>
  <r>
    <n v="606"/>
    <x v="595"/>
    <x v="605"/>
    <x v="74"/>
    <n v="6405"/>
    <n v="1.8838235294117647"/>
    <x v="1"/>
    <x v="415"/>
    <x v="599"/>
    <x v="4"/>
    <x v="4"/>
    <x v="558"/>
    <x v="529"/>
    <x v="0"/>
    <x v="0"/>
    <x v="1"/>
    <x v="1"/>
    <x v="1"/>
  </r>
  <r>
    <n v="607"/>
    <x v="596"/>
    <x v="606"/>
    <x v="327"/>
    <n v="180667"/>
    <n v="1.3129869186046512"/>
    <x v="1"/>
    <x v="416"/>
    <x v="600"/>
    <x v="1"/>
    <x v="1"/>
    <x v="559"/>
    <x v="564"/>
    <x v="0"/>
    <x v="0"/>
    <x v="0"/>
    <x v="0"/>
    <x v="0"/>
  </r>
  <r>
    <n v="608"/>
    <x v="597"/>
    <x v="607"/>
    <x v="61"/>
    <n v="11075"/>
    <n v="2.8397435897435899"/>
    <x v="1"/>
    <x v="417"/>
    <x v="601"/>
    <x v="1"/>
    <x v="1"/>
    <x v="426"/>
    <x v="565"/>
    <x v="0"/>
    <x v="1"/>
    <x v="17"/>
    <x v="1"/>
    <x v="17"/>
  </r>
  <r>
    <n v="609"/>
    <x v="598"/>
    <x v="608"/>
    <x v="83"/>
    <n v="12042"/>
    <n v="1.2041999999999999"/>
    <x v="1"/>
    <x v="124"/>
    <x v="602"/>
    <x v="1"/>
    <x v="1"/>
    <x v="560"/>
    <x v="566"/>
    <x v="0"/>
    <x v="0"/>
    <x v="22"/>
    <x v="4"/>
    <x v="22"/>
  </r>
  <r>
    <n v="610"/>
    <x v="599"/>
    <x v="609"/>
    <x v="328"/>
    <n v="179356"/>
    <n v="4.1905607476635511"/>
    <x v="1"/>
    <x v="418"/>
    <x v="603"/>
    <x v="1"/>
    <x v="1"/>
    <x v="561"/>
    <x v="567"/>
    <x v="0"/>
    <x v="0"/>
    <x v="3"/>
    <x v="3"/>
    <x v="3"/>
  </r>
  <r>
    <n v="611"/>
    <x v="600"/>
    <x v="610"/>
    <x v="139"/>
    <n v="1136"/>
    <n v="0.13853658536585367"/>
    <x v="3"/>
    <x v="27"/>
    <x v="604"/>
    <x v="1"/>
    <x v="1"/>
    <x v="562"/>
    <x v="568"/>
    <x v="0"/>
    <x v="0"/>
    <x v="3"/>
    <x v="3"/>
    <x v="3"/>
  </r>
  <r>
    <n v="612"/>
    <x v="601"/>
    <x v="611"/>
    <x v="8"/>
    <n v="8645"/>
    <n v="1.3943548387096774"/>
    <x v="1"/>
    <x v="325"/>
    <x v="605"/>
    <x v="1"/>
    <x v="1"/>
    <x v="563"/>
    <x v="569"/>
    <x v="0"/>
    <x v="0"/>
    <x v="5"/>
    <x v="1"/>
    <x v="5"/>
  </r>
  <r>
    <n v="613"/>
    <x v="602"/>
    <x v="612"/>
    <x v="65"/>
    <n v="1914"/>
    <n v="1.74"/>
    <x v="1"/>
    <x v="150"/>
    <x v="606"/>
    <x v="0"/>
    <x v="0"/>
    <x v="564"/>
    <x v="570"/>
    <x v="0"/>
    <x v="0"/>
    <x v="3"/>
    <x v="3"/>
    <x v="3"/>
  </r>
  <r>
    <n v="614"/>
    <x v="603"/>
    <x v="613"/>
    <x v="329"/>
    <n v="41205"/>
    <n v="1.5549056603773586"/>
    <x v="1"/>
    <x v="419"/>
    <x v="607"/>
    <x v="1"/>
    <x v="1"/>
    <x v="565"/>
    <x v="571"/>
    <x v="0"/>
    <x v="0"/>
    <x v="3"/>
    <x v="3"/>
    <x v="3"/>
  </r>
  <r>
    <n v="615"/>
    <x v="604"/>
    <x v="614"/>
    <x v="275"/>
    <n v="14488"/>
    <n v="1.7044705882352942"/>
    <x v="1"/>
    <x v="73"/>
    <x v="608"/>
    <x v="6"/>
    <x v="6"/>
    <x v="566"/>
    <x v="572"/>
    <x v="0"/>
    <x v="0"/>
    <x v="3"/>
    <x v="3"/>
    <x v="3"/>
  </r>
  <r>
    <n v="616"/>
    <x v="605"/>
    <x v="615"/>
    <x v="330"/>
    <n v="12129"/>
    <n v="1.8951562500000001"/>
    <x v="1"/>
    <x v="202"/>
    <x v="609"/>
    <x v="4"/>
    <x v="4"/>
    <x v="567"/>
    <x v="573"/>
    <x v="0"/>
    <x v="1"/>
    <x v="7"/>
    <x v="1"/>
    <x v="7"/>
  </r>
  <r>
    <n v="617"/>
    <x v="606"/>
    <x v="616"/>
    <x v="1"/>
    <n v="3496"/>
    <n v="2.4971428571428573"/>
    <x v="1"/>
    <x v="12"/>
    <x v="610"/>
    <x v="1"/>
    <x v="1"/>
    <x v="568"/>
    <x v="471"/>
    <x v="0"/>
    <x v="0"/>
    <x v="3"/>
    <x v="3"/>
    <x v="3"/>
  </r>
  <r>
    <n v="618"/>
    <x v="607"/>
    <x v="617"/>
    <x v="331"/>
    <n v="97037"/>
    <n v="0.48860523665659616"/>
    <x v="0"/>
    <x v="420"/>
    <x v="611"/>
    <x v="1"/>
    <x v="1"/>
    <x v="569"/>
    <x v="574"/>
    <x v="0"/>
    <x v="0"/>
    <x v="9"/>
    <x v="5"/>
    <x v="9"/>
  </r>
  <r>
    <n v="619"/>
    <x v="608"/>
    <x v="618"/>
    <x v="332"/>
    <n v="55757"/>
    <n v="0.28461970393057684"/>
    <x v="0"/>
    <x v="355"/>
    <x v="612"/>
    <x v="1"/>
    <x v="1"/>
    <x v="570"/>
    <x v="575"/>
    <x v="1"/>
    <x v="1"/>
    <x v="3"/>
    <x v="3"/>
    <x v="3"/>
  </r>
  <r>
    <n v="620"/>
    <x v="609"/>
    <x v="619"/>
    <x v="333"/>
    <n v="11525"/>
    <n v="2.6802325581395348"/>
    <x v="1"/>
    <x v="58"/>
    <x v="613"/>
    <x v="2"/>
    <x v="2"/>
    <x v="571"/>
    <x v="576"/>
    <x v="0"/>
    <x v="0"/>
    <x v="14"/>
    <x v="7"/>
    <x v="14"/>
  </r>
  <r>
    <n v="621"/>
    <x v="610"/>
    <x v="620"/>
    <x v="334"/>
    <n v="158669"/>
    <n v="6.1980078125000002"/>
    <x v="1"/>
    <x v="421"/>
    <x v="614"/>
    <x v="1"/>
    <x v="1"/>
    <x v="572"/>
    <x v="577"/>
    <x v="0"/>
    <x v="0"/>
    <x v="3"/>
    <x v="3"/>
    <x v="3"/>
  </r>
  <r>
    <n v="622"/>
    <x v="611"/>
    <x v="621"/>
    <x v="335"/>
    <n v="5916"/>
    <n v="3.1301587301587303E-2"/>
    <x v="0"/>
    <x v="251"/>
    <x v="615"/>
    <x v="1"/>
    <x v="1"/>
    <x v="573"/>
    <x v="578"/>
    <x v="0"/>
    <x v="0"/>
    <x v="7"/>
    <x v="1"/>
    <x v="7"/>
  </r>
  <r>
    <n v="623"/>
    <x v="612"/>
    <x v="622"/>
    <x v="336"/>
    <n v="150806"/>
    <n v="1.5992152704135738"/>
    <x v="1"/>
    <x v="422"/>
    <x v="616"/>
    <x v="4"/>
    <x v="4"/>
    <x v="574"/>
    <x v="477"/>
    <x v="0"/>
    <x v="0"/>
    <x v="3"/>
    <x v="3"/>
    <x v="3"/>
  </r>
  <r>
    <n v="624"/>
    <x v="613"/>
    <x v="623"/>
    <x v="135"/>
    <n v="14249"/>
    <n v="2.793921568627451"/>
    <x v="1"/>
    <x v="423"/>
    <x v="617"/>
    <x v="1"/>
    <x v="1"/>
    <x v="511"/>
    <x v="579"/>
    <x v="0"/>
    <x v="0"/>
    <x v="14"/>
    <x v="7"/>
    <x v="14"/>
  </r>
  <r>
    <n v="625"/>
    <x v="614"/>
    <x v="624"/>
    <x v="168"/>
    <n v="5803"/>
    <n v="0.77373333333333338"/>
    <x v="0"/>
    <x v="197"/>
    <x v="618"/>
    <x v="1"/>
    <x v="1"/>
    <x v="575"/>
    <x v="580"/>
    <x v="0"/>
    <x v="0"/>
    <x v="3"/>
    <x v="3"/>
    <x v="3"/>
  </r>
  <r>
    <n v="626"/>
    <x v="615"/>
    <x v="625"/>
    <x v="330"/>
    <n v="13205"/>
    <n v="2.0632812500000002"/>
    <x v="1"/>
    <x v="288"/>
    <x v="619"/>
    <x v="1"/>
    <x v="1"/>
    <x v="576"/>
    <x v="581"/>
    <x v="0"/>
    <x v="1"/>
    <x v="3"/>
    <x v="3"/>
    <x v="3"/>
  </r>
  <r>
    <n v="627"/>
    <x v="616"/>
    <x v="626"/>
    <x v="39"/>
    <n v="11108"/>
    <n v="6.9424999999999999"/>
    <x v="1"/>
    <x v="110"/>
    <x v="620"/>
    <x v="4"/>
    <x v="4"/>
    <x v="577"/>
    <x v="582"/>
    <x v="1"/>
    <x v="0"/>
    <x v="0"/>
    <x v="0"/>
    <x v="0"/>
  </r>
  <r>
    <n v="628"/>
    <x v="617"/>
    <x v="627"/>
    <x v="89"/>
    <n v="2884"/>
    <n v="1.5178947368421052"/>
    <x v="1"/>
    <x v="87"/>
    <x v="621"/>
    <x v="1"/>
    <x v="1"/>
    <x v="578"/>
    <x v="581"/>
    <x v="0"/>
    <x v="0"/>
    <x v="7"/>
    <x v="1"/>
    <x v="7"/>
  </r>
  <r>
    <n v="629"/>
    <x v="618"/>
    <x v="628"/>
    <x v="337"/>
    <n v="55476"/>
    <n v="0.64582072176949945"/>
    <x v="0"/>
    <x v="424"/>
    <x v="622"/>
    <x v="1"/>
    <x v="1"/>
    <x v="579"/>
    <x v="583"/>
    <x v="0"/>
    <x v="1"/>
    <x v="3"/>
    <x v="3"/>
    <x v="3"/>
  </r>
  <r>
    <n v="630"/>
    <x v="619"/>
    <x v="629"/>
    <x v="40"/>
    <n v="5973"/>
    <n v="0.62873684210526315"/>
    <x v="3"/>
    <x v="215"/>
    <x v="623"/>
    <x v="1"/>
    <x v="1"/>
    <x v="580"/>
    <x v="584"/>
    <x v="0"/>
    <x v="1"/>
    <x v="3"/>
    <x v="3"/>
    <x v="3"/>
  </r>
  <r>
    <n v="631"/>
    <x v="620"/>
    <x v="630"/>
    <x v="338"/>
    <n v="183756"/>
    <n v="3.1039864864864866"/>
    <x v="1"/>
    <x v="425"/>
    <x v="624"/>
    <x v="1"/>
    <x v="1"/>
    <x v="581"/>
    <x v="585"/>
    <x v="0"/>
    <x v="0"/>
    <x v="3"/>
    <x v="3"/>
    <x v="3"/>
  </r>
  <r>
    <n v="632"/>
    <x v="621"/>
    <x v="631"/>
    <x v="339"/>
    <n v="30902"/>
    <n v="0.42859916782246882"/>
    <x v="2"/>
    <x v="426"/>
    <x v="625"/>
    <x v="1"/>
    <x v="1"/>
    <x v="582"/>
    <x v="586"/>
    <x v="0"/>
    <x v="0"/>
    <x v="3"/>
    <x v="3"/>
    <x v="3"/>
  </r>
  <r>
    <n v="633"/>
    <x v="622"/>
    <x v="632"/>
    <x v="313"/>
    <n v="5569"/>
    <n v="0.83119402985074631"/>
    <x v="0"/>
    <x v="339"/>
    <x v="626"/>
    <x v="1"/>
    <x v="1"/>
    <x v="336"/>
    <x v="587"/>
    <x v="0"/>
    <x v="0"/>
    <x v="10"/>
    <x v="4"/>
    <x v="10"/>
  </r>
  <r>
    <n v="634"/>
    <x v="623"/>
    <x v="633"/>
    <x v="195"/>
    <n v="92824"/>
    <n v="0.78531302876480547"/>
    <x v="3"/>
    <x v="427"/>
    <x v="627"/>
    <x v="1"/>
    <x v="1"/>
    <x v="583"/>
    <x v="588"/>
    <x v="0"/>
    <x v="0"/>
    <x v="19"/>
    <x v="4"/>
    <x v="19"/>
  </r>
  <r>
    <n v="635"/>
    <x v="624"/>
    <x v="634"/>
    <x v="340"/>
    <n v="158590"/>
    <n v="1.1409352517985611"/>
    <x v="1"/>
    <x v="428"/>
    <x v="628"/>
    <x v="1"/>
    <x v="1"/>
    <x v="584"/>
    <x v="589"/>
    <x v="0"/>
    <x v="0"/>
    <x v="19"/>
    <x v="4"/>
    <x v="19"/>
  </r>
  <r>
    <n v="636"/>
    <x v="625"/>
    <x v="635"/>
    <x v="341"/>
    <n v="127591"/>
    <n v="0.64537683358624176"/>
    <x v="0"/>
    <x v="429"/>
    <x v="629"/>
    <x v="3"/>
    <x v="3"/>
    <x v="585"/>
    <x v="590"/>
    <x v="0"/>
    <x v="1"/>
    <x v="10"/>
    <x v="4"/>
    <x v="10"/>
  </r>
  <r>
    <n v="637"/>
    <x v="626"/>
    <x v="636"/>
    <x v="275"/>
    <n v="6750"/>
    <n v="0.79411764705882348"/>
    <x v="0"/>
    <x v="167"/>
    <x v="630"/>
    <x v="1"/>
    <x v="1"/>
    <x v="586"/>
    <x v="591"/>
    <x v="0"/>
    <x v="0"/>
    <x v="3"/>
    <x v="3"/>
    <x v="3"/>
  </r>
  <r>
    <n v="638"/>
    <x v="627"/>
    <x v="637"/>
    <x v="342"/>
    <n v="9318"/>
    <n v="0.11419117647058824"/>
    <x v="0"/>
    <x v="115"/>
    <x v="631"/>
    <x v="1"/>
    <x v="1"/>
    <x v="587"/>
    <x v="592"/>
    <x v="0"/>
    <x v="1"/>
    <x v="3"/>
    <x v="3"/>
    <x v="3"/>
  </r>
  <r>
    <n v="639"/>
    <x v="628"/>
    <x v="638"/>
    <x v="133"/>
    <n v="4832"/>
    <n v="0.56186046511627907"/>
    <x v="2"/>
    <x v="430"/>
    <x v="632"/>
    <x v="1"/>
    <x v="1"/>
    <x v="588"/>
    <x v="593"/>
    <x v="0"/>
    <x v="1"/>
    <x v="6"/>
    <x v="4"/>
    <x v="6"/>
  </r>
  <r>
    <n v="640"/>
    <x v="629"/>
    <x v="639"/>
    <x v="343"/>
    <n v="19769"/>
    <n v="0.16501669449081802"/>
    <x v="0"/>
    <x v="431"/>
    <x v="633"/>
    <x v="1"/>
    <x v="1"/>
    <x v="589"/>
    <x v="510"/>
    <x v="0"/>
    <x v="0"/>
    <x v="3"/>
    <x v="3"/>
    <x v="3"/>
  </r>
  <r>
    <n v="641"/>
    <x v="630"/>
    <x v="640"/>
    <x v="151"/>
    <n v="11277"/>
    <n v="1.1996808510638297"/>
    <x v="1"/>
    <x v="346"/>
    <x v="634"/>
    <x v="5"/>
    <x v="5"/>
    <x v="590"/>
    <x v="594"/>
    <x v="0"/>
    <x v="0"/>
    <x v="3"/>
    <x v="3"/>
    <x v="3"/>
  </r>
  <r>
    <n v="642"/>
    <x v="631"/>
    <x v="641"/>
    <x v="243"/>
    <n v="13382"/>
    <n v="1.4545652173913044"/>
    <x v="1"/>
    <x v="30"/>
    <x v="635"/>
    <x v="0"/>
    <x v="0"/>
    <x v="591"/>
    <x v="595"/>
    <x v="0"/>
    <x v="0"/>
    <x v="8"/>
    <x v="2"/>
    <x v="8"/>
  </r>
  <r>
    <n v="643"/>
    <x v="632"/>
    <x v="642"/>
    <x v="344"/>
    <n v="32986"/>
    <n v="2.2138255033557046"/>
    <x v="1"/>
    <x v="432"/>
    <x v="636"/>
    <x v="1"/>
    <x v="1"/>
    <x v="592"/>
    <x v="596"/>
    <x v="0"/>
    <x v="0"/>
    <x v="3"/>
    <x v="3"/>
    <x v="3"/>
  </r>
  <r>
    <n v="644"/>
    <x v="633"/>
    <x v="643"/>
    <x v="345"/>
    <n v="81984"/>
    <n v="0.48396694214876035"/>
    <x v="0"/>
    <x v="433"/>
    <x v="637"/>
    <x v="0"/>
    <x v="0"/>
    <x v="593"/>
    <x v="597"/>
    <x v="0"/>
    <x v="0"/>
    <x v="3"/>
    <x v="3"/>
    <x v="3"/>
  </r>
  <r>
    <n v="645"/>
    <x v="634"/>
    <x v="644"/>
    <x v="346"/>
    <n v="178483"/>
    <n v="0.92911504424778757"/>
    <x v="0"/>
    <x v="434"/>
    <x v="638"/>
    <x v="1"/>
    <x v="1"/>
    <x v="594"/>
    <x v="598"/>
    <x v="0"/>
    <x v="1"/>
    <x v="1"/>
    <x v="1"/>
    <x v="1"/>
  </r>
  <r>
    <n v="646"/>
    <x v="635"/>
    <x v="645"/>
    <x v="201"/>
    <n v="87448"/>
    <n v="0.88599797365754818"/>
    <x v="0"/>
    <x v="435"/>
    <x v="639"/>
    <x v="1"/>
    <x v="1"/>
    <x v="595"/>
    <x v="599"/>
    <x v="0"/>
    <x v="0"/>
    <x v="11"/>
    <x v="6"/>
    <x v="11"/>
  </r>
  <r>
    <n v="647"/>
    <x v="636"/>
    <x v="646"/>
    <x v="6"/>
    <n v="1863"/>
    <n v="0.41399999999999998"/>
    <x v="0"/>
    <x v="6"/>
    <x v="640"/>
    <x v="1"/>
    <x v="1"/>
    <x v="596"/>
    <x v="600"/>
    <x v="0"/>
    <x v="0"/>
    <x v="18"/>
    <x v="5"/>
    <x v="18"/>
  </r>
  <r>
    <n v="648"/>
    <x v="637"/>
    <x v="647"/>
    <x v="347"/>
    <n v="62174"/>
    <n v="0.63056795131845844"/>
    <x v="3"/>
    <x v="419"/>
    <x v="641"/>
    <x v="1"/>
    <x v="1"/>
    <x v="597"/>
    <x v="601"/>
    <x v="1"/>
    <x v="0"/>
    <x v="0"/>
    <x v="0"/>
    <x v="0"/>
  </r>
  <r>
    <n v="649"/>
    <x v="638"/>
    <x v="648"/>
    <x v="155"/>
    <n v="59003"/>
    <n v="0.48482333607230893"/>
    <x v="0"/>
    <x v="436"/>
    <x v="642"/>
    <x v="5"/>
    <x v="5"/>
    <x v="598"/>
    <x v="602"/>
    <x v="1"/>
    <x v="1"/>
    <x v="3"/>
    <x v="3"/>
    <x v="3"/>
  </r>
  <r>
    <n v="650"/>
    <x v="639"/>
    <x v="649"/>
    <x v="0"/>
    <n v="2"/>
    <n v="0.02"/>
    <x v="0"/>
    <x v="49"/>
    <x v="50"/>
    <x v="1"/>
    <x v="1"/>
    <x v="599"/>
    <x v="603"/>
    <x v="0"/>
    <x v="0"/>
    <x v="17"/>
    <x v="1"/>
    <x v="17"/>
  </r>
  <r>
    <n v="651"/>
    <x v="640"/>
    <x v="650"/>
    <x v="348"/>
    <n v="174039"/>
    <n v="0.88479410269445857"/>
    <x v="0"/>
    <x v="437"/>
    <x v="643"/>
    <x v="6"/>
    <x v="6"/>
    <x v="600"/>
    <x v="604"/>
    <x v="0"/>
    <x v="0"/>
    <x v="12"/>
    <x v="4"/>
    <x v="12"/>
  </r>
  <r>
    <n v="652"/>
    <x v="641"/>
    <x v="651"/>
    <x v="83"/>
    <n v="12684"/>
    <n v="1.2684"/>
    <x v="1"/>
    <x v="438"/>
    <x v="644"/>
    <x v="1"/>
    <x v="1"/>
    <x v="601"/>
    <x v="292"/>
    <x v="0"/>
    <x v="0"/>
    <x v="2"/>
    <x v="2"/>
    <x v="2"/>
  </r>
  <r>
    <n v="653"/>
    <x v="642"/>
    <x v="652"/>
    <x v="60"/>
    <n v="14033"/>
    <n v="23.388333333333332"/>
    <x v="1"/>
    <x v="439"/>
    <x v="645"/>
    <x v="1"/>
    <x v="1"/>
    <x v="602"/>
    <x v="605"/>
    <x v="0"/>
    <x v="0"/>
    <x v="2"/>
    <x v="2"/>
    <x v="2"/>
  </r>
  <r>
    <n v="654"/>
    <x v="643"/>
    <x v="653"/>
    <x v="349"/>
    <n v="177936"/>
    <n v="5.0838857142857146"/>
    <x v="1"/>
    <x v="440"/>
    <x v="646"/>
    <x v="1"/>
    <x v="1"/>
    <x v="335"/>
    <x v="606"/>
    <x v="0"/>
    <x v="0"/>
    <x v="16"/>
    <x v="1"/>
    <x v="16"/>
  </r>
  <r>
    <n v="655"/>
    <x v="644"/>
    <x v="654"/>
    <x v="350"/>
    <n v="13212"/>
    <n v="1.9147826086956521"/>
    <x v="1"/>
    <x v="441"/>
    <x v="647"/>
    <x v="1"/>
    <x v="1"/>
    <x v="603"/>
    <x v="607"/>
    <x v="1"/>
    <x v="0"/>
    <x v="14"/>
    <x v="7"/>
    <x v="14"/>
  </r>
  <r>
    <n v="656"/>
    <x v="645"/>
    <x v="655"/>
    <x v="351"/>
    <n v="49879"/>
    <n v="0.42127533783783783"/>
    <x v="0"/>
    <x v="442"/>
    <x v="648"/>
    <x v="2"/>
    <x v="2"/>
    <x v="604"/>
    <x v="608"/>
    <x v="0"/>
    <x v="0"/>
    <x v="0"/>
    <x v="0"/>
    <x v="0"/>
  </r>
  <r>
    <n v="657"/>
    <x v="646"/>
    <x v="656"/>
    <x v="83"/>
    <n v="824"/>
    <n v="8.2400000000000001E-2"/>
    <x v="0"/>
    <x v="443"/>
    <x v="649"/>
    <x v="1"/>
    <x v="1"/>
    <x v="605"/>
    <x v="609"/>
    <x v="0"/>
    <x v="0"/>
    <x v="22"/>
    <x v="4"/>
    <x v="22"/>
  </r>
  <r>
    <n v="658"/>
    <x v="647"/>
    <x v="657"/>
    <x v="352"/>
    <n v="31594"/>
    <n v="0.60064638783269964"/>
    <x v="3"/>
    <x v="444"/>
    <x v="650"/>
    <x v="1"/>
    <x v="1"/>
    <x v="606"/>
    <x v="610"/>
    <x v="0"/>
    <x v="0"/>
    <x v="1"/>
    <x v="1"/>
    <x v="1"/>
  </r>
  <r>
    <n v="659"/>
    <x v="648"/>
    <x v="658"/>
    <x v="353"/>
    <n v="57010"/>
    <n v="0.47232808616404309"/>
    <x v="0"/>
    <x v="424"/>
    <x v="651"/>
    <x v="4"/>
    <x v="4"/>
    <x v="65"/>
    <x v="611"/>
    <x v="0"/>
    <x v="0"/>
    <x v="4"/>
    <x v="4"/>
    <x v="4"/>
  </r>
  <r>
    <n v="660"/>
    <x v="649"/>
    <x v="659"/>
    <x v="14"/>
    <n v="7438"/>
    <n v="0.81736263736263737"/>
    <x v="0"/>
    <x v="385"/>
    <x v="652"/>
    <x v="1"/>
    <x v="1"/>
    <x v="607"/>
    <x v="612"/>
    <x v="1"/>
    <x v="0"/>
    <x v="3"/>
    <x v="3"/>
    <x v="3"/>
  </r>
  <r>
    <n v="661"/>
    <x v="650"/>
    <x v="660"/>
    <x v="354"/>
    <n v="57872"/>
    <n v="0.54187265917603"/>
    <x v="0"/>
    <x v="445"/>
    <x v="653"/>
    <x v="3"/>
    <x v="3"/>
    <x v="608"/>
    <x v="613"/>
    <x v="0"/>
    <x v="0"/>
    <x v="17"/>
    <x v="1"/>
    <x v="17"/>
  </r>
  <r>
    <n v="662"/>
    <x v="651"/>
    <x v="661"/>
    <x v="14"/>
    <n v="8906"/>
    <n v="0.97868131868131869"/>
    <x v="0"/>
    <x v="54"/>
    <x v="654"/>
    <x v="1"/>
    <x v="1"/>
    <x v="609"/>
    <x v="614"/>
    <x v="0"/>
    <x v="0"/>
    <x v="3"/>
    <x v="3"/>
    <x v="3"/>
  </r>
  <r>
    <n v="663"/>
    <x v="652"/>
    <x v="662"/>
    <x v="83"/>
    <n v="7724"/>
    <n v="0.77239999999999998"/>
    <x v="0"/>
    <x v="215"/>
    <x v="655"/>
    <x v="1"/>
    <x v="1"/>
    <x v="610"/>
    <x v="615"/>
    <x v="0"/>
    <x v="0"/>
    <x v="3"/>
    <x v="3"/>
    <x v="3"/>
  </r>
  <r>
    <n v="664"/>
    <x v="327"/>
    <x v="663"/>
    <x v="355"/>
    <n v="26571"/>
    <n v="0.33464735516372796"/>
    <x v="0"/>
    <x v="446"/>
    <x v="656"/>
    <x v="1"/>
    <x v="1"/>
    <x v="541"/>
    <x v="616"/>
    <x v="0"/>
    <x v="0"/>
    <x v="17"/>
    <x v="1"/>
    <x v="17"/>
  </r>
  <r>
    <n v="665"/>
    <x v="653"/>
    <x v="664"/>
    <x v="135"/>
    <n v="12219"/>
    <n v="2.3958823529411766"/>
    <x v="1"/>
    <x v="447"/>
    <x v="657"/>
    <x v="1"/>
    <x v="1"/>
    <x v="611"/>
    <x v="453"/>
    <x v="0"/>
    <x v="1"/>
    <x v="4"/>
    <x v="4"/>
    <x v="4"/>
  </r>
  <r>
    <n v="666"/>
    <x v="654"/>
    <x v="665"/>
    <x v="33"/>
    <n v="1985"/>
    <n v="0.64032258064516134"/>
    <x v="3"/>
    <x v="270"/>
    <x v="658"/>
    <x v="1"/>
    <x v="1"/>
    <x v="612"/>
    <x v="617"/>
    <x v="0"/>
    <x v="1"/>
    <x v="3"/>
    <x v="3"/>
    <x v="3"/>
  </r>
  <r>
    <n v="667"/>
    <x v="655"/>
    <x v="666"/>
    <x v="350"/>
    <n v="12155"/>
    <n v="1.7615942028985507"/>
    <x v="1"/>
    <x v="448"/>
    <x v="659"/>
    <x v="1"/>
    <x v="1"/>
    <x v="613"/>
    <x v="618"/>
    <x v="0"/>
    <x v="0"/>
    <x v="23"/>
    <x v="8"/>
    <x v="23"/>
  </r>
  <r>
    <n v="668"/>
    <x v="656"/>
    <x v="667"/>
    <x v="356"/>
    <n v="5593"/>
    <n v="0.20338181818181819"/>
    <x v="0"/>
    <x v="70"/>
    <x v="660"/>
    <x v="1"/>
    <x v="1"/>
    <x v="614"/>
    <x v="619"/>
    <x v="0"/>
    <x v="0"/>
    <x v="3"/>
    <x v="3"/>
    <x v="3"/>
  </r>
  <r>
    <n v="669"/>
    <x v="657"/>
    <x v="668"/>
    <x v="357"/>
    <n v="175020"/>
    <n v="3.5864754098360656"/>
    <x v="1"/>
    <x v="449"/>
    <x v="661"/>
    <x v="6"/>
    <x v="6"/>
    <x v="615"/>
    <x v="620"/>
    <x v="0"/>
    <x v="0"/>
    <x v="3"/>
    <x v="3"/>
    <x v="3"/>
  </r>
  <r>
    <n v="670"/>
    <x v="635"/>
    <x v="669"/>
    <x v="358"/>
    <n v="75955"/>
    <n v="4.6885802469135802"/>
    <x v="1"/>
    <x v="450"/>
    <x v="662"/>
    <x v="1"/>
    <x v="1"/>
    <x v="90"/>
    <x v="621"/>
    <x v="0"/>
    <x v="0"/>
    <x v="7"/>
    <x v="1"/>
    <x v="7"/>
  </r>
  <r>
    <n v="671"/>
    <x v="658"/>
    <x v="670"/>
    <x v="359"/>
    <n v="119127"/>
    <n v="1.220563524590164"/>
    <x v="1"/>
    <x v="451"/>
    <x v="663"/>
    <x v="1"/>
    <x v="1"/>
    <x v="616"/>
    <x v="622"/>
    <x v="0"/>
    <x v="1"/>
    <x v="3"/>
    <x v="3"/>
    <x v="3"/>
  </r>
  <r>
    <n v="672"/>
    <x v="659"/>
    <x v="671"/>
    <x v="360"/>
    <n v="110689"/>
    <n v="0.55931783729156137"/>
    <x v="0"/>
    <x v="452"/>
    <x v="664"/>
    <x v="2"/>
    <x v="2"/>
    <x v="617"/>
    <x v="623"/>
    <x v="0"/>
    <x v="0"/>
    <x v="3"/>
    <x v="3"/>
    <x v="3"/>
  </r>
  <r>
    <n v="673"/>
    <x v="660"/>
    <x v="672"/>
    <x v="36"/>
    <n v="2445"/>
    <n v="0.43660714285714286"/>
    <x v="0"/>
    <x v="125"/>
    <x v="665"/>
    <x v="6"/>
    <x v="6"/>
    <x v="618"/>
    <x v="624"/>
    <x v="0"/>
    <x v="0"/>
    <x v="7"/>
    <x v="1"/>
    <x v="7"/>
  </r>
  <r>
    <n v="674"/>
    <x v="661"/>
    <x v="673"/>
    <x v="361"/>
    <n v="57250"/>
    <n v="0.33538371411833628"/>
    <x v="3"/>
    <x v="453"/>
    <x v="666"/>
    <x v="1"/>
    <x v="1"/>
    <x v="619"/>
    <x v="625"/>
    <x v="0"/>
    <x v="0"/>
    <x v="14"/>
    <x v="7"/>
    <x v="14"/>
  </r>
  <r>
    <n v="675"/>
    <x v="662"/>
    <x v="674"/>
    <x v="62"/>
    <n v="11929"/>
    <n v="1.2297938144329896"/>
    <x v="1"/>
    <x v="269"/>
    <x v="667"/>
    <x v="1"/>
    <x v="1"/>
    <x v="620"/>
    <x v="626"/>
    <x v="0"/>
    <x v="0"/>
    <x v="23"/>
    <x v="8"/>
    <x v="23"/>
  </r>
  <r>
    <n v="676"/>
    <x v="663"/>
    <x v="675"/>
    <x v="362"/>
    <n v="118214"/>
    <n v="1.8974959871589085"/>
    <x v="1"/>
    <x v="454"/>
    <x v="668"/>
    <x v="1"/>
    <x v="1"/>
    <x v="621"/>
    <x v="627"/>
    <x v="0"/>
    <x v="0"/>
    <x v="14"/>
    <x v="7"/>
    <x v="14"/>
  </r>
  <r>
    <n v="677"/>
    <x v="664"/>
    <x v="676"/>
    <x v="98"/>
    <n v="4432"/>
    <n v="0.83622641509433959"/>
    <x v="0"/>
    <x v="41"/>
    <x v="669"/>
    <x v="1"/>
    <x v="1"/>
    <x v="622"/>
    <x v="491"/>
    <x v="0"/>
    <x v="0"/>
    <x v="13"/>
    <x v="5"/>
    <x v="13"/>
  </r>
  <r>
    <n v="678"/>
    <x v="665"/>
    <x v="677"/>
    <x v="105"/>
    <n v="17879"/>
    <n v="0.17968844221105529"/>
    <x v="3"/>
    <x v="455"/>
    <x v="670"/>
    <x v="1"/>
    <x v="1"/>
    <x v="35"/>
    <x v="628"/>
    <x v="0"/>
    <x v="0"/>
    <x v="6"/>
    <x v="4"/>
    <x v="6"/>
  </r>
  <r>
    <n v="679"/>
    <x v="307"/>
    <x v="678"/>
    <x v="1"/>
    <n v="14511"/>
    <n v="10.365"/>
    <x v="1"/>
    <x v="456"/>
    <x v="671"/>
    <x v="1"/>
    <x v="1"/>
    <x v="623"/>
    <x v="629"/>
    <x v="0"/>
    <x v="1"/>
    <x v="0"/>
    <x v="0"/>
    <x v="0"/>
  </r>
  <r>
    <n v="680"/>
    <x v="666"/>
    <x v="679"/>
    <x v="363"/>
    <n v="141822"/>
    <n v="0.97405219780219776"/>
    <x v="0"/>
    <x v="457"/>
    <x v="672"/>
    <x v="1"/>
    <x v="1"/>
    <x v="624"/>
    <x v="630"/>
    <x v="0"/>
    <x v="1"/>
    <x v="20"/>
    <x v="6"/>
    <x v="20"/>
  </r>
  <r>
    <n v="681"/>
    <x v="667"/>
    <x v="680"/>
    <x v="364"/>
    <n v="159037"/>
    <n v="0.86386203150461705"/>
    <x v="0"/>
    <x v="458"/>
    <x v="673"/>
    <x v="1"/>
    <x v="1"/>
    <x v="625"/>
    <x v="631"/>
    <x v="0"/>
    <x v="0"/>
    <x v="3"/>
    <x v="3"/>
    <x v="3"/>
  </r>
  <r>
    <n v="682"/>
    <x v="668"/>
    <x v="681"/>
    <x v="91"/>
    <n v="8109"/>
    <n v="1.5016666666666667"/>
    <x v="1"/>
    <x v="459"/>
    <x v="674"/>
    <x v="1"/>
    <x v="1"/>
    <x v="626"/>
    <x v="632"/>
    <x v="0"/>
    <x v="0"/>
    <x v="3"/>
    <x v="3"/>
    <x v="3"/>
  </r>
  <r>
    <n v="683"/>
    <x v="669"/>
    <x v="682"/>
    <x v="173"/>
    <n v="8244"/>
    <n v="3.5843478260869563"/>
    <x v="1"/>
    <x v="98"/>
    <x v="675"/>
    <x v="1"/>
    <x v="1"/>
    <x v="627"/>
    <x v="633"/>
    <x v="0"/>
    <x v="0"/>
    <x v="3"/>
    <x v="3"/>
    <x v="3"/>
  </r>
  <r>
    <n v="684"/>
    <x v="670"/>
    <x v="683"/>
    <x v="1"/>
    <n v="7600"/>
    <n v="5.4285714285714288"/>
    <x v="1"/>
    <x v="460"/>
    <x v="676"/>
    <x v="0"/>
    <x v="0"/>
    <x v="628"/>
    <x v="634"/>
    <x v="0"/>
    <x v="0"/>
    <x v="9"/>
    <x v="5"/>
    <x v="9"/>
  </r>
  <r>
    <n v="685"/>
    <x v="671"/>
    <x v="684"/>
    <x v="365"/>
    <n v="94501"/>
    <n v="0.67500714285714281"/>
    <x v="0"/>
    <x v="461"/>
    <x v="677"/>
    <x v="0"/>
    <x v="0"/>
    <x v="629"/>
    <x v="415"/>
    <x v="0"/>
    <x v="0"/>
    <x v="3"/>
    <x v="3"/>
    <x v="3"/>
  </r>
  <r>
    <n v="686"/>
    <x v="672"/>
    <x v="685"/>
    <x v="168"/>
    <n v="14381"/>
    <n v="1.9174666666666667"/>
    <x v="1"/>
    <x v="38"/>
    <x v="678"/>
    <x v="1"/>
    <x v="1"/>
    <x v="630"/>
    <x v="635"/>
    <x v="0"/>
    <x v="0"/>
    <x v="8"/>
    <x v="2"/>
    <x v="8"/>
  </r>
  <r>
    <n v="687"/>
    <x v="673"/>
    <x v="686"/>
    <x v="42"/>
    <n v="13980"/>
    <n v="9.32"/>
    <x v="1"/>
    <x v="462"/>
    <x v="679"/>
    <x v="1"/>
    <x v="1"/>
    <x v="631"/>
    <x v="607"/>
    <x v="0"/>
    <x v="0"/>
    <x v="3"/>
    <x v="3"/>
    <x v="3"/>
  </r>
  <r>
    <n v="688"/>
    <x v="674"/>
    <x v="687"/>
    <x v="49"/>
    <n v="12449"/>
    <n v="4.2927586206896553"/>
    <x v="1"/>
    <x v="463"/>
    <x v="680"/>
    <x v="1"/>
    <x v="1"/>
    <x v="632"/>
    <x v="636"/>
    <x v="0"/>
    <x v="1"/>
    <x v="19"/>
    <x v="4"/>
    <x v="19"/>
  </r>
  <r>
    <n v="689"/>
    <x v="675"/>
    <x v="688"/>
    <x v="190"/>
    <n v="7348"/>
    <n v="1.0065753424657535"/>
    <x v="1"/>
    <x v="464"/>
    <x v="681"/>
    <x v="1"/>
    <x v="1"/>
    <x v="633"/>
    <x v="637"/>
    <x v="0"/>
    <x v="0"/>
    <x v="2"/>
    <x v="2"/>
    <x v="2"/>
  </r>
  <r>
    <n v="690"/>
    <x v="676"/>
    <x v="689"/>
    <x v="136"/>
    <n v="8158"/>
    <n v="2.266111111111111"/>
    <x v="1"/>
    <x v="257"/>
    <x v="682"/>
    <x v="1"/>
    <x v="1"/>
    <x v="634"/>
    <x v="638"/>
    <x v="0"/>
    <x v="1"/>
    <x v="4"/>
    <x v="4"/>
    <x v="4"/>
  </r>
  <r>
    <n v="691"/>
    <x v="677"/>
    <x v="690"/>
    <x v="92"/>
    <n v="7119"/>
    <n v="1.4238"/>
    <x v="1"/>
    <x v="465"/>
    <x v="683"/>
    <x v="1"/>
    <x v="1"/>
    <x v="635"/>
    <x v="639"/>
    <x v="1"/>
    <x v="1"/>
    <x v="4"/>
    <x v="4"/>
    <x v="4"/>
  </r>
  <r>
    <n v="692"/>
    <x v="678"/>
    <x v="691"/>
    <x v="46"/>
    <n v="5438"/>
    <n v="0.90633333333333332"/>
    <x v="0"/>
    <x v="385"/>
    <x v="684"/>
    <x v="4"/>
    <x v="4"/>
    <x v="636"/>
    <x v="640"/>
    <x v="0"/>
    <x v="0"/>
    <x v="1"/>
    <x v="1"/>
    <x v="1"/>
  </r>
  <r>
    <n v="693"/>
    <x v="679"/>
    <x v="692"/>
    <x v="366"/>
    <n v="115396"/>
    <n v="0.63966740576496672"/>
    <x v="0"/>
    <x v="466"/>
    <x v="685"/>
    <x v="1"/>
    <x v="1"/>
    <x v="637"/>
    <x v="641"/>
    <x v="0"/>
    <x v="0"/>
    <x v="3"/>
    <x v="3"/>
    <x v="3"/>
  </r>
  <r>
    <n v="694"/>
    <x v="680"/>
    <x v="693"/>
    <x v="14"/>
    <n v="7656"/>
    <n v="0.84131868131868137"/>
    <x v="0"/>
    <x v="467"/>
    <x v="686"/>
    <x v="1"/>
    <x v="1"/>
    <x v="638"/>
    <x v="642"/>
    <x v="0"/>
    <x v="0"/>
    <x v="3"/>
    <x v="3"/>
    <x v="3"/>
  </r>
  <r>
    <n v="695"/>
    <x v="681"/>
    <x v="694"/>
    <x v="243"/>
    <n v="12322"/>
    <n v="1.3393478260869565"/>
    <x v="1"/>
    <x v="468"/>
    <x v="687"/>
    <x v="6"/>
    <x v="6"/>
    <x v="639"/>
    <x v="445"/>
    <x v="1"/>
    <x v="0"/>
    <x v="1"/>
    <x v="1"/>
    <x v="1"/>
  </r>
  <r>
    <n v="696"/>
    <x v="682"/>
    <x v="695"/>
    <x v="367"/>
    <n v="96888"/>
    <n v="0.59042047531992692"/>
    <x v="0"/>
    <x v="469"/>
    <x v="688"/>
    <x v="1"/>
    <x v="1"/>
    <x v="640"/>
    <x v="116"/>
    <x v="0"/>
    <x v="1"/>
    <x v="3"/>
    <x v="3"/>
    <x v="3"/>
  </r>
  <r>
    <n v="697"/>
    <x v="683"/>
    <x v="696"/>
    <x v="368"/>
    <n v="196960"/>
    <n v="1.5280062063615205"/>
    <x v="1"/>
    <x v="470"/>
    <x v="689"/>
    <x v="1"/>
    <x v="1"/>
    <x v="641"/>
    <x v="643"/>
    <x v="0"/>
    <x v="0"/>
    <x v="5"/>
    <x v="1"/>
    <x v="5"/>
  </r>
  <r>
    <n v="698"/>
    <x v="684"/>
    <x v="697"/>
    <x v="369"/>
    <n v="188057"/>
    <n v="4.466912114014252"/>
    <x v="1"/>
    <x v="471"/>
    <x v="690"/>
    <x v="0"/>
    <x v="0"/>
    <x v="642"/>
    <x v="644"/>
    <x v="0"/>
    <x v="0"/>
    <x v="8"/>
    <x v="2"/>
    <x v="8"/>
  </r>
  <r>
    <n v="699"/>
    <x v="196"/>
    <x v="698"/>
    <x v="71"/>
    <n v="6245"/>
    <n v="0.8439189189189189"/>
    <x v="0"/>
    <x v="75"/>
    <x v="691"/>
    <x v="1"/>
    <x v="1"/>
    <x v="230"/>
    <x v="645"/>
    <x v="0"/>
    <x v="0"/>
    <x v="6"/>
    <x v="4"/>
    <x v="6"/>
  </r>
  <r>
    <n v="700"/>
    <x v="685"/>
    <x v="699"/>
    <x v="0"/>
    <n v="3"/>
    <n v="0.03"/>
    <x v="0"/>
    <x v="49"/>
    <x v="248"/>
    <x v="1"/>
    <x v="1"/>
    <x v="67"/>
    <x v="646"/>
    <x v="0"/>
    <x v="0"/>
    <x v="8"/>
    <x v="2"/>
    <x v="8"/>
  </r>
  <r>
    <n v="701"/>
    <x v="686"/>
    <x v="700"/>
    <x v="370"/>
    <n v="91014"/>
    <n v="1.7502692307692307"/>
    <x v="1"/>
    <x v="472"/>
    <x v="692"/>
    <x v="1"/>
    <x v="1"/>
    <x v="643"/>
    <x v="647"/>
    <x v="1"/>
    <x v="0"/>
    <x v="3"/>
    <x v="3"/>
    <x v="3"/>
  </r>
  <r>
    <n v="702"/>
    <x v="687"/>
    <x v="701"/>
    <x v="251"/>
    <n v="4710"/>
    <n v="0.54137931034482756"/>
    <x v="0"/>
    <x v="100"/>
    <x v="693"/>
    <x v="1"/>
    <x v="1"/>
    <x v="644"/>
    <x v="467"/>
    <x v="0"/>
    <x v="0"/>
    <x v="8"/>
    <x v="2"/>
    <x v="8"/>
  </r>
  <r>
    <n v="703"/>
    <x v="688"/>
    <x v="702"/>
    <x v="371"/>
    <n v="197728"/>
    <n v="3.1187381703470032"/>
    <x v="1"/>
    <x v="473"/>
    <x v="694"/>
    <x v="1"/>
    <x v="1"/>
    <x v="645"/>
    <x v="648"/>
    <x v="1"/>
    <x v="1"/>
    <x v="18"/>
    <x v="5"/>
    <x v="18"/>
  </r>
  <r>
    <n v="704"/>
    <x v="689"/>
    <x v="703"/>
    <x v="251"/>
    <n v="10682"/>
    <n v="1.2278160919540231"/>
    <x v="1"/>
    <x v="220"/>
    <x v="695"/>
    <x v="1"/>
    <x v="1"/>
    <x v="646"/>
    <x v="649"/>
    <x v="0"/>
    <x v="0"/>
    <x v="10"/>
    <x v="4"/>
    <x v="10"/>
  </r>
  <r>
    <n v="705"/>
    <x v="690"/>
    <x v="704"/>
    <x v="372"/>
    <n v="168048"/>
    <n v="0.99026517383618151"/>
    <x v="0"/>
    <x v="474"/>
    <x v="696"/>
    <x v="4"/>
    <x v="4"/>
    <x v="626"/>
    <x v="650"/>
    <x v="0"/>
    <x v="0"/>
    <x v="9"/>
    <x v="5"/>
    <x v="9"/>
  </r>
  <r>
    <n v="706"/>
    <x v="691"/>
    <x v="705"/>
    <x v="2"/>
    <n v="138586"/>
    <n v="1.278468634686347"/>
    <x v="1"/>
    <x v="475"/>
    <x v="697"/>
    <x v="2"/>
    <x v="2"/>
    <x v="647"/>
    <x v="651"/>
    <x v="0"/>
    <x v="1"/>
    <x v="2"/>
    <x v="2"/>
    <x v="2"/>
  </r>
  <r>
    <n v="707"/>
    <x v="692"/>
    <x v="706"/>
    <x v="190"/>
    <n v="11579"/>
    <n v="1.5861643835616439"/>
    <x v="1"/>
    <x v="170"/>
    <x v="698"/>
    <x v="1"/>
    <x v="1"/>
    <x v="159"/>
    <x v="652"/>
    <x v="0"/>
    <x v="0"/>
    <x v="6"/>
    <x v="4"/>
    <x v="6"/>
  </r>
  <r>
    <n v="708"/>
    <x v="693"/>
    <x v="707"/>
    <x v="12"/>
    <n v="12020"/>
    <n v="7.0705882352941174"/>
    <x v="1"/>
    <x v="231"/>
    <x v="699"/>
    <x v="5"/>
    <x v="5"/>
    <x v="648"/>
    <x v="653"/>
    <x v="0"/>
    <x v="0"/>
    <x v="3"/>
    <x v="3"/>
    <x v="3"/>
  </r>
  <r>
    <n v="709"/>
    <x v="694"/>
    <x v="708"/>
    <x v="122"/>
    <n v="13954"/>
    <n v="1.4238775510204082"/>
    <x v="1"/>
    <x v="129"/>
    <x v="700"/>
    <x v="6"/>
    <x v="6"/>
    <x v="267"/>
    <x v="654"/>
    <x v="0"/>
    <x v="0"/>
    <x v="3"/>
    <x v="3"/>
    <x v="3"/>
  </r>
  <r>
    <n v="710"/>
    <x v="695"/>
    <x v="709"/>
    <x v="333"/>
    <n v="6358"/>
    <n v="1.4786046511627906"/>
    <x v="1"/>
    <x v="476"/>
    <x v="701"/>
    <x v="1"/>
    <x v="1"/>
    <x v="649"/>
    <x v="655"/>
    <x v="0"/>
    <x v="1"/>
    <x v="3"/>
    <x v="3"/>
    <x v="3"/>
  </r>
  <r>
    <n v="711"/>
    <x v="696"/>
    <x v="710"/>
    <x v="8"/>
    <n v="1260"/>
    <n v="0.20322580645161289"/>
    <x v="0"/>
    <x v="443"/>
    <x v="702"/>
    <x v="6"/>
    <x v="6"/>
    <x v="248"/>
    <x v="656"/>
    <x v="1"/>
    <x v="1"/>
    <x v="3"/>
    <x v="3"/>
    <x v="3"/>
  </r>
  <r>
    <n v="712"/>
    <x v="697"/>
    <x v="711"/>
    <x v="126"/>
    <n v="14725"/>
    <n v="18.40625"/>
    <x v="1"/>
    <x v="381"/>
    <x v="703"/>
    <x v="1"/>
    <x v="1"/>
    <x v="571"/>
    <x v="657"/>
    <x v="0"/>
    <x v="0"/>
    <x v="3"/>
    <x v="3"/>
    <x v="3"/>
  </r>
  <r>
    <n v="713"/>
    <x v="698"/>
    <x v="712"/>
    <x v="350"/>
    <n v="11174"/>
    <n v="1.6194202898550725"/>
    <x v="1"/>
    <x v="459"/>
    <x v="704"/>
    <x v="1"/>
    <x v="1"/>
    <x v="650"/>
    <x v="89"/>
    <x v="0"/>
    <x v="0"/>
    <x v="15"/>
    <x v="5"/>
    <x v="15"/>
  </r>
  <r>
    <n v="714"/>
    <x v="699"/>
    <x v="713"/>
    <x v="373"/>
    <n v="182036"/>
    <n v="4.7282077922077921"/>
    <x v="1"/>
    <x v="477"/>
    <x v="705"/>
    <x v="1"/>
    <x v="1"/>
    <x v="1"/>
    <x v="658"/>
    <x v="0"/>
    <x v="0"/>
    <x v="1"/>
    <x v="1"/>
    <x v="1"/>
  </r>
  <r>
    <n v="715"/>
    <x v="700"/>
    <x v="714"/>
    <x v="374"/>
    <n v="28870"/>
    <n v="0.24466101694915254"/>
    <x v="0"/>
    <x v="478"/>
    <x v="706"/>
    <x v="1"/>
    <x v="1"/>
    <x v="651"/>
    <x v="438"/>
    <x v="0"/>
    <x v="0"/>
    <x v="20"/>
    <x v="6"/>
    <x v="20"/>
  </r>
  <r>
    <n v="716"/>
    <x v="701"/>
    <x v="715"/>
    <x v="22"/>
    <n v="10353"/>
    <n v="5.1764999999999999"/>
    <x v="1"/>
    <x v="144"/>
    <x v="707"/>
    <x v="1"/>
    <x v="1"/>
    <x v="652"/>
    <x v="659"/>
    <x v="0"/>
    <x v="1"/>
    <x v="3"/>
    <x v="3"/>
    <x v="3"/>
  </r>
  <r>
    <n v="717"/>
    <x v="702"/>
    <x v="716"/>
    <x v="36"/>
    <n v="13868"/>
    <n v="2.4764285714285714"/>
    <x v="1"/>
    <x v="479"/>
    <x v="708"/>
    <x v="1"/>
    <x v="1"/>
    <x v="653"/>
    <x v="660"/>
    <x v="0"/>
    <x v="0"/>
    <x v="4"/>
    <x v="4"/>
    <x v="4"/>
  </r>
  <r>
    <n v="718"/>
    <x v="703"/>
    <x v="717"/>
    <x v="111"/>
    <n v="8317"/>
    <n v="1.0020481927710843"/>
    <x v="1"/>
    <x v="480"/>
    <x v="709"/>
    <x v="1"/>
    <x v="1"/>
    <x v="654"/>
    <x v="661"/>
    <x v="0"/>
    <x v="0"/>
    <x v="8"/>
    <x v="2"/>
    <x v="8"/>
  </r>
  <r>
    <n v="719"/>
    <x v="704"/>
    <x v="718"/>
    <x v="350"/>
    <n v="10557"/>
    <n v="1.53"/>
    <x v="1"/>
    <x v="300"/>
    <x v="710"/>
    <x v="1"/>
    <x v="1"/>
    <x v="655"/>
    <x v="662"/>
    <x v="0"/>
    <x v="0"/>
    <x v="13"/>
    <x v="5"/>
    <x v="13"/>
  </r>
  <r>
    <n v="720"/>
    <x v="705"/>
    <x v="719"/>
    <x v="251"/>
    <n v="3227"/>
    <n v="0.37091954022988505"/>
    <x v="3"/>
    <x v="63"/>
    <x v="711"/>
    <x v="3"/>
    <x v="3"/>
    <x v="656"/>
    <x v="236"/>
    <x v="0"/>
    <x v="1"/>
    <x v="3"/>
    <x v="3"/>
    <x v="3"/>
  </r>
  <r>
    <n v="721"/>
    <x v="706"/>
    <x v="720"/>
    <x v="375"/>
    <n v="5429"/>
    <n v="4.3923948220064728E-2"/>
    <x v="3"/>
    <x v="101"/>
    <x v="712"/>
    <x v="1"/>
    <x v="1"/>
    <x v="657"/>
    <x v="663"/>
    <x v="0"/>
    <x v="0"/>
    <x v="1"/>
    <x v="1"/>
    <x v="1"/>
  </r>
  <r>
    <n v="722"/>
    <x v="707"/>
    <x v="721"/>
    <x v="376"/>
    <n v="75906"/>
    <n v="1.5650721649484536"/>
    <x v="1"/>
    <x v="481"/>
    <x v="713"/>
    <x v="1"/>
    <x v="1"/>
    <x v="265"/>
    <x v="202"/>
    <x v="0"/>
    <x v="0"/>
    <x v="4"/>
    <x v="4"/>
    <x v="4"/>
  </r>
  <r>
    <n v="723"/>
    <x v="708"/>
    <x v="722"/>
    <x v="70"/>
    <n v="13250"/>
    <n v="2.704081632653061"/>
    <x v="1"/>
    <x v="358"/>
    <x v="714"/>
    <x v="2"/>
    <x v="2"/>
    <x v="658"/>
    <x v="664"/>
    <x v="0"/>
    <x v="0"/>
    <x v="3"/>
    <x v="3"/>
    <x v="3"/>
  </r>
  <r>
    <n v="724"/>
    <x v="709"/>
    <x v="723"/>
    <x v="141"/>
    <n v="11261"/>
    <n v="1.3405952380952382"/>
    <x v="1"/>
    <x v="246"/>
    <x v="715"/>
    <x v="4"/>
    <x v="4"/>
    <x v="659"/>
    <x v="665"/>
    <x v="0"/>
    <x v="1"/>
    <x v="3"/>
    <x v="3"/>
    <x v="3"/>
  </r>
  <r>
    <n v="725"/>
    <x v="710"/>
    <x v="724"/>
    <x v="377"/>
    <n v="97369"/>
    <n v="0.50398033126293995"/>
    <x v="0"/>
    <x v="482"/>
    <x v="716"/>
    <x v="1"/>
    <x v="1"/>
    <x v="660"/>
    <x v="666"/>
    <x v="0"/>
    <x v="0"/>
    <x v="20"/>
    <x v="6"/>
    <x v="20"/>
  </r>
  <r>
    <n v="726"/>
    <x v="711"/>
    <x v="725"/>
    <x v="378"/>
    <n v="48227"/>
    <n v="0.88815837937384901"/>
    <x v="3"/>
    <x v="168"/>
    <x v="717"/>
    <x v="1"/>
    <x v="1"/>
    <x v="661"/>
    <x v="602"/>
    <x v="0"/>
    <x v="1"/>
    <x v="3"/>
    <x v="3"/>
    <x v="3"/>
  </r>
  <r>
    <n v="727"/>
    <x v="712"/>
    <x v="726"/>
    <x v="200"/>
    <n v="14685"/>
    <n v="1.65"/>
    <x v="1"/>
    <x v="483"/>
    <x v="718"/>
    <x v="1"/>
    <x v="1"/>
    <x v="4"/>
    <x v="667"/>
    <x v="0"/>
    <x v="0"/>
    <x v="2"/>
    <x v="2"/>
    <x v="2"/>
  </r>
  <r>
    <n v="728"/>
    <x v="713"/>
    <x v="727"/>
    <x v="3"/>
    <n v="735"/>
    <n v="0.17499999999999999"/>
    <x v="0"/>
    <x v="234"/>
    <x v="719"/>
    <x v="1"/>
    <x v="1"/>
    <x v="662"/>
    <x v="668"/>
    <x v="0"/>
    <x v="0"/>
    <x v="3"/>
    <x v="3"/>
    <x v="3"/>
  </r>
  <r>
    <n v="729"/>
    <x v="714"/>
    <x v="728"/>
    <x v="36"/>
    <n v="10397"/>
    <n v="1.8566071428571429"/>
    <x v="1"/>
    <x v="393"/>
    <x v="720"/>
    <x v="1"/>
    <x v="1"/>
    <x v="663"/>
    <x v="669"/>
    <x v="0"/>
    <x v="0"/>
    <x v="6"/>
    <x v="4"/>
    <x v="6"/>
  </r>
  <r>
    <n v="730"/>
    <x v="715"/>
    <x v="729"/>
    <x v="379"/>
    <n v="118847"/>
    <n v="4.1266319444444441"/>
    <x v="1"/>
    <x v="130"/>
    <x v="721"/>
    <x v="0"/>
    <x v="0"/>
    <x v="664"/>
    <x v="670"/>
    <x v="0"/>
    <x v="0"/>
    <x v="8"/>
    <x v="2"/>
    <x v="8"/>
  </r>
  <r>
    <n v="731"/>
    <x v="716"/>
    <x v="730"/>
    <x v="48"/>
    <n v="7220"/>
    <n v="0.90249999999999997"/>
    <x v="3"/>
    <x v="319"/>
    <x v="722"/>
    <x v="1"/>
    <x v="1"/>
    <x v="665"/>
    <x v="601"/>
    <x v="0"/>
    <x v="0"/>
    <x v="2"/>
    <x v="2"/>
    <x v="2"/>
  </r>
  <r>
    <n v="732"/>
    <x v="717"/>
    <x v="731"/>
    <x v="380"/>
    <n v="107622"/>
    <n v="0.91984615384615387"/>
    <x v="0"/>
    <x v="484"/>
    <x v="723"/>
    <x v="1"/>
    <x v="1"/>
    <x v="666"/>
    <x v="671"/>
    <x v="0"/>
    <x v="1"/>
    <x v="1"/>
    <x v="1"/>
    <x v="1"/>
  </r>
  <r>
    <n v="733"/>
    <x v="718"/>
    <x v="732"/>
    <x v="144"/>
    <n v="83267"/>
    <n v="5.2700632911392402"/>
    <x v="1"/>
    <x v="485"/>
    <x v="724"/>
    <x v="1"/>
    <x v="1"/>
    <x v="43"/>
    <x v="672"/>
    <x v="0"/>
    <x v="0"/>
    <x v="16"/>
    <x v="1"/>
    <x v="16"/>
  </r>
  <r>
    <n v="734"/>
    <x v="719"/>
    <x v="733"/>
    <x v="3"/>
    <n v="13404"/>
    <n v="3.1914285714285713"/>
    <x v="1"/>
    <x v="486"/>
    <x v="725"/>
    <x v="1"/>
    <x v="1"/>
    <x v="667"/>
    <x v="673"/>
    <x v="0"/>
    <x v="1"/>
    <x v="3"/>
    <x v="3"/>
    <x v="3"/>
  </r>
  <r>
    <n v="735"/>
    <x v="720"/>
    <x v="734"/>
    <x v="211"/>
    <n v="131404"/>
    <n v="3.5418867924528303"/>
    <x v="1"/>
    <x v="487"/>
    <x v="726"/>
    <x v="1"/>
    <x v="1"/>
    <x v="668"/>
    <x v="674"/>
    <x v="0"/>
    <x v="0"/>
    <x v="14"/>
    <x v="7"/>
    <x v="14"/>
  </r>
  <r>
    <n v="736"/>
    <x v="721"/>
    <x v="735"/>
    <x v="106"/>
    <n v="2533"/>
    <n v="0.32896103896103895"/>
    <x v="3"/>
    <x v="226"/>
    <x v="727"/>
    <x v="1"/>
    <x v="1"/>
    <x v="669"/>
    <x v="675"/>
    <x v="0"/>
    <x v="0"/>
    <x v="9"/>
    <x v="5"/>
    <x v="9"/>
  </r>
  <r>
    <n v="737"/>
    <x v="722"/>
    <x v="736"/>
    <x v="41"/>
    <n v="5028"/>
    <n v="1.358918918918919"/>
    <x v="1"/>
    <x v="80"/>
    <x v="728"/>
    <x v="1"/>
    <x v="1"/>
    <x v="670"/>
    <x v="676"/>
    <x v="0"/>
    <x v="0"/>
    <x v="7"/>
    <x v="1"/>
    <x v="7"/>
  </r>
  <r>
    <n v="738"/>
    <x v="486"/>
    <x v="737"/>
    <x v="381"/>
    <n v="1557"/>
    <n v="2.0843373493975904E-2"/>
    <x v="0"/>
    <x v="27"/>
    <x v="729"/>
    <x v="1"/>
    <x v="1"/>
    <x v="671"/>
    <x v="677"/>
    <x v="0"/>
    <x v="1"/>
    <x v="3"/>
    <x v="3"/>
    <x v="3"/>
  </r>
  <r>
    <n v="739"/>
    <x v="723"/>
    <x v="738"/>
    <x v="83"/>
    <n v="6100"/>
    <n v="0.61"/>
    <x v="0"/>
    <x v="271"/>
    <x v="730"/>
    <x v="1"/>
    <x v="1"/>
    <x v="672"/>
    <x v="678"/>
    <x v="0"/>
    <x v="0"/>
    <x v="7"/>
    <x v="1"/>
    <x v="7"/>
  </r>
  <r>
    <n v="740"/>
    <x v="724"/>
    <x v="739"/>
    <x v="98"/>
    <n v="1592"/>
    <n v="0.30037735849056602"/>
    <x v="0"/>
    <x v="36"/>
    <x v="731"/>
    <x v="1"/>
    <x v="1"/>
    <x v="673"/>
    <x v="679"/>
    <x v="0"/>
    <x v="0"/>
    <x v="3"/>
    <x v="3"/>
    <x v="3"/>
  </r>
  <r>
    <n v="741"/>
    <x v="287"/>
    <x v="740"/>
    <x v="272"/>
    <n v="14150"/>
    <n v="11.791666666666666"/>
    <x v="1"/>
    <x v="406"/>
    <x v="732"/>
    <x v="1"/>
    <x v="1"/>
    <x v="674"/>
    <x v="680"/>
    <x v="0"/>
    <x v="0"/>
    <x v="3"/>
    <x v="3"/>
    <x v="3"/>
  </r>
  <r>
    <n v="742"/>
    <x v="725"/>
    <x v="741"/>
    <x v="272"/>
    <n v="13513"/>
    <n v="11.260833333333334"/>
    <x v="1"/>
    <x v="393"/>
    <x v="733"/>
    <x v="1"/>
    <x v="1"/>
    <x v="675"/>
    <x v="681"/>
    <x v="0"/>
    <x v="0"/>
    <x v="5"/>
    <x v="1"/>
    <x v="5"/>
  </r>
  <r>
    <n v="743"/>
    <x v="726"/>
    <x v="742"/>
    <x v="61"/>
    <n v="504"/>
    <n v="0.12923076923076923"/>
    <x v="0"/>
    <x v="68"/>
    <x v="734"/>
    <x v="1"/>
    <x v="1"/>
    <x v="676"/>
    <x v="682"/>
    <x v="0"/>
    <x v="1"/>
    <x v="3"/>
    <x v="3"/>
    <x v="3"/>
  </r>
  <r>
    <n v="744"/>
    <x v="727"/>
    <x v="743"/>
    <x v="22"/>
    <n v="14240"/>
    <n v="7.12"/>
    <x v="1"/>
    <x v="382"/>
    <x v="735"/>
    <x v="1"/>
    <x v="1"/>
    <x v="342"/>
    <x v="683"/>
    <x v="0"/>
    <x v="1"/>
    <x v="3"/>
    <x v="3"/>
    <x v="3"/>
  </r>
  <r>
    <n v="745"/>
    <x v="728"/>
    <x v="744"/>
    <x v="350"/>
    <n v="2091"/>
    <n v="0.30304347826086958"/>
    <x v="0"/>
    <x v="298"/>
    <x v="736"/>
    <x v="1"/>
    <x v="1"/>
    <x v="677"/>
    <x v="684"/>
    <x v="0"/>
    <x v="0"/>
    <x v="8"/>
    <x v="2"/>
    <x v="8"/>
  </r>
  <r>
    <n v="746"/>
    <x v="729"/>
    <x v="745"/>
    <x v="382"/>
    <n v="118580"/>
    <n v="2.1250896057347672"/>
    <x v="1"/>
    <x v="488"/>
    <x v="112"/>
    <x v="1"/>
    <x v="1"/>
    <x v="678"/>
    <x v="685"/>
    <x v="0"/>
    <x v="0"/>
    <x v="2"/>
    <x v="2"/>
    <x v="2"/>
  </r>
  <r>
    <n v="747"/>
    <x v="730"/>
    <x v="746"/>
    <x v="70"/>
    <n v="11214"/>
    <n v="2.2885714285714287"/>
    <x v="1"/>
    <x v="489"/>
    <x v="737"/>
    <x v="1"/>
    <x v="1"/>
    <x v="679"/>
    <x v="488"/>
    <x v="0"/>
    <x v="0"/>
    <x v="3"/>
    <x v="3"/>
    <x v="3"/>
  </r>
  <r>
    <n v="748"/>
    <x v="731"/>
    <x v="747"/>
    <x v="383"/>
    <n v="68137"/>
    <n v="0.34959979476654696"/>
    <x v="3"/>
    <x v="490"/>
    <x v="738"/>
    <x v="1"/>
    <x v="1"/>
    <x v="680"/>
    <x v="686"/>
    <x v="0"/>
    <x v="1"/>
    <x v="10"/>
    <x v="4"/>
    <x v="10"/>
  </r>
  <r>
    <n v="749"/>
    <x v="732"/>
    <x v="748"/>
    <x v="133"/>
    <n v="13527"/>
    <n v="1.5729069767441861"/>
    <x v="1"/>
    <x v="491"/>
    <x v="739"/>
    <x v="6"/>
    <x v="6"/>
    <x v="681"/>
    <x v="687"/>
    <x v="0"/>
    <x v="1"/>
    <x v="8"/>
    <x v="2"/>
    <x v="8"/>
  </r>
  <r>
    <n v="750"/>
    <x v="733"/>
    <x v="749"/>
    <x v="0"/>
    <n v="1"/>
    <n v="0.01"/>
    <x v="0"/>
    <x v="49"/>
    <x v="100"/>
    <x v="4"/>
    <x v="4"/>
    <x v="682"/>
    <x v="688"/>
    <x v="0"/>
    <x v="0"/>
    <x v="5"/>
    <x v="1"/>
    <x v="5"/>
  </r>
  <r>
    <n v="751"/>
    <x v="734"/>
    <x v="750"/>
    <x v="136"/>
    <n v="8363"/>
    <n v="2.3230555555555554"/>
    <x v="1"/>
    <x v="492"/>
    <x v="740"/>
    <x v="1"/>
    <x v="1"/>
    <x v="683"/>
    <x v="689"/>
    <x v="1"/>
    <x v="1"/>
    <x v="9"/>
    <x v="5"/>
    <x v="9"/>
  </r>
  <r>
    <n v="752"/>
    <x v="735"/>
    <x v="751"/>
    <x v="306"/>
    <n v="5362"/>
    <n v="0.92448275862068963"/>
    <x v="3"/>
    <x v="493"/>
    <x v="741"/>
    <x v="1"/>
    <x v="1"/>
    <x v="684"/>
    <x v="690"/>
    <x v="0"/>
    <x v="1"/>
    <x v="3"/>
    <x v="3"/>
    <x v="3"/>
  </r>
  <r>
    <n v="753"/>
    <x v="736"/>
    <x v="752"/>
    <x v="53"/>
    <n v="12065"/>
    <n v="2.5670212765957445"/>
    <x v="1"/>
    <x v="231"/>
    <x v="742"/>
    <x v="1"/>
    <x v="1"/>
    <x v="674"/>
    <x v="691"/>
    <x v="0"/>
    <x v="0"/>
    <x v="14"/>
    <x v="7"/>
    <x v="14"/>
  </r>
  <r>
    <n v="754"/>
    <x v="737"/>
    <x v="753"/>
    <x v="384"/>
    <n v="118603"/>
    <n v="1.6847017045454546"/>
    <x v="1"/>
    <x v="494"/>
    <x v="743"/>
    <x v="1"/>
    <x v="1"/>
    <x v="685"/>
    <x v="424"/>
    <x v="0"/>
    <x v="0"/>
    <x v="3"/>
    <x v="3"/>
    <x v="3"/>
  </r>
  <r>
    <n v="755"/>
    <x v="738"/>
    <x v="754"/>
    <x v="6"/>
    <n v="7496"/>
    <n v="1.6657777777777778"/>
    <x v="1"/>
    <x v="495"/>
    <x v="744"/>
    <x v="3"/>
    <x v="3"/>
    <x v="605"/>
    <x v="231"/>
    <x v="0"/>
    <x v="1"/>
    <x v="3"/>
    <x v="3"/>
    <x v="3"/>
  </r>
  <r>
    <n v="756"/>
    <x v="739"/>
    <x v="755"/>
    <x v="81"/>
    <n v="10037"/>
    <n v="7.7207692307692311"/>
    <x v="1"/>
    <x v="496"/>
    <x v="745"/>
    <x v="1"/>
    <x v="1"/>
    <x v="686"/>
    <x v="692"/>
    <x v="0"/>
    <x v="0"/>
    <x v="3"/>
    <x v="3"/>
    <x v="3"/>
  </r>
  <r>
    <n v="757"/>
    <x v="740"/>
    <x v="756"/>
    <x v="1"/>
    <n v="5696"/>
    <n v="4.0685714285714285"/>
    <x v="1"/>
    <x v="493"/>
    <x v="746"/>
    <x v="1"/>
    <x v="1"/>
    <x v="687"/>
    <x v="693"/>
    <x v="0"/>
    <x v="0"/>
    <x v="6"/>
    <x v="4"/>
    <x v="6"/>
  </r>
  <r>
    <n v="758"/>
    <x v="741"/>
    <x v="757"/>
    <x v="241"/>
    <n v="167005"/>
    <n v="5.6420608108108112"/>
    <x v="1"/>
    <x v="497"/>
    <x v="747"/>
    <x v="0"/>
    <x v="0"/>
    <x v="688"/>
    <x v="694"/>
    <x v="0"/>
    <x v="0"/>
    <x v="1"/>
    <x v="1"/>
    <x v="1"/>
  </r>
  <r>
    <n v="759"/>
    <x v="742"/>
    <x v="758"/>
    <x v="385"/>
    <n v="114615"/>
    <n v="0.6842686567164179"/>
    <x v="0"/>
    <x v="498"/>
    <x v="748"/>
    <x v="1"/>
    <x v="1"/>
    <x v="689"/>
    <x v="236"/>
    <x v="0"/>
    <x v="0"/>
    <x v="5"/>
    <x v="1"/>
    <x v="5"/>
  </r>
  <r>
    <n v="760"/>
    <x v="743"/>
    <x v="759"/>
    <x v="386"/>
    <n v="16592"/>
    <n v="0.34351966873706002"/>
    <x v="0"/>
    <x v="155"/>
    <x v="749"/>
    <x v="6"/>
    <x v="6"/>
    <x v="690"/>
    <x v="695"/>
    <x v="0"/>
    <x v="1"/>
    <x v="11"/>
    <x v="6"/>
    <x v="11"/>
  </r>
  <r>
    <n v="761"/>
    <x v="744"/>
    <x v="760"/>
    <x v="196"/>
    <n v="14420"/>
    <n v="6.5545454545454547"/>
    <x v="1"/>
    <x v="499"/>
    <x v="750"/>
    <x v="1"/>
    <x v="1"/>
    <x v="691"/>
    <x v="696"/>
    <x v="0"/>
    <x v="0"/>
    <x v="1"/>
    <x v="1"/>
    <x v="1"/>
  </r>
  <r>
    <n v="762"/>
    <x v="307"/>
    <x v="761"/>
    <x v="26"/>
    <n v="6204"/>
    <n v="1.7725714285714285"/>
    <x v="1"/>
    <x v="16"/>
    <x v="751"/>
    <x v="2"/>
    <x v="2"/>
    <x v="692"/>
    <x v="697"/>
    <x v="0"/>
    <x v="0"/>
    <x v="17"/>
    <x v="1"/>
    <x v="17"/>
  </r>
  <r>
    <n v="763"/>
    <x v="745"/>
    <x v="762"/>
    <x v="36"/>
    <n v="6338"/>
    <n v="1.1317857142857144"/>
    <x v="1"/>
    <x v="500"/>
    <x v="752"/>
    <x v="1"/>
    <x v="1"/>
    <x v="693"/>
    <x v="698"/>
    <x v="0"/>
    <x v="1"/>
    <x v="3"/>
    <x v="3"/>
    <x v="3"/>
  </r>
  <r>
    <n v="764"/>
    <x v="746"/>
    <x v="763"/>
    <x v="65"/>
    <n v="8010"/>
    <n v="7.2818181818181822"/>
    <x v="1"/>
    <x v="496"/>
    <x v="753"/>
    <x v="1"/>
    <x v="1"/>
    <x v="694"/>
    <x v="699"/>
    <x v="0"/>
    <x v="0"/>
    <x v="1"/>
    <x v="1"/>
    <x v="1"/>
  </r>
  <r>
    <n v="765"/>
    <x v="747"/>
    <x v="764"/>
    <x v="61"/>
    <n v="8125"/>
    <n v="2.0833333333333335"/>
    <x v="1"/>
    <x v="40"/>
    <x v="754"/>
    <x v="1"/>
    <x v="1"/>
    <x v="695"/>
    <x v="489"/>
    <x v="1"/>
    <x v="1"/>
    <x v="7"/>
    <x v="1"/>
    <x v="7"/>
  </r>
  <r>
    <n v="766"/>
    <x v="748"/>
    <x v="765"/>
    <x v="316"/>
    <n v="13653"/>
    <n v="0.31171232876712329"/>
    <x v="0"/>
    <x v="501"/>
    <x v="755"/>
    <x v="2"/>
    <x v="2"/>
    <x v="123"/>
    <x v="512"/>
    <x v="0"/>
    <x v="0"/>
    <x v="22"/>
    <x v="4"/>
    <x v="22"/>
  </r>
  <r>
    <n v="767"/>
    <x v="749"/>
    <x v="766"/>
    <x v="387"/>
    <n v="55372"/>
    <n v="0.56967078189300413"/>
    <x v="0"/>
    <x v="502"/>
    <x v="756"/>
    <x v="1"/>
    <x v="1"/>
    <x v="696"/>
    <x v="700"/>
    <x v="0"/>
    <x v="0"/>
    <x v="18"/>
    <x v="5"/>
    <x v="18"/>
  </r>
  <r>
    <n v="768"/>
    <x v="750"/>
    <x v="767"/>
    <x v="73"/>
    <n v="11088"/>
    <n v="2.31"/>
    <x v="1"/>
    <x v="503"/>
    <x v="757"/>
    <x v="1"/>
    <x v="1"/>
    <x v="626"/>
    <x v="701"/>
    <x v="0"/>
    <x v="0"/>
    <x v="3"/>
    <x v="3"/>
    <x v="3"/>
  </r>
  <r>
    <n v="769"/>
    <x v="751"/>
    <x v="768"/>
    <x v="388"/>
    <n v="109106"/>
    <n v="0.86867834394904464"/>
    <x v="0"/>
    <x v="504"/>
    <x v="758"/>
    <x v="1"/>
    <x v="1"/>
    <x v="697"/>
    <x v="340"/>
    <x v="0"/>
    <x v="0"/>
    <x v="11"/>
    <x v="6"/>
    <x v="11"/>
  </r>
  <r>
    <n v="770"/>
    <x v="752"/>
    <x v="769"/>
    <x v="333"/>
    <n v="11642"/>
    <n v="2.7074418604651163"/>
    <x v="1"/>
    <x v="505"/>
    <x v="759"/>
    <x v="6"/>
    <x v="6"/>
    <x v="698"/>
    <x v="702"/>
    <x v="0"/>
    <x v="1"/>
    <x v="3"/>
    <x v="3"/>
    <x v="3"/>
  </r>
  <r>
    <n v="771"/>
    <x v="753"/>
    <x v="770"/>
    <x v="36"/>
    <n v="2769"/>
    <n v="0.49446428571428569"/>
    <x v="3"/>
    <x v="150"/>
    <x v="760"/>
    <x v="1"/>
    <x v="1"/>
    <x v="699"/>
    <x v="703"/>
    <x v="0"/>
    <x v="0"/>
    <x v="3"/>
    <x v="3"/>
    <x v="3"/>
  </r>
  <r>
    <n v="772"/>
    <x v="754"/>
    <x v="771"/>
    <x v="389"/>
    <n v="169586"/>
    <n v="1.1335962566844919"/>
    <x v="1"/>
    <x v="506"/>
    <x v="761"/>
    <x v="1"/>
    <x v="1"/>
    <x v="700"/>
    <x v="704"/>
    <x v="0"/>
    <x v="0"/>
    <x v="7"/>
    <x v="1"/>
    <x v="7"/>
  </r>
  <r>
    <n v="773"/>
    <x v="755"/>
    <x v="772"/>
    <x v="390"/>
    <n v="101185"/>
    <n v="1.9055555555555554"/>
    <x v="1"/>
    <x v="507"/>
    <x v="762"/>
    <x v="1"/>
    <x v="1"/>
    <x v="701"/>
    <x v="705"/>
    <x v="0"/>
    <x v="0"/>
    <x v="3"/>
    <x v="3"/>
    <x v="3"/>
  </r>
  <r>
    <n v="774"/>
    <x v="756"/>
    <x v="773"/>
    <x v="92"/>
    <n v="6775"/>
    <n v="1.355"/>
    <x v="1"/>
    <x v="373"/>
    <x v="763"/>
    <x v="6"/>
    <x v="6"/>
    <x v="702"/>
    <x v="706"/>
    <x v="0"/>
    <x v="0"/>
    <x v="2"/>
    <x v="2"/>
    <x v="2"/>
  </r>
  <r>
    <n v="775"/>
    <x v="757"/>
    <x v="774"/>
    <x v="151"/>
    <n v="968"/>
    <n v="0.10297872340425532"/>
    <x v="0"/>
    <x v="234"/>
    <x v="764"/>
    <x v="1"/>
    <x v="1"/>
    <x v="703"/>
    <x v="707"/>
    <x v="0"/>
    <x v="0"/>
    <x v="1"/>
    <x v="1"/>
    <x v="1"/>
  </r>
  <r>
    <n v="776"/>
    <x v="758"/>
    <x v="775"/>
    <x v="391"/>
    <n v="72623"/>
    <n v="0.65544223826714798"/>
    <x v="0"/>
    <x v="508"/>
    <x v="765"/>
    <x v="1"/>
    <x v="1"/>
    <x v="704"/>
    <x v="708"/>
    <x v="0"/>
    <x v="0"/>
    <x v="3"/>
    <x v="3"/>
    <x v="3"/>
  </r>
  <r>
    <n v="777"/>
    <x v="759"/>
    <x v="776"/>
    <x v="202"/>
    <n v="45987"/>
    <n v="0.49026652452025588"/>
    <x v="0"/>
    <x v="103"/>
    <x v="766"/>
    <x v="1"/>
    <x v="1"/>
    <x v="431"/>
    <x v="709"/>
    <x v="0"/>
    <x v="0"/>
    <x v="3"/>
    <x v="3"/>
    <x v="3"/>
  </r>
  <r>
    <n v="778"/>
    <x v="760"/>
    <x v="777"/>
    <x v="81"/>
    <n v="10243"/>
    <n v="7.8792307692307695"/>
    <x v="1"/>
    <x v="5"/>
    <x v="767"/>
    <x v="5"/>
    <x v="5"/>
    <x v="705"/>
    <x v="710"/>
    <x v="0"/>
    <x v="0"/>
    <x v="10"/>
    <x v="4"/>
    <x v="10"/>
  </r>
  <r>
    <n v="779"/>
    <x v="761"/>
    <x v="778"/>
    <x v="392"/>
    <n v="87293"/>
    <n v="0.80306347746090156"/>
    <x v="0"/>
    <x v="509"/>
    <x v="768"/>
    <x v="1"/>
    <x v="1"/>
    <x v="706"/>
    <x v="711"/>
    <x v="0"/>
    <x v="1"/>
    <x v="3"/>
    <x v="3"/>
    <x v="3"/>
  </r>
  <r>
    <n v="780"/>
    <x v="762"/>
    <x v="779"/>
    <x v="135"/>
    <n v="5421"/>
    <n v="1.0629411764705883"/>
    <x v="1"/>
    <x v="55"/>
    <x v="769"/>
    <x v="1"/>
    <x v="1"/>
    <x v="707"/>
    <x v="712"/>
    <x v="0"/>
    <x v="1"/>
    <x v="6"/>
    <x v="4"/>
    <x v="6"/>
  </r>
  <r>
    <n v="781"/>
    <x v="763"/>
    <x v="780"/>
    <x v="251"/>
    <n v="4414"/>
    <n v="0.50735632183908042"/>
    <x v="3"/>
    <x v="75"/>
    <x v="770"/>
    <x v="5"/>
    <x v="5"/>
    <x v="708"/>
    <x v="70"/>
    <x v="0"/>
    <x v="0"/>
    <x v="3"/>
    <x v="3"/>
    <x v="3"/>
  </r>
  <r>
    <n v="782"/>
    <x v="764"/>
    <x v="781"/>
    <x v="135"/>
    <n v="10981"/>
    <n v="2.153137254901961"/>
    <x v="1"/>
    <x v="510"/>
    <x v="771"/>
    <x v="1"/>
    <x v="1"/>
    <x v="709"/>
    <x v="713"/>
    <x v="0"/>
    <x v="1"/>
    <x v="10"/>
    <x v="4"/>
    <x v="10"/>
  </r>
  <r>
    <n v="783"/>
    <x v="765"/>
    <x v="782"/>
    <x v="71"/>
    <n v="10451"/>
    <n v="1.4122972972972974"/>
    <x v="1"/>
    <x v="188"/>
    <x v="772"/>
    <x v="1"/>
    <x v="1"/>
    <x v="710"/>
    <x v="714"/>
    <x v="0"/>
    <x v="0"/>
    <x v="1"/>
    <x v="1"/>
    <x v="1"/>
  </r>
  <r>
    <n v="784"/>
    <x v="766"/>
    <x v="783"/>
    <x v="393"/>
    <n v="102535"/>
    <n v="1.1533745781777278"/>
    <x v="1"/>
    <x v="511"/>
    <x v="773"/>
    <x v="1"/>
    <x v="1"/>
    <x v="711"/>
    <x v="715"/>
    <x v="0"/>
    <x v="0"/>
    <x v="2"/>
    <x v="2"/>
    <x v="2"/>
  </r>
  <r>
    <n v="785"/>
    <x v="767"/>
    <x v="784"/>
    <x v="313"/>
    <n v="12939"/>
    <n v="1.9311940298507462"/>
    <x v="1"/>
    <x v="78"/>
    <x v="774"/>
    <x v="2"/>
    <x v="2"/>
    <x v="157"/>
    <x v="716"/>
    <x v="0"/>
    <x v="1"/>
    <x v="10"/>
    <x v="4"/>
    <x v="10"/>
  </r>
  <r>
    <n v="786"/>
    <x v="768"/>
    <x v="785"/>
    <x v="42"/>
    <n v="10946"/>
    <n v="7.2973333333333334"/>
    <x v="1"/>
    <x v="512"/>
    <x v="775"/>
    <x v="6"/>
    <x v="6"/>
    <x v="630"/>
    <x v="717"/>
    <x v="0"/>
    <x v="1"/>
    <x v="17"/>
    <x v="1"/>
    <x v="17"/>
  </r>
  <r>
    <n v="787"/>
    <x v="769"/>
    <x v="786"/>
    <x v="394"/>
    <n v="60994"/>
    <n v="0.99663398692810456"/>
    <x v="0"/>
    <x v="513"/>
    <x v="776"/>
    <x v="0"/>
    <x v="0"/>
    <x v="712"/>
    <x v="718"/>
    <x v="0"/>
    <x v="0"/>
    <x v="1"/>
    <x v="1"/>
    <x v="1"/>
  </r>
  <r>
    <n v="788"/>
    <x v="770"/>
    <x v="787"/>
    <x v="136"/>
    <n v="3174"/>
    <n v="0.88166666666666671"/>
    <x v="2"/>
    <x v="249"/>
    <x v="777"/>
    <x v="1"/>
    <x v="1"/>
    <x v="93"/>
    <x v="719"/>
    <x v="0"/>
    <x v="0"/>
    <x v="10"/>
    <x v="4"/>
    <x v="10"/>
  </r>
  <r>
    <n v="789"/>
    <x v="771"/>
    <x v="788"/>
    <x v="25"/>
    <n v="3351"/>
    <n v="0.37233333333333335"/>
    <x v="0"/>
    <x v="430"/>
    <x v="778"/>
    <x v="1"/>
    <x v="1"/>
    <x v="713"/>
    <x v="115"/>
    <x v="0"/>
    <x v="0"/>
    <x v="3"/>
    <x v="3"/>
    <x v="3"/>
  </r>
  <r>
    <n v="790"/>
    <x v="772"/>
    <x v="789"/>
    <x v="395"/>
    <n v="56774"/>
    <n v="0.30540075309306081"/>
    <x v="3"/>
    <x v="260"/>
    <x v="779"/>
    <x v="1"/>
    <x v="1"/>
    <x v="714"/>
    <x v="720"/>
    <x v="0"/>
    <x v="0"/>
    <x v="3"/>
    <x v="3"/>
    <x v="3"/>
  </r>
  <r>
    <n v="791"/>
    <x v="773"/>
    <x v="790"/>
    <x v="118"/>
    <n v="540"/>
    <n v="0.25714285714285712"/>
    <x v="0"/>
    <x v="514"/>
    <x v="702"/>
    <x v="1"/>
    <x v="1"/>
    <x v="715"/>
    <x v="721"/>
    <x v="0"/>
    <x v="0"/>
    <x v="0"/>
    <x v="0"/>
    <x v="0"/>
  </r>
  <r>
    <n v="792"/>
    <x v="774"/>
    <x v="791"/>
    <x v="22"/>
    <n v="680"/>
    <n v="0.34"/>
    <x v="0"/>
    <x v="243"/>
    <x v="780"/>
    <x v="1"/>
    <x v="1"/>
    <x v="716"/>
    <x v="722"/>
    <x v="0"/>
    <x v="1"/>
    <x v="3"/>
    <x v="3"/>
    <x v="3"/>
  </r>
  <r>
    <n v="793"/>
    <x v="775"/>
    <x v="792"/>
    <x v="65"/>
    <n v="13045"/>
    <n v="11.859090909090909"/>
    <x v="1"/>
    <x v="483"/>
    <x v="781"/>
    <x v="5"/>
    <x v="5"/>
    <x v="448"/>
    <x v="451"/>
    <x v="0"/>
    <x v="0"/>
    <x v="9"/>
    <x v="5"/>
    <x v="9"/>
  </r>
  <r>
    <n v="794"/>
    <x v="776"/>
    <x v="793"/>
    <x v="47"/>
    <n v="8276"/>
    <n v="1.2539393939393939"/>
    <x v="1"/>
    <x v="460"/>
    <x v="782"/>
    <x v="1"/>
    <x v="1"/>
    <x v="717"/>
    <x v="642"/>
    <x v="0"/>
    <x v="0"/>
    <x v="1"/>
    <x v="1"/>
    <x v="1"/>
  </r>
  <r>
    <n v="795"/>
    <x v="777"/>
    <x v="794"/>
    <x v="143"/>
    <n v="1022"/>
    <n v="0.14394366197183098"/>
    <x v="0"/>
    <x v="249"/>
    <x v="783"/>
    <x v="1"/>
    <x v="1"/>
    <x v="718"/>
    <x v="723"/>
    <x v="0"/>
    <x v="0"/>
    <x v="6"/>
    <x v="4"/>
    <x v="6"/>
  </r>
  <r>
    <n v="796"/>
    <x v="778"/>
    <x v="795"/>
    <x v="75"/>
    <n v="4275"/>
    <n v="0.54807692307692313"/>
    <x v="0"/>
    <x v="373"/>
    <x v="784"/>
    <x v="1"/>
    <x v="1"/>
    <x v="719"/>
    <x v="724"/>
    <x v="0"/>
    <x v="1"/>
    <x v="20"/>
    <x v="6"/>
    <x v="20"/>
  </r>
  <r>
    <n v="797"/>
    <x v="779"/>
    <x v="796"/>
    <x v="4"/>
    <n v="8332"/>
    <n v="1.0963157894736841"/>
    <x v="1"/>
    <x v="515"/>
    <x v="785"/>
    <x v="1"/>
    <x v="1"/>
    <x v="720"/>
    <x v="725"/>
    <x v="0"/>
    <x v="0"/>
    <x v="2"/>
    <x v="2"/>
    <x v="2"/>
  </r>
  <r>
    <n v="798"/>
    <x v="780"/>
    <x v="797"/>
    <x v="74"/>
    <n v="6408"/>
    <n v="1.8847058823529412"/>
    <x v="1"/>
    <x v="246"/>
    <x v="786"/>
    <x v="1"/>
    <x v="1"/>
    <x v="721"/>
    <x v="726"/>
    <x v="0"/>
    <x v="1"/>
    <x v="3"/>
    <x v="3"/>
    <x v="3"/>
  </r>
  <r>
    <n v="799"/>
    <x v="781"/>
    <x v="798"/>
    <x v="396"/>
    <n v="73522"/>
    <n v="0.87008284023668636"/>
    <x v="0"/>
    <x v="516"/>
    <x v="787"/>
    <x v="4"/>
    <x v="4"/>
    <x v="722"/>
    <x v="727"/>
    <x v="0"/>
    <x v="0"/>
    <x v="3"/>
    <x v="3"/>
    <x v="3"/>
  </r>
  <r>
    <n v="800"/>
    <x v="782"/>
    <x v="799"/>
    <x v="0"/>
    <n v="1"/>
    <n v="0.01"/>
    <x v="0"/>
    <x v="49"/>
    <x v="100"/>
    <x v="5"/>
    <x v="5"/>
    <x v="139"/>
    <x v="560"/>
    <x v="0"/>
    <x v="0"/>
    <x v="1"/>
    <x v="1"/>
    <x v="1"/>
  </r>
  <r>
    <n v="801"/>
    <x v="783"/>
    <x v="800"/>
    <x v="173"/>
    <n v="4667"/>
    <n v="2.0291304347826089"/>
    <x v="1"/>
    <x v="88"/>
    <x v="788"/>
    <x v="1"/>
    <x v="1"/>
    <x v="723"/>
    <x v="728"/>
    <x v="0"/>
    <x v="1"/>
    <x v="14"/>
    <x v="7"/>
    <x v="14"/>
  </r>
  <r>
    <n v="802"/>
    <x v="784"/>
    <x v="801"/>
    <x v="8"/>
    <n v="12216"/>
    <n v="1.9703225806451612"/>
    <x v="1"/>
    <x v="23"/>
    <x v="789"/>
    <x v="1"/>
    <x v="1"/>
    <x v="704"/>
    <x v="339"/>
    <x v="0"/>
    <x v="0"/>
    <x v="14"/>
    <x v="7"/>
    <x v="14"/>
  </r>
  <r>
    <n v="803"/>
    <x v="785"/>
    <x v="802"/>
    <x v="55"/>
    <n v="6527"/>
    <n v="1.07"/>
    <x v="1"/>
    <x v="517"/>
    <x v="790"/>
    <x v="1"/>
    <x v="1"/>
    <x v="724"/>
    <x v="35"/>
    <x v="0"/>
    <x v="0"/>
    <x v="3"/>
    <x v="3"/>
    <x v="3"/>
  </r>
  <r>
    <n v="804"/>
    <x v="786"/>
    <x v="803"/>
    <x v="97"/>
    <n v="6987"/>
    <n v="2.6873076923076922"/>
    <x v="1"/>
    <x v="205"/>
    <x v="791"/>
    <x v="1"/>
    <x v="1"/>
    <x v="725"/>
    <x v="729"/>
    <x v="0"/>
    <x v="0"/>
    <x v="1"/>
    <x v="1"/>
    <x v="1"/>
  </r>
  <r>
    <n v="805"/>
    <x v="787"/>
    <x v="804"/>
    <x v="62"/>
    <n v="4932"/>
    <n v="0.50845360824742269"/>
    <x v="0"/>
    <x v="109"/>
    <x v="792"/>
    <x v="2"/>
    <x v="2"/>
    <x v="660"/>
    <x v="241"/>
    <x v="0"/>
    <x v="0"/>
    <x v="4"/>
    <x v="4"/>
    <x v="4"/>
  </r>
  <r>
    <n v="806"/>
    <x v="788"/>
    <x v="805"/>
    <x v="31"/>
    <n v="8262"/>
    <n v="11.802857142857142"/>
    <x v="1"/>
    <x v="70"/>
    <x v="793"/>
    <x v="1"/>
    <x v="1"/>
    <x v="726"/>
    <x v="730"/>
    <x v="0"/>
    <x v="1"/>
    <x v="6"/>
    <x v="4"/>
    <x v="6"/>
  </r>
  <r>
    <n v="807"/>
    <x v="789"/>
    <x v="806"/>
    <x v="31"/>
    <n v="1848"/>
    <n v="2.64"/>
    <x v="1"/>
    <x v="177"/>
    <x v="794"/>
    <x v="1"/>
    <x v="1"/>
    <x v="727"/>
    <x v="322"/>
    <x v="0"/>
    <x v="1"/>
    <x v="3"/>
    <x v="3"/>
    <x v="3"/>
  </r>
  <r>
    <n v="808"/>
    <x v="790"/>
    <x v="807"/>
    <x v="5"/>
    <n v="1583"/>
    <n v="0.30442307692307691"/>
    <x v="0"/>
    <x v="161"/>
    <x v="795"/>
    <x v="1"/>
    <x v="1"/>
    <x v="728"/>
    <x v="731"/>
    <x v="0"/>
    <x v="0"/>
    <x v="0"/>
    <x v="0"/>
    <x v="0"/>
  </r>
  <r>
    <n v="809"/>
    <x v="764"/>
    <x v="808"/>
    <x v="397"/>
    <n v="88536"/>
    <n v="0.62880681818181816"/>
    <x v="0"/>
    <x v="518"/>
    <x v="796"/>
    <x v="5"/>
    <x v="5"/>
    <x v="729"/>
    <x v="732"/>
    <x v="0"/>
    <x v="0"/>
    <x v="4"/>
    <x v="4"/>
    <x v="4"/>
  </r>
  <r>
    <n v="810"/>
    <x v="791"/>
    <x v="809"/>
    <x v="330"/>
    <n v="12360"/>
    <n v="1.9312499999999999"/>
    <x v="1"/>
    <x v="394"/>
    <x v="797"/>
    <x v="1"/>
    <x v="1"/>
    <x v="730"/>
    <x v="157"/>
    <x v="0"/>
    <x v="1"/>
    <x v="3"/>
    <x v="3"/>
    <x v="3"/>
  </r>
  <r>
    <n v="811"/>
    <x v="792"/>
    <x v="810"/>
    <x v="398"/>
    <n v="71320"/>
    <n v="0.77102702702702708"/>
    <x v="0"/>
    <x v="89"/>
    <x v="798"/>
    <x v="1"/>
    <x v="1"/>
    <x v="731"/>
    <x v="733"/>
    <x v="0"/>
    <x v="1"/>
    <x v="11"/>
    <x v="6"/>
    <x v="11"/>
  </r>
  <r>
    <n v="812"/>
    <x v="793"/>
    <x v="811"/>
    <x v="221"/>
    <n v="134640"/>
    <n v="2.2552763819095478"/>
    <x v="1"/>
    <x v="519"/>
    <x v="799"/>
    <x v="0"/>
    <x v="0"/>
    <x v="78"/>
    <x v="734"/>
    <x v="0"/>
    <x v="0"/>
    <x v="9"/>
    <x v="5"/>
    <x v="9"/>
  </r>
  <r>
    <n v="813"/>
    <x v="794"/>
    <x v="812"/>
    <x v="170"/>
    <n v="7661"/>
    <n v="2.3940625"/>
    <x v="1"/>
    <x v="520"/>
    <x v="800"/>
    <x v="1"/>
    <x v="1"/>
    <x v="732"/>
    <x v="735"/>
    <x v="0"/>
    <x v="0"/>
    <x v="11"/>
    <x v="6"/>
    <x v="11"/>
  </r>
  <r>
    <n v="814"/>
    <x v="795"/>
    <x v="813"/>
    <x v="170"/>
    <n v="2950"/>
    <n v="0.921875"/>
    <x v="0"/>
    <x v="521"/>
    <x v="801"/>
    <x v="3"/>
    <x v="3"/>
    <x v="733"/>
    <x v="736"/>
    <x v="0"/>
    <x v="1"/>
    <x v="1"/>
    <x v="1"/>
    <x v="1"/>
  </r>
  <r>
    <n v="815"/>
    <x v="796"/>
    <x v="814"/>
    <x v="25"/>
    <n v="11721"/>
    <n v="1.3023333333333333"/>
    <x v="1"/>
    <x v="236"/>
    <x v="802"/>
    <x v="0"/>
    <x v="0"/>
    <x v="734"/>
    <x v="737"/>
    <x v="0"/>
    <x v="0"/>
    <x v="1"/>
    <x v="1"/>
    <x v="1"/>
  </r>
  <r>
    <n v="816"/>
    <x v="797"/>
    <x v="815"/>
    <x v="173"/>
    <n v="14150"/>
    <n v="6.1521739130434785"/>
    <x v="1"/>
    <x v="221"/>
    <x v="803"/>
    <x v="1"/>
    <x v="1"/>
    <x v="406"/>
    <x v="738"/>
    <x v="1"/>
    <x v="1"/>
    <x v="3"/>
    <x v="3"/>
    <x v="3"/>
  </r>
  <r>
    <n v="817"/>
    <x v="798"/>
    <x v="816"/>
    <x v="399"/>
    <n v="189192"/>
    <n v="3.687953216374269"/>
    <x v="1"/>
    <x v="522"/>
    <x v="804"/>
    <x v="6"/>
    <x v="6"/>
    <x v="735"/>
    <x v="739"/>
    <x v="0"/>
    <x v="1"/>
    <x v="9"/>
    <x v="5"/>
    <x v="9"/>
  </r>
  <r>
    <n v="818"/>
    <x v="311"/>
    <x v="817"/>
    <x v="31"/>
    <n v="7664"/>
    <n v="10.948571428571428"/>
    <x v="1"/>
    <x v="464"/>
    <x v="805"/>
    <x v="1"/>
    <x v="1"/>
    <x v="736"/>
    <x v="740"/>
    <x v="0"/>
    <x v="1"/>
    <x v="3"/>
    <x v="3"/>
    <x v="3"/>
  </r>
  <r>
    <n v="819"/>
    <x v="799"/>
    <x v="818"/>
    <x v="200"/>
    <n v="4509"/>
    <n v="0.50662921348314605"/>
    <x v="0"/>
    <x v="523"/>
    <x v="806"/>
    <x v="1"/>
    <x v="1"/>
    <x v="737"/>
    <x v="697"/>
    <x v="1"/>
    <x v="0"/>
    <x v="11"/>
    <x v="6"/>
    <x v="11"/>
  </r>
  <r>
    <n v="820"/>
    <x v="800"/>
    <x v="819"/>
    <x v="42"/>
    <n v="12009"/>
    <n v="8.0060000000000002"/>
    <x v="1"/>
    <x v="524"/>
    <x v="807"/>
    <x v="4"/>
    <x v="4"/>
    <x v="192"/>
    <x v="741"/>
    <x v="0"/>
    <x v="1"/>
    <x v="1"/>
    <x v="1"/>
    <x v="1"/>
  </r>
  <r>
    <n v="821"/>
    <x v="801"/>
    <x v="820"/>
    <x v="70"/>
    <n v="14273"/>
    <n v="2.9128571428571428"/>
    <x v="1"/>
    <x v="155"/>
    <x v="808"/>
    <x v="1"/>
    <x v="1"/>
    <x v="738"/>
    <x v="742"/>
    <x v="0"/>
    <x v="0"/>
    <x v="4"/>
    <x v="4"/>
    <x v="4"/>
  </r>
  <r>
    <n v="822"/>
    <x v="802"/>
    <x v="821"/>
    <x v="400"/>
    <n v="188982"/>
    <n v="3.4996666666666667"/>
    <x v="1"/>
    <x v="525"/>
    <x v="809"/>
    <x v="1"/>
    <x v="1"/>
    <x v="739"/>
    <x v="743"/>
    <x v="0"/>
    <x v="0"/>
    <x v="1"/>
    <x v="1"/>
    <x v="1"/>
  </r>
  <r>
    <n v="823"/>
    <x v="803"/>
    <x v="822"/>
    <x v="178"/>
    <n v="14640"/>
    <n v="3.5707317073170732"/>
    <x v="1"/>
    <x v="526"/>
    <x v="810"/>
    <x v="1"/>
    <x v="1"/>
    <x v="613"/>
    <x v="744"/>
    <x v="1"/>
    <x v="1"/>
    <x v="1"/>
    <x v="1"/>
    <x v="1"/>
  </r>
  <r>
    <n v="824"/>
    <x v="804"/>
    <x v="823"/>
    <x v="401"/>
    <n v="107516"/>
    <n v="1.2648941176470587"/>
    <x v="1"/>
    <x v="527"/>
    <x v="811"/>
    <x v="1"/>
    <x v="1"/>
    <x v="740"/>
    <x v="269"/>
    <x v="0"/>
    <x v="1"/>
    <x v="9"/>
    <x v="5"/>
    <x v="9"/>
  </r>
  <r>
    <n v="825"/>
    <x v="805"/>
    <x v="824"/>
    <x v="136"/>
    <n v="13950"/>
    <n v="3.875"/>
    <x v="1"/>
    <x v="144"/>
    <x v="812"/>
    <x v="4"/>
    <x v="4"/>
    <x v="145"/>
    <x v="745"/>
    <x v="0"/>
    <x v="0"/>
    <x v="12"/>
    <x v="4"/>
    <x v="12"/>
  </r>
  <r>
    <n v="826"/>
    <x v="806"/>
    <x v="825"/>
    <x v="54"/>
    <n v="12797"/>
    <n v="4.5703571428571426"/>
    <x v="1"/>
    <x v="346"/>
    <x v="813"/>
    <x v="1"/>
    <x v="1"/>
    <x v="741"/>
    <x v="746"/>
    <x v="0"/>
    <x v="1"/>
    <x v="3"/>
    <x v="3"/>
    <x v="3"/>
  </r>
  <r>
    <n v="827"/>
    <x v="807"/>
    <x v="826"/>
    <x v="173"/>
    <n v="6134"/>
    <n v="2.6669565217391304"/>
    <x v="1"/>
    <x v="172"/>
    <x v="814"/>
    <x v="2"/>
    <x v="2"/>
    <x v="742"/>
    <x v="747"/>
    <x v="0"/>
    <x v="1"/>
    <x v="6"/>
    <x v="4"/>
    <x v="6"/>
  </r>
  <r>
    <n v="828"/>
    <x v="808"/>
    <x v="827"/>
    <x v="143"/>
    <n v="4899"/>
    <n v="0.69"/>
    <x v="0"/>
    <x v="131"/>
    <x v="815"/>
    <x v="1"/>
    <x v="1"/>
    <x v="202"/>
    <x v="503"/>
    <x v="0"/>
    <x v="0"/>
    <x v="3"/>
    <x v="3"/>
    <x v="3"/>
  </r>
  <r>
    <n v="829"/>
    <x v="809"/>
    <x v="828"/>
    <x v="103"/>
    <n v="4929"/>
    <n v="0.51343749999999999"/>
    <x v="0"/>
    <x v="110"/>
    <x v="816"/>
    <x v="1"/>
    <x v="1"/>
    <x v="743"/>
    <x v="748"/>
    <x v="0"/>
    <x v="0"/>
    <x v="3"/>
    <x v="3"/>
    <x v="3"/>
  </r>
  <r>
    <n v="830"/>
    <x v="810"/>
    <x v="829"/>
    <x v="319"/>
    <n v="1424"/>
    <n v="1.1710526315789473E-2"/>
    <x v="0"/>
    <x v="528"/>
    <x v="817"/>
    <x v="1"/>
    <x v="1"/>
    <x v="744"/>
    <x v="330"/>
    <x v="0"/>
    <x v="0"/>
    <x v="3"/>
    <x v="3"/>
    <x v="3"/>
  </r>
  <r>
    <n v="831"/>
    <x v="811"/>
    <x v="830"/>
    <x v="402"/>
    <n v="105817"/>
    <n v="1.089773429454171"/>
    <x v="1"/>
    <x v="529"/>
    <x v="818"/>
    <x v="1"/>
    <x v="1"/>
    <x v="745"/>
    <x v="749"/>
    <x v="0"/>
    <x v="0"/>
    <x v="14"/>
    <x v="7"/>
    <x v="14"/>
  </r>
  <r>
    <n v="832"/>
    <x v="812"/>
    <x v="831"/>
    <x v="403"/>
    <n v="136156"/>
    <n v="3.1517592592592591"/>
    <x v="1"/>
    <x v="265"/>
    <x v="819"/>
    <x v="3"/>
    <x v="3"/>
    <x v="746"/>
    <x v="750"/>
    <x v="1"/>
    <x v="0"/>
    <x v="18"/>
    <x v="5"/>
    <x v="18"/>
  </r>
  <r>
    <n v="833"/>
    <x v="813"/>
    <x v="832"/>
    <x v="85"/>
    <n v="10723"/>
    <n v="1.5769117647058823"/>
    <x v="1"/>
    <x v="34"/>
    <x v="820"/>
    <x v="3"/>
    <x v="3"/>
    <x v="747"/>
    <x v="751"/>
    <x v="0"/>
    <x v="0"/>
    <x v="18"/>
    <x v="5"/>
    <x v="18"/>
  </r>
  <r>
    <n v="834"/>
    <x v="814"/>
    <x v="833"/>
    <x v="190"/>
    <n v="11228"/>
    <n v="1.5380821917808218"/>
    <x v="1"/>
    <x v="530"/>
    <x v="821"/>
    <x v="1"/>
    <x v="1"/>
    <x v="362"/>
    <x v="451"/>
    <x v="0"/>
    <x v="0"/>
    <x v="3"/>
    <x v="3"/>
    <x v="3"/>
  </r>
  <r>
    <n v="835"/>
    <x v="815"/>
    <x v="834"/>
    <x v="404"/>
    <n v="77355"/>
    <n v="0.89738979118329465"/>
    <x v="0"/>
    <x v="531"/>
    <x v="822"/>
    <x v="1"/>
    <x v="1"/>
    <x v="748"/>
    <x v="752"/>
    <x v="0"/>
    <x v="0"/>
    <x v="2"/>
    <x v="2"/>
    <x v="2"/>
  </r>
  <r>
    <n v="836"/>
    <x v="816"/>
    <x v="835"/>
    <x v="32"/>
    <n v="6086"/>
    <n v="0.75135802469135804"/>
    <x v="0"/>
    <x v="115"/>
    <x v="823"/>
    <x v="1"/>
    <x v="1"/>
    <x v="749"/>
    <x v="753"/>
    <x v="0"/>
    <x v="0"/>
    <x v="7"/>
    <x v="1"/>
    <x v="7"/>
  </r>
  <r>
    <n v="837"/>
    <x v="817"/>
    <x v="836"/>
    <x v="405"/>
    <n v="150960"/>
    <n v="8.5288135593220336"/>
    <x v="1"/>
    <x v="532"/>
    <x v="824"/>
    <x v="1"/>
    <x v="1"/>
    <x v="643"/>
    <x v="754"/>
    <x v="0"/>
    <x v="0"/>
    <x v="17"/>
    <x v="1"/>
    <x v="17"/>
  </r>
  <r>
    <n v="838"/>
    <x v="818"/>
    <x v="837"/>
    <x v="330"/>
    <n v="8890"/>
    <n v="1.3890625000000001"/>
    <x v="1"/>
    <x v="210"/>
    <x v="825"/>
    <x v="1"/>
    <x v="1"/>
    <x v="750"/>
    <x v="755"/>
    <x v="0"/>
    <x v="0"/>
    <x v="3"/>
    <x v="3"/>
    <x v="3"/>
  </r>
  <r>
    <n v="839"/>
    <x v="819"/>
    <x v="838"/>
    <x v="106"/>
    <n v="14644"/>
    <n v="1.9018181818181819"/>
    <x v="1"/>
    <x v="144"/>
    <x v="826"/>
    <x v="1"/>
    <x v="1"/>
    <x v="751"/>
    <x v="756"/>
    <x v="0"/>
    <x v="1"/>
    <x v="4"/>
    <x v="4"/>
    <x v="4"/>
  </r>
  <r>
    <n v="840"/>
    <x v="820"/>
    <x v="839"/>
    <x v="406"/>
    <n v="116583"/>
    <n v="1.0024333619948409"/>
    <x v="1"/>
    <x v="533"/>
    <x v="827"/>
    <x v="1"/>
    <x v="1"/>
    <x v="752"/>
    <x v="757"/>
    <x v="0"/>
    <x v="1"/>
    <x v="3"/>
    <x v="3"/>
    <x v="3"/>
  </r>
  <r>
    <n v="841"/>
    <x v="821"/>
    <x v="840"/>
    <x v="14"/>
    <n v="12991"/>
    <n v="1.4275824175824177"/>
    <x v="1"/>
    <x v="287"/>
    <x v="828"/>
    <x v="1"/>
    <x v="1"/>
    <x v="753"/>
    <x v="758"/>
    <x v="0"/>
    <x v="0"/>
    <x v="2"/>
    <x v="2"/>
    <x v="2"/>
  </r>
  <r>
    <n v="842"/>
    <x v="822"/>
    <x v="841"/>
    <x v="42"/>
    <n v="8447"/>
    <n v="5.6313333333333331"/>
    <x v="1"/>
    <x v="227"/>
    <x v="829"/>
    <x v="6"/>
    <x v="6"/>
    <x v="754"/>
    <x v="759"/>
    <x v="0"/>
    <x v="0"/>
    <x v="8"/>
    <x v="2"/>
    <x v="8"/>
  </r>
  <r>
    <n v="843"/>
    <x v="823"/>
    <x v="842"/>
    <x v="35"/>
    <n v="2703"/>
    <n v="0.30715909090909088"/>
    <x v="0"/>
    <x v="254"/>
    <x v="830"/>
    <x v="1"/>
    <x v="1"/>
    <x v="755"/>
    <x v="760"/>
    <x v="0"/>
    <x v="0"/>
    <x v="14"/>
    <x v="7"/>
    <x v="14"/>
  </r>
  <r>
    <n v="844"/>
    <x v="824"/>
    <x v="843"/>
    <x v="35"/>
    <n v="8747"/>
    <n v="0.99397727272727276"/>
    <x v="3"/>
    <x v="115"/>
    <x v="831"/>
    <x v="1"/>
    <x v="1"/>
    <x v="756"/>
    <x v="761"/>
    <x v="0"/>
    <x v="0"/>
    <x v="4"/>
    <x v="4"/>
    <x v="4"/>
  </r>
  <r>
    <n v="845"/>
    <x v="825"/>
    <x v="844"/>
    <x v="407"/>
    <n v="138087"/>
    <n v="1.9754935622317598"/>
    <x v="1"/>
    <x v="534"/>
    <x v="832"/>
    <x v="4"/>
    <x v="4"/>
    <x v="757"/>
    <x v="78"/>
    <x v="0"/>
    <x v="0"/>
    <x v="2"/>
    <x v="2"/>
    <x v="2"/>
  </r>
  <r>
    <n v="846"/>
    <x v="826"/>
    <x v="845"/>
    <x v="67"/>
    <n v="5085"/>
    <n v="5.085"/>
    <x v="1"/>
    <x v="44"/>
    <x v="833"/>
    <x v="1"/>
    <x v="1"/>
    <x v="758"/>
    <x v="762"/>
    <x v="1"/>
    <x v="1"/>
    <x v="2"/>
    <x v="2"/>
    <x v="2"/>
  </r>
  <r>
    <n v="847"/>
    <x v="827"/>
    <x v="846"/>
    <x v="53"/>
    <n v="11174"/>
    <n v="2.3774468085106384"/>
    <x v="1"/>
    <x v="460"/>
    <x v="834"/>
    <x v="1"/>
    <x v="1"/>
    <x v="759"/>
    <x v="763"/>
    <x v="0"/>
    <x v="0"/>
    <x v="0"/>
    <x v="0"/>
    <x v="0"/>
  </r>
  <r>
    <n v="848"/>
    <x v="828"/>
    <x v="847"/>
    <x v="170"/>
    <n v="10831"/>
    <n v="3.3846875000000001"/>
    <x v="1"/>
    <x v="535"/>
    <x v="835"/>
    <x v="1"/>
    <x v="1"/>
    <x v="760"/>
    <x v="764"/>
    <x v="0"/>
    <x v="0"/>
    <x v="6"/>
    <x v="4"/>
    <x v="6"/>
  </r>
  <r>
    <n v="849"/>
    <x v="829"/>
    <x v="848"/>
    <x v="313"/>
    <n v="8917"/>
    <n v="1.3308955223880596"/>
    <x v="1"/>
    <x v="253"/>
    <x v="836"/>
    <x v="1"/>
    <x v="1"/>
    <x v="761"/>
    <x v="765"/>
    <x v="0"/>
    <x v="1"/>
    <x v="7"/>
    <x v="1"/>
    <x v="7"/>
  </r>
  <r>
    <n v="850"/>
    <x v="830"/>
    <x v="849"/>
    <x v="0"/>
    <n v="1"/>
    <n v="0.01"/>
    <x v="0"/>
    <x v="49"/>
    <x v="100"/>
    <x v="1"/>
    <x v="1"/>
    <x v="762"/>
    <x v="539"/>
    <x v="1"/>
    <x v="0"/>
    <x v="1"/>
    <x v="1"/>
    <x v="1"/>
  </r>
  <r>
    <n v="851"/>
    <x v="831"/>
    <x v="850"/>
    <x v="46"/>
    <n v="12468"/>
    <n v="2.0779999999999998"/>
    <x v="1"/>
    <x v="415"/>
    <x v="837"/>
    <x v="1"/>
    <x v="1"/>
    <x v="444"/>
    <x v="766"/>
    <x v="0"/>
    <x v="0"/>
    <x v="5"/>
    <x v="1"/>
    <x v="5"/>
  </r>
  <r>
    <n v="852"/>
    <x v="832"/>
    <x v="851"/>
    <x v="70"/>
    <n v="2505"/>
    <n v="0.51122448979591839"/>
    <x v="0"/>
    <x v="249"/>
    <x v="838"/>
    <x v="1"/>
    <x v="1"/>
    <x v="763"/>
    <x v="422"/>
    <x v="0"/>
    <x v="1"/>
    <x v="11"/>
    <x v="6"/>
    <x v="11"/>
  </r>
  <r>
    <n v="853"/>
    <x v="833"/>
    <x v="852"/>
    <x v="408"/>
    <n v="111502"/>
    <n v="6.5205847953216374"/>
    <x v="1"/>
    <x v="50"/>
    <x v="839"/>
    <x v="0"/>
    <x v="0"/>
    <x v="764"/>
    <x v="767"/>
    <x v="0"/>
    <x v="1"/>
    <x v="7"/>
    <x v="1"/>
    <x v="7"/>
  </r>
  <r>
    <n v="854"/>
    <x v="834"/>
    <x v="853"/>
    <x v="409"/>
    <n v="194309"/>
    <n v="1.1363099415204678"/>
    <x v="1"/>
    <x v="536"/>
    <x v="840"/>
    <x v="0"/>
    <x v="0"/>
    <x v="765"/>
    <x v="768"/>
    <x v="0"/>
    <x v="0"/>
    <x v="13"/>
    <x v="5"/>
    <x v="13"/>
  </r>
  <r>
    <n v="855"/>
    <x v="835"/>
    <x v="854"/>
    <x v="410"/>
    <n v="23956"/>
    <n v="1.0237606837606839"/>
    <x v="1"/>
    <x v="15"/>
    <x v="841"/>
    <x v="2"/>
    <x v="2"/>
    <x v="766"/>
    <x v="214"/>
    <x v="0"/>
    <x v="0"/>
    <x v="3"/>
    <x v="3"/>
    <x v="3"/>
  </r>
  <r>
    <n v="856"/>
    <x v="764"/>
    <x v="855"/>
    <x v="166"/>
    <n v="8558"/>
    <n v="3.5658333333333334"/>
    <x v="1"/>
    <x v="1"/>
    <x v="842"/>
    <x v="1"/>
    <x v="1"/>
    <x v="767"/>
    <x v="769"/>
    <x v="0"/>
    <x v="0"/>
    <x v="0"/>
    <x v="0"/>
    <x v="0"/>
  </r>
  <r>
    <n v="857"/>
    <x v="836"/>
    <x v="856"/>
    <x v="98"/>
    <n v="7413"/>
    <n v="1.3986792452830188"/>
    <x v="1"/>
    <x v="537"/>
    <x v="843"/>
    <x v="5"/>
    <x v="5"/>
    <x v="768"/>
    <x v="770"/>
    <x v="1"/>
    <x v="0"/>
    <x v="12"/>
    <x v="4"/>
    <x v="12"/>
  </r>
  <r>
    <n v="858"/>
    <x v="837"/>
    <x v="857"/>
    <x v="220"/>
    <n v="2778"/>
    <n v="0.69450000000000001"/>
    <x v="0"/>
    <x v="164"/>
    <x v="844"/>
    <x v="1"/>
    <x v="1"/>
    <x v="769"/>
    <x v="771"/>
    <x v="1"/>
    <x v="0"/>
    <x v="0"/>
    <x v="0"/>
    <x v="0"/>
  </r>
  <r>
    <n v="859"/>
    <x v="838"/>
    <x v="858"/>
    <x v="190"/>
    <n v="2594"/>
    <n v="0.35534246575342465"/>
    <x v="0"/>
    <x v="377"/>
    <x v="845"/>
    <x v="1"/>
    <x v="1"/>
    <x v="770"/>
    <x v="250"/>
    <x v="0"/>
    <x v="1"/>
    <x v="3"/>
    <x v="3"/>
    <x v="3"/>
  </r>
  <r>
    <n v="860"/>
    <x v="839"/>
    <x v="859"/>
    <x v="22"/>
    <n v="5033"/>
    <n v="2.5165000000000002"/>
    <x v="1"/>
    <x v="167"/>
    <x v="846"/>
    <x v="1"/>
    <x v="1"/>
    <x v="771"/>
    <x v="772"/>
    <x v="0"/>
    <x v="1"/>
    <x v="8"/>
    <x v="2"/>
    <x v="8"/>
  </r>
  <r>
    <n v="861"/>
    <x v="840"/>
    <x v="860"/>
    <x v="35"/>
    <n v="9317"/>
    <n v="1.0587500000000001"/>
    <x v="1"/>
    <x v="25"/>
    <x v="847"/>
    <x v="1"/>
    <x v="1"/>
    <x v="772"/>
    <x v="773"/>
    <x v="0"/>
    <x v="0"/>
    <x v="3"/>
    <x v="3"/>
    <x v="3"/>
  </r>
  <r>
    <n v="862"/>
    <x v="841"/>
    <x v="861"/>
    <x v="26"/>
    <n v="6560"/>
    <n v="1.8742857142857143"/>
    <x v="1"/>
    <x v="72"/>
    <x v="848"/>
    <x v="1"/>
    <x v="1"/>
    <x v="773"/>
    <x v="774"/>
    <x v="0"/>
    <x v="0"/>
    <x v="3"/>
    <x v="3"/>
    <x v="3"/>
  </r>
  <r>
    <n v="863"/>
    <x v="842"/>
    <x v="862"/>
    <x v="1"/>
    <n v="5415"/>
    <n v="3.8678571428571429"/>
    <x v="1"/>
    <x v="538"/>
    <x v="849"/>
    <x v="1"/>
    <x v="1"/>
    <x v="774"/>
    <x v="331"/>
    <x v="0"/>
    <x v="1"/>
    <x v="19"/>
    <x v="4"/>
    <x v="19"/>
  </r>
  <r>
    <n v="864"/>
    <x v="843"/>
    <x v="863"/>
    <x v="3"/>
    <n v="14577"/>
    <n v="3.4707142857142856"/>
    <x v="1"/>
    <x v="503"/>
    <x v="850"/>
    <x v="1"/>
    <x v="1"/>
    <x v="775"/>
    <x v="775"/>
    <x v="0"/>
    <x v="0"/>
    <x v="12"/>
    <x v="4"/>
    <x v="12"/>
  </r>
  <r>
    <n v="865"/>
    <x v="844"/>
    <x v="864"/>
    <x v="411"/>
    <n v="150515"/>
    <n v="1.8582098765432098"/>
    <x v="1"/>
    <x v="539"/>
    <x v="851"/>
    <x v="1"/>
    <x v="1"/>
    <x v="776"/>
    <x v="776"/>
    <x v="0"/>
    <x v="0"/>
    <x v="3"/>
    <x v="3"/>
    <x v="3"/>
  </r>
  <r>
    <n v="866"/>
    <x v="845"/>
    <x v="865"/>
    <x v="412"/>
    <n v="79045"/>
    <n v="0.43241247264770238"/>
    <x v="3"/>
    <x v="540"/>
    <x v="852"/>
    <x v="1"/>
    <x v="1"/>
    <x v="777"/>
    <x v="777"/>
    <x v="0"/>
    <x v="0"/>
    <x v="14"/>
    <x v="7"/>
    <x v="14"/>
  </r>
  <r>
    <n v="867"/>
    <x v="846"/>
    <x v="866"/>
    <x v="73"/>
    <n v="7797"/>
    <n v="1.6243749999999999"/>
    <x v="1"/>
    <x v="402"/>
    <x v="853"/>
    <x v="1"/>
    <x v="1"/>
    <x v="778"/>
    <x v="778"/>
    <x v="0"/>
    <x v="0"/>
    <x v="0"/>
    <x v="0"/>
    <x v="0"/>
  </r>
  <r>
    <n v="868"/>
    <x v="847"/>
    <x v="867"/>
    <x v="260"/>
    <n v="12939"/>
    <n v="1.8484285714285715"/>
    <x v="1"/>
    <x v="105"/>
    <x v="854"/>
    <x v="1"/>
    <x v="1"/>
    <x v="779"/>
    <x v="779"/>
    <x v="0"/>
    <x v="0"/>
    <x v="3"/>
    <x v="3"/>
    <x v="3"/>
  </r>
  <r>
    <n v="869"/>
    <x v="848"/>
    <x v="868"/>
    <x v="413"/>
    <n v="38376"/>
    <n v="0.23703520691785052"/>
    <x v="0"/>
    <x v="541"/>
    <x v="855"/>
    <x v="1"/>
    <x v="1"/>
    <x v="780"/>
    <x v="780"/>
    <x v="0"/>
    <x v="0"/>
    <x v="6"/>
    <x v="4"/>
    <x v="6"/>
  </r>
  <r>
    <n v="870"/>
    <x v="849"/>
    <x v="869"/>
    <x v="106"/>
    <n v="6920"/>
    <n v="0.89870129870129867"/>
    <x v="0"/>
    <x v="246"/>
    <x v="856"/>
    <x v="1"/>
    <x v="1"/>
    <x v="335"/>
    <x v="781"/>
    <x v="0"/>
    <x v="0"/>
    <x v="3"/>
    <x v="3"/>
    <x v="3"/>
  </r>
  <r>
    <n v="871"/>
    <x v="850"/>
    <x v="870"/>
    <x v="414"/>
    <n v="194912"/>
    <n v="2.7260419580419581"/>
    <x v="1"/>
    <x v="542"/>
    <x v="857"/>
    <x v="1"/>
    <x v="1"/>
    <x v="535"/>
    <x v="782"/>
    <x v="0"/>
    <x v="1"/>
    <x v="3"/>
    <x v="3"/>
    <x v="3"/>
  </r>
  <r>
    <n v="872"/>
    <x v="851"/>
    <x v="871"/>
    <x v="53"/>
    <n v="7992"/>
    <n v="1.7004255319148935"/>
    <x v="1"/>
    <x v="543"/>
    <x v="858"/>
    <x v="2"/>
    <x v="2"/>
    <x v="270"/>
    <x v="783"/>
    <x v="0"/>
    <x v="0"/>
    <x v="22"/>
    <x v="4"/>
    <x v="22"/>
  </r>
  <r>
    <n v="873"/>
    <x v="852"/>
    <x v="872"/>
    <x v="369"/>
    <n v="79268"/>
    <n v="1.8828503562945369"/>
    <x v="1"/>
    <x v="544"/>
    <x v="859"/>
    <x v="1"/>
    <x v="1"/>
    <x v="781"/>
    <x v="393"/>
    <x v="0"/>
    <x v="0"/>
    <x v="14"/>
    <x v="7"/>
    <x v="14"/>
  </r>
  <r>
    <n v="874"/>
    <x v="853"/>
    <x v="873"/>
    <x v="415"/>
    <n v="139468"/>
    <n v="3.4693532338308457"/>
    <x v="1"/>
    <x v="545"/>
    <x v="860"/>
    <x v="1"/>
    <x v="1"/>
    <x v="782"/>
    <x v="784"/>
    <x v="0"/>
    <x v="1"/>
    <x v="14"/>
    <x v="7"/>
    <x v="14"/>
  </r>
  <r>
    <n v="875"/>
    <x v="854"/>
    <x v="874"/>
    <x v="58"/>
    <n v="5465"/>
    <n v="0.6917721518987342"/>
    <x v="0"/>
    <x v="109"/>
    <x v="861"/>
    <x v="1"/>
    <x v="1"/>
    <x v="783"/>
    <x v="785"/>
    <x v="0"/>
    <x v="0"/>
    <x v="1"/>
    <x v="1"/>
    <x v="1"/>
  </r>
  <r>
    <n v="876"/>
    <x v="855"/>
    <x v="875"/>
    <x v="111"/>
    <n v="2111"/>
    <n v="0.25433734939759034"/>
    <x v="0"/>
    <x v="176"/>
    <x v="862"/>
    <x v="0"/>
    <x v="0"/>
    <x v="784"/>
    <x v="229"/>
    <x v="0"/>
    <x v="0"/>
    <x v="14"/>
    <x v="7"/>
    <x v="14"/>
  </r>
  <r>
    <n v="877"/>
    <x v="856"/>
    <x v="876"/>
    <x v="416"/>
    <n v="126628"/>
    <n v="0.77400977995110021"/>
    <x v="0"/>
    <x v="546"/>
    <x v="863"/>
    <x v="1"/>
    <x v="1"/>
    <x v="785"/>
    <x v="786"/>
    <x v="0"/>
    <x v="0"/>
    <x v="0"/>
    <x v="0"/>
    <x v="0"/>
  </r>
  <r>
    <n v="878"/>
    <x v="857"/>
    <x v="877"/>
    <x v="50"/>
    <n v="1012"/>
    <n v="0.37481481481481482"/>
    <x v="0"/>
    <x v="65"/>
    <x v="864"/>
    <x v="6"/>
    <x v="6"/>
    <x v="786"/>
    <x v="787"/>
    <x v="0"/>
    <x v="0"/>
    <x v="16"/>
    <x v="1"/>
    <x v="16"/>
  </r>
  <r>
    <n v="879"/>
    <x v="858"/>
    <x v="878"/>
    <x v="67"/>
    <n v="5438"/>
    <n v="5.4379999999999997"/>
    <x v="1"/>
    <x v="4"/>
    <x v="865"/>
    <x v="1"/>
    <x v="1"/>
    <x v="787"/>
    <x v="341"/>
    <x v="0"/>
    <x v="0"/>
    <x v="9"/>
    <x v="5"/>
    <x v="9"/>
  </r>
  <r>
    <n v="880"/>
    <x v="859"/>
    <x v="879"/>
    <x v="396"/>
    <n v="193101"/>
    <n v="2.2852189349112426"/>
    <x v="1"/>
    <x v="547"/>
    <x v="866"/>
    <x v="1"/>
    <x v="1"/>
    <x v="788"/>
    <x v="788"/>
    <x v="0"/>
    <x v="0"/>
    <x v="5"/>
    <x v="1"/>
    <x v="5"/>
  </r>
  <r>
    <n v="881"/>
    <x v="860"/>
    <x v="880"/>
    <x v="417"/>
    <n v="31665"/>
    <n v="0.38948339483394834"/>
    <x v="0"/>
    <x v="15"/>
    <x v="867"/>
    <x v="1"/>
    <x v="1"/>
    <x v="330"/>
    <x v="789"/>
    <x v="0"/>
    <x v="1"/>
    <x v="3"/>
    <x v="3"/>
    <x v="3"/>
  </r>
  <r>
    <n v="882"/>
    <x v="861"/>
    <x v="881"/>
    <x v="126"/>
    <n v="2960"/>
    <n v="3.7"/>
    <x v="1"/>
    <x v="175"/>
    <x v="868"/>
    <x v="1"/>
    <x v="1"/>
    <x v="789"/>
    <x v="790"/>
    <x v="0"/>
    <x v="0"/>
    <x v="3"/>
    <x v="3"/>
    <x v="3"/>
  </r>
  <r>
    <n v="883"/>
    <x v="862"/>
    <x v="882"/>
    <x v="74"/>
    <n v="8089"/>
    <n v="2.3791176470588233"/>
    <x v="1"/>
    <x v="548"/>
    <x v="869"/>
    <x v="1"/>
    <x v="1"/>
    <x v="790"/>
    <x v="791"/>
    <x v="0"/>
    <x v="0"/>
    <x v="12"/>
    <x v="4"/>
    <x v="12"/>
  </r>
  <r>
    <n v="884"/>
    <x v="863"/>
    <x v="883"/>
    <x v="418"/>
    <n v="109374"/>
    <n v="0.64036299765807958"/>
    <x v="0"/>
    <x v="549"/>
    <x v="870"/>
    <x v="1"/>
    <x v="1"/>
    <x v="791"/>
    <x v="792"/>
    <x v="0"/>
    <x v="1"/>
    <x v="3"/>
    <x v="3"/>
    <x v="3"/>
  </r>
  <r>
    <n v="885"/>
    <x v="864"/>
    <x v="884"/>
    <x v="37"/>
    <n v="2129"/>
    <n v="1.1827777777777777"/>
    <x v="1"/>
    <x v="550"/>
    <x v="871"/>
    <x v="1"/>
    <x v="1"/>
    <x v="792"/>
    <x v="556"/>
    <x v="0"/>
    <x v="0"/>
    <x v="3"/>
    <x v="3"/>
    <x v="3"/>
  </r>
  <r>
    <n v="886"/>
    <x v="865"/>
    <x v="885"/>
    <x v="419"/>
    <n v="127745"/>
    <n v="0.84824037184594958"/>
    <x v="0"/>
    <x v="551"/>
    <x v="872"/>
    <x v="1"/>
    <x v="1"/>
    <x v="793"/>
    <x v="488"/>
    <x v="0"/>
    <x v="0"/>
    <x v="7"/>
    <x v="1"/>
    <x v="7"/>
  </r>
  <r>
    <n v="887"/>
    <x v="866"/>
    <x v="886"/>
    <x v="75"/>
    <n v="2289"/>
    <n v="0.29346153846153844"/>
    <x v="0"/>
    <x v="249"/>
    <x v="873"/>
    <x v="1"/>
    <x v="1"/>
    <x v="794"/>
    <x v="232"/>
    <x v="0"/>
    <x v="1"/>
    <x v="3"/>
    <x v="3"/>
    <x v="3"/>
  </r>
  <r>
    <n v="888"/>
    <x v="867"/>
    <x v="887"/>
    <x v="306"/>
    <n v="12174"/>
    <n v="2.0989655172413793"/>
    <x v="1"/>
    <x v="552"/>
    <x v="874"/>
    <x v="1"/>
    <x v="1"/>
    <x v="795"/>
    <x v="793"/>
    <x v="0"/>
    <x v="0"/>
    <x v="3"/>
    <x v="3"/>
    <x v="3"/>
  </r>
  <r>
    <n v="889"/>
    <x v="868"/>
    <x v="888"/>
    <x v="36"/>
    <n v="9508"/>
    <n v="1.697857142857143"/>
    <x v="1"/>
    <x v="393"/>
    <x v="875"/>
    <x v="1"/>
    <x v="1"/>
    <x v="796"/>
    <x v="794"/>
    <x v="0"/>
    <x v="1"/>
    <x v="5"/>
    <x v="1"/>
    <x v="5"/>
  </r>
  <r>
    <n v="890"/>
    <x v="869"/>
    <x v="889"/>
    <x v="420"/>
    <n v="155849"/>
    <n v="1.1595907738095239"/>
    <x v="1"/>
    <x v="553"/>
    <x v="876"/>
    <x v="1"/>
    <x v="1"/>
    <x v="797"/>
    <x v="138"/>
    <x v="0"/>
    <x v="0"/>
    <x v="7"/>
    <x v="1"/>
    <x v="7"/>
  </r>
  <r>
    <n v="891"/>
    <x v="870"/>
    <x v="890"/>
    <x v="162"/>
    <n v="7758"/>
    <n v="2.5859999999999999"/>
    <x v="1"/>
    <x v="34"/>
    <x v="877"/>
    <x v="0"/>
    <x v="0"/>
    <x v="798"/>
    <x v="795"/>
    <x v="0"/>
    <x v="0"/>
    <x v="4"/>
    <x v="4"/>
    <x v="4"/>
  </r>
  <r>
    <n v="892"/>
    <x v="871"/>
    <x v="891"/>
    <x v="46"/>
    <n v="13835"/>
    <n v="2.3058333333333332"/>
    <x v="1"/>
    <x v="554"/>
    <x v="878"/>
    <x v="1"/>
    <x v="1"/>
    <x v="799"/>
    <x v="796"/>
    <x v="0"/>
    <x v="0"/>
    <x v="18"/>
    <x v="5"/>
    <x v="18"/>
  </r>
  <r>
    <n v="893"/>
    <x v="872"/>
    <x v="892"/>
    <x v="141"/>
    <n v="10770"/>
    <n v="1.2821428571428573"/>
    <x v="1"/>
    <x v="134"/>
    <x v="879"/>
    <x v="6"/>
    <x v="6"/>
    <x v="800"/>
    <x v="797"/>
    <x v="0"/>
    <x v="1"/>
    <x v="4"/>
    <x v="4"/>
    <x v="4"/>
  </r>
  <r>
    <n v="894"/>
    <x v="873"/>
    <x v="893"/>
    <x v="12"/>
    <n v="3208"/>
    <n v="1.8870588235294117"/>
    <x v="1"/>
    <x v="75"/>
    <x v="880"/>
    <x v="4"/>
    <x v="4"/>
    <x v="801"/>
    <x v="798"/>
    <x v="0"/>
    <x v="1"/>
    <x v="19"/>
    <x v="4"/>
    <x v="19"/>
  </r>
  <r>
    <n v="895"/>
    <x v="874"/>
    <x v="894"/>
    <x v="421"/>
    <n v="11108"/>
    <n v="6.9511889862327911E-2"/>
    <x v="0"/>
    <x v="37"/>
    <x v="881"/>
    <x v="1"/>
    <x v="1"/>
    <x v="802"/>
    <x v="799"/>
    <x v="0"/>
    <x v="0"/>
    <x v="3"/>
    <x v="3"/>
    <x v="3"/>
  </r>
  <r>
    <n v="896"/>
    <x v="875"/>
    <x v="895"/>
    <x v="174"/>
    <n v="153338"/>
    <n v="7.7443434343434348"/>
    <x v="1"/>
    <x v="555"/>
    <x v="882"/>
    <x v="2"/>
    <x v="2"/>
    <x v="803"/>
    <x v="800"/>
    <x v="0"/>
    <x v="1"/>
    <x v="0"/>
    <x v="0"/>
    <x v="0"/>
  </r>
  <r>
    <n v="897"/>
    <x v="876"/>
    <x v="896"/>
    <x v="35"/>
    <n v="2437"/>
    <n v="0.27693181818181817"/>
    <x v="0"/>
    <x v="11"/>
    <x v="883"/>
    <x v="1"/>
    <x v="1"/>
    <x v="212"/>
    <x v="368"/>
    <x v="0"/>
    <x v="0"/>
    <x v="3"/>
    <x v="3"/>
    <x v="3"/>
  </r>
  <r>
    <n v="898"/>
    <x v="877"/>
    <x v="897"/>
    <x v="422"/>
    <n v="93991"/>
    <n v="0.52479620323841425"/>
    <x v="0"/>
    <x v="556"/>
    <x v="884"/>
    <x v="1"/>
    <x v="1"/>
    <x v="804"/>
    <x v="801"/>
    <x v="0"/>
    <x v="0"/>
    <x v="4"/>
    <x v="4"/>
    <x v="4"/>
  </r>
  <r>
    <n v="899"/>
    <x v="878"/>
    <x v="898"/>
    <x v="33"/>
    <n v="12620"/>
    <n v="4.0709677419354842"/>
    <x v="1"/>
    <x v="300"/>
    <x v="885"/>
    <x v="5"/>
    <x v="5"/>
    <x v="805"/>
    <x v="802"/>
    <x v="0"/>
    <x v="0"/>
    <x v="17"/>
    <x v="1"/>
    <x v="17"/>
  </r>
  <r>
    <n v="900"/>
    <x v="879"/>
    <x v="899"/>
    <x v="0"/>
    <n v="2"/>
    <n v="0.02"/>
    <x v="0"/>
    <x v="49"/>
    <x v="50"/>
    <x v="1"/>
    <x v="1"/>
    <x v="806"/>
    <x v="803"/>
    <x v="0"/>
    <x v="1"/>
    <x v="2"/>
    <x v="2"/>
    <x v="2"/>
  </r>
  <r>
    <n v="901"/>
    <x v="880"/>
    <x v="900"/>
    <x v="36"/>
    <n v="8746"/>
    <n v="1.5617857142857143"/>
    <x v="1"/>
    <x v="122"/>
    <x v="886"/>
    <x v="1"/>
    <x v="1"/>
    <x v="807"/>
    <x v="482"/>
    <x v="0"/>
    <x v="1"/>
    <x v="1"/>
    <x v="1"/>
    <x v="1"/>
  </r>
  <r>
    <n v="902"/>
    <x v="881"/>
    <x v="901"/>
    <x v="1"/>
    <n v="3534"/>
    <n v="2.5242857142857145"/>
    <x v="1"/>
    <x v="460"/>
    <x v="887"/>
    <x v="1"/>
    <x v="1"/>
    <x v="722"/>
    <x v="496"/>
    <x v="0"/>
    <x v="0"/>
    <x v="2"/>
    <x v="2"/>
    <x v="2"/>
  </r>
  <r>
    <n v="903"/>
    <x v="882"/>
    <x v="902"/>
    <x v="423"/>
    <n v="709"/>
    <n v="1.729268292682927E-2"/>
    <x v="2"/>
    <x v="443"/>
    <x v="888"/>
    <x v="1"/>
    <x v="1"/>
    <x v="477"/>
    <x v="804"/>
    <x v="0"/>
    <x v="1"/>
    <x v="9"/>
    <x v="5"/>
    <x v="9"/>
  </r>
  <r>
    <n v="904"/>
    <x v="883"/>
    <x v="903"/>
    <x v="191"/>
    <n v="795"/>
    <n v="0.12230769230769231"/>
    <x v="0"/>
    <x v="36"/>
    <x v="889"/>
    <x v="1"/>
    <x v="1"/>
    <x v="259"/>
    <x v="805"/>
    <x v="0"/>
    <x v="0"/>
    <x v="15"/>
    <x v="5"/>
    <x v="15"/>
  </r>
  <r>
    <n v="905"/>
    <x v="884"/>
    <x v="904"/>
    <x v="58"/>
    <n v="12955"/>
    <n v="1.6398734177215191"/>
    <x v="1"/>
    <x v="64"/>
    <x v="890"/>
    <x v="1"/>
    <x v="1"/>
    <x v="9"/>
    <x v="806"/>
    <x v="0"/>
    <x v="0"/>
    <x v="3"/>
    <x v="3"/>
    <x v="3"/>
  </r>
  <r>
    <n v="906"/>
    <x v="885"/>
    <x v="905"/>
    <x v="20"/>
    <n v="8964"/>
    <n v="1.6298181818181818"/>
    <x v="1"/>
    <x v="271"/>
    <x v="891"/>
    <x v="1"/>
    <x v="1"/>
    <x v="808"/>
    <x v="807"/>
    <x v="1"/>
    <x v="1"/>
    <x v="4"/>
    <x v="4"/>
    <x v="4"/>
  </r>
  <r>
    <n v="907"/>
    <x v="886"/>
    <x v="906"/>
    <x v="14"/>
    <n v="1843"/>
    <n v="0.20252747252747252"/>
    <x v="0"/>
    <x v="142"/>
    <x v="892"/>
    <x v="1"/>
    <x v="1"/>
    <x v="809"/>
    <x v="808"/>
    <x v="0"/>
    <x v="0"/>
    <x v="3"/>
    <x v="3"/>
    <x v="3"/>
  </r>
  <r>
    <n v="908"/>
    <x v="887"/>
    <x v="907"/>
    <x v="424"/>
    <n v="121950"/>
    <n v="3.1924083769633507"/>
    <x v="1"/>
    <x v="557"/>
    <x v="893"/>
    <x v="1"/>
    <x v="1"/>
    <x v="444"/>
    <x v="104"/>
    <x v="0"/>
    <x v="0"/>
    <x v="11"/>
    <x v="6"/>
    <x v="11"/>
  </r>
  <r>
    <n v="909"/>
    <x v="888"/>
    <x v="908"/>
    <x v="37"/>
    <n v="8621"/>
    <n v="4.7894444444444444"/>
    <x v="1"/>
    <x v="175"/>
    <x v="894"/>
    <x v="0"/>
    <x v="0"/>
    <x v="384"/>
    <x v="809"/>
    <x v="0"/>
    <x v="1"/>
    <x v="3"/>
    <x v="3"/>
    <x v="3"/>
  </r>
  <r>
    <n v="910"/>
    <x v="889"/>
    <x v="909"/>
    <x v="425"/>
    <n v="30215"/>
    <n v="0.19556634304207121"/>
    <x v="3"/>
    <x v="102"/>
    <x v="895"/>
    <x v="1"/>
    <x v="1"/>
    <x v="810"/>
    <x v="810"/>
    <x v="0"/>
    <x v="0"/>
    <x v="3"/>
    <x v="3"/>
    <x v="3"/>
  </r>
  <r>
    <n v="911"/>
    <x v="890"/>
    <x v="910"/>
    <x v="306"/>
    <n v="11539"/>
    <n v="1.9894827586206896"/>
    <x v="1"/>
    <x v="558"/>
    <x v="896"/>
    <x v="1"/>
    <x v="1"/>
    <x v="811"/>
    <x v="811"/>
    <x v="1"/>
    <x v="0"/>
    <x v="2"/>
    <x v="2"/>
    <x v="2"/>
  </r>
  <r>
    <n v="912"/>
    <x v="891"/>
    <x v="911"/>
    <x v="37"/>
    <n v="14310"/>
    <n v="7.95"/>
    <x v="1"/>
    <x v="559"/>
    <x v="897"/>
    <x v="1"/>
    <x v="1"/>
    <x v="812"/>
    <x v="812"/>
    <x v="1"/>
    <x v="0"/>
    <x v="6"/>
    <x v="4"/>
    <x v="6"/>
  </r>
  <r>
    <n v="913"/>
    <x v="892"/>
    <x v="912"/>
    <x v="426"/>
    <n v="35536"/>
    <n v="0.50621082621082625"/>
    <x v="0"/>
    <x v="560"/>
    <x v="898"/>
    <x v="2"/>
    <x v="2"/>
    <x v="813"/>
    <x v="813"/>
    <x v="0"/>
    <x v="0"/>
    <x v="6"/>
    <x v="4"/>
    <x v="6"/>
  </r>
  <r>
    <n v="914"/>
    <x v="893"/>
    <x v="913"/>
    <x v="330"/>
    <n v="3676"/>
    <n v="0.57437499999999997"/>
    <x v="0"/>
    <x v="561"/>
    <x v="899"/>
    <x v="4"/>
    <x v="4"/>
    <x v="814"/>
    <x v="814"/>
    <x v="0"/>
    <x v="0"/>
    <x v="3"/>
    <x v="3"/>
    <x v="3"/>
  </r>
  <r>
    <n v="915"/>
    <x v="894"/>
    <x v="914"/>
    <x v="427"/>
    <n v="195936"/>
    <n v="1.5562827640984909"/>
    <x v="1"/>
    <x v="562"/>
    <x v="900"/>
    <x v="4"/>
    <x v="4"/>
    <x v="80"/>
    <x v="815"/>
    <x v="0"/>
    <x v="0"/>
    <x v="19"/>
    <x v="4"/>
    <x v="19"/>
  </r>
  <r>
    <n v="916"/>
    <x v="895"/>
    <x v="915"/>
    <x v="41"/>
    <n v="1343"/>
    <n v="0.36297297297297298"/>
    <x v="0"/>
    <x v="550"/>
    <x v="901"/>
    <x v="1"/>
    <x v="1"/>
    <x v="815"/>
    <x v="414"/>
    <x v="0"/>
    <x v="0"/>
    <x v="14"/>
    <x v="7"/>
    <x v="14"/>
  </r>
  <r>
    <n v="917"/>
    <x v="896"/>
    <x v="916"/>
    <x v="136"/>
    <n v="2097"/>
    <n v="0.58250000000000002"/>
    <x v="2"/>
    <x v="11"/>
    <x v="902"/>
    <x v="4"/>
    <x v="4"/>
    <x v="816"/>
    <x v="816"/>
    <x v="0"/>
    <x v="1"/>
    <x v="12"/>
    <x v="4"/>
    <x v="12"/>
  </r>
  <r>
    <n v="918"/>
    <x v="897"/>
    <x v="917"/>
    <x v="167"/>
    <n v="9021"/>
    <n v="2.3739473684210526"/>
    <x v="1"/>
    <x v="388"/>
    <x v="903"/>
    <x v="5"/>
    <x v="5"/>
    <x v="474"/>
    <x v="82"/>
    <x v="0"/>
    <x v="0"/>
    <x v="15"/>
    <x v="5"/>
    <x v="15"/>
  </r>
  <r>
    <n v="919"/>
    <x v="898"/>
    <x v="918"/>
    <x v="428"/>
    <n v="20915"/>
    <n v="0.58750000000000002"/>
    <x v="0"/>
    <x v="537"/>
    <x v="904"/>
    <x v="2"/>
    <x v="2"/>
    <x v="817"/>
    <x v="817"/>
    <x v="0"/>
    <x v="1"/>
    <x v="3"/>
    <x v="3"/>
    <x v="3"/>
  </r>
  <r>
    <n v="920"/>
    <x v="899"/>
    <x v="919"/>
    <x v="98"/>
    <n v="9676"/>
    <n v="1.8256603773584905"/>
    <x v="1"/>
    <x v="563"/>
    <x v="905"/>
    <x v="1"/>
    <x v="1"/>
    <x v="818"/>
    <x v="818"/>
    <x v="1"/>
    <x v="0"/>
    <x v="10"/>
    <x v="4"/>
    <x v="10"/>
  </r>
  <r>
    <n v="921"/>
    <x v="900"/>
    <x v="920"/>
    <x v="429"/>
    <n v="1210"/>
    <n v="7.5436408977556111E-3"/>
    <x v="0"/>
    <x v="63"/>
    <x v="906"/>
    <x v="1"/>
    <x v="1"/>
    <x v="819"/>
    <x v="819"/>
    <x v="0"/>
    <x v="0"/>
    <x v="2"/>
    <x v="2"/>
    <x v="2"/>
  </r>
  <r>
    <n v="922"/>
    <x v="901"/>
    <x v="921"/>
    <x v="430"/>
    <n v="90440"/>
    <n v="1.7595330739299611"/>
    <x v="1"/>
    <x v="564"/>
    <x v="907"/>
    <x v="1"/>
    <x v="1"/>
    <x v="609"/>
    <x v="320"/>
    <x v="0"/>
    <x v="1"/>
    <x v="21"/>
    <x v="1"/>
    <x v="21"/>
  </r>
  <r>
    <n v="923"/>
    <x v="902"/>
    <x v="922"/>
    <x v="12"/>
    <n v="4044"/>
    <n v="2.3788235294117648"/>
    <x v="1"/>
    <x v="174"/>
    <x v="908"/>
    <x v="1"/>
    <x v="1"/>
    <x v="547"/>
    <x v="820"/>
    <x v="0"/>
    <x v="0"/>
    <x v="3"/>
    <x v="3"/>
    <x v="3"/>
  </r>
  <r>
    <n v="924"/>
    <x v="903"/>
    <x v="923"/>
    <x v="431"/>
    <n v="192292"/>
    <n v="4.8805076142131982"/>
    <x v="1"/>
    <x v="565"/>
    <x v="909"/>
    <x v="6"/>
    <x v="6"/>
    <x v="820"/>
    <x v="821"/>
    <x v="0"/>
    <x v="0"/>
    <x v="3"/>
    <x v="3"/>
    <x v="3"/>
  </r>
  <r>
    <n v="925"/>
    <x v="904"/>
    <x v="924"/>
    <x v="162"/>
    <n v="6722"/>
    <n v="2.2406666666666668"/>
    <x v="1"/>
    <x v="167"/>
    <x v="910"/>
    <x v="1"/>
    <x v="1"/>
    <x v="821"/>
    <x v="822"/>
    <x v="0"/>
    <x v="0"/>
    <x v="3"/>
    <x v="3"/>
    <x v="3"/>
  </r>
  <r>
    <n v="926"/>
    <x v="905"/>
    <x v="925"/>
    <x v="251"/>
    <n v="1577"/>
    <n v="0.18126436781609195"/>
    <x v="0"/>
    <x v="27"/>
    <x v="911"/>
    <x v="1"/>
    <x v="1"/>
    <x v="151"/>
    <x v="823"/>
    <x v="0"/>
    <x v="0"/>
    <x v="0"/>
    <x v="0"/>
    <x v="0"/>
  </r>
  <r>
    <n v="927"/>
    <x v="906"/>
    <x v="926"/>
    <x v="44"/>
    <n v="3301"/>
    <n v="0.45847222222222223"/>
    <x v="0"/>
    <x v="95"/>
    <x v="912"/>
    <x v="1"/>
    <x v="1"/>
    <x v="822"/>
    <x v="824"/>
    <x v="0"/>
    <x v="0"/>
    <x v="3"/>
    <x v="3"/>
    <x v="3"/>
  </r>
  <r>
    <n v="928"/>
    <x v="907"/>
    <x v="927"/>
    <x v="225"/>
    <n v="196386"/>
    <n v="1.1731541218637993"/>
    <x v="1"/>
    <x v="566"/>
    <x v="913"/>
    <x v="6"/>
    <x v="6"/>
    <x v="823"/>
    <x v="497"/>
    <x v="0"/>
    <x v="0"/>
    <x v="2"/>
    <x v="2"/>
    <x v="2"/>
  </r>
  <r>
    <n v="929"/>
    <x v="908"/>
    <x v="928"/>
    <x v="20"/>
    <n v="11952"/>
    <n v="2.173090909090909"/>
    <x v="1"/>
    <x v="229"/>
    <x v="914"/>
    <x v="4"/>
    <x v="4"/>
    <x v="824"/>
    <x v="825"/>
    <x v="0"/>
    <x v="0"/>
    <x v="3"/>
    <x v="3"/>
    <x v="3"/>
  </r>
  <r>
    <n v="930"/>
    <x v="909"/>
    <x v="929"/>
    <x v="26"/>
    <n v="3930"/>
    <n v="1.1228571428571428"/>
    <x v="1"/>
    <x v="72"/>
    <x v="915"/>
    <x v="1"/>
    <x v="1"/>
    <x v="825"/>
    <x v="826"/>
    <x v="0"/>
    <x v="1"/>
    <x v="3"/>
    <x v="3"/>
    <x v="3"/>
  </r>
  <r>
    <n v="931"/>
    <x v="910"/>
    <x v="930"/>
    <x v="58"/>
    <n v="5729"/>
    <n v="0.72518987341772156"/>
    <x v="0"/>
    <x v="192"/>
    <x v="916"/>
    <x v="1"/>
    <x v="1"/>
    <x v="826"/>
    <x v="827"/>
    <x v="0"/>
    <x v="1"/>
    <x v="3"/>
    <x v="3"/>
    <x v="3"/>
  </r>
  <r>
    <n v="932"/>
    <x v="911"/>
    <x v="931"/>
    <x v="173"/>
    <n v="4883"/>
    <n v="2.1230434782608696"/>
    <x v="1"/>
    <x v="358"/>
    <x v="917"/>
    <x v="1"/>
    <x v="1"/>
    <x v="827"/>
    <x v="828"/>
    <x v="0"/>
    <x v="0"/>
    <x v="1"/>
    <x v="1"/>
    <x v="1"/>
  </r>
  <r>
    <n v="933"/>
    <x v="912"/>
    <x v="932"/>
    <x v="432"/>
    <n v="175015"/>
    <n v="2.3974657534246577"/>
    <x v="1"/>
    <x v="567"/>
    <x v="918"/>
    <x v="1"/>
    <x v="1"/>
    <x v="828"/>
    <x v="829"/>
    <x v="0"/>
    <x v="0"/>
    <x v="3"/>
    <x v="3"/>
    <x v="3"/>
  </r>
  <r>
    <n v="934"/>
    <x v="913"/>
    <x v="933"/>
    <x v="8"/>
    <n v="11280"/>
    <n v="1.8193548387096774"/>
    <x v="1"/>
    <x v="339"/>
    <x v="919"/>
    <x v="1"/>
    <x v="1"/>
    <x v="829"/>
    <x v="830"/>
    <x v="0"/>
    <x v="0"/>
    <x v="3"/>
    <x v="3"/>
    <x v="3"/>
  </r>
  <r>
    <n v="935"/>
    <x v="914"/>
    <x v="934"/>
    <x v="55"/>
    <n v="10012"/>
    <n v="1.6413114754098361"/>
    <x v="1"/>
    <x v="227"/>
    <x v="920"/>
    <x v="1"/>
    <x v="1"/>
    <x v="830"/>
    <x v="94"/>
    <x v="0"/>
    <x v="0"/>
    <x v="3"/>
    <x v="3"/>
    <x v="3"/>
  </r>
  <r>
    <n v="936"/>
    <x v="591"/>
    <x v="935"/>
    <x v="100"/>
    <n v="1690"/>
    <n v="1.6375968992248063E-2"/>
    <x v="0"/>
    <x v="356"/>
    <x v="921"/>
    <x v="1"/>
    <x v="1"/>
    <x v="831"/>
    <x v="831"/>
    <x v="1"/>
    <x v="0"/>
    <x v="3"/>
    <x v="3"/>
    <x v="3"/>
  </r>
  <r>
    <n v="937"/>
    <x v="915"/>
    <x v="936"/>
    <x v="409"/>
    <n v="84891"/>
    <n v="0.49643859649122807"/>
    <x v="3"/>
    <x v="568"/>
    <x v="922"/>
    <x v="1"/>
    <x v="1"/>
    <x v="832"/>
    <x v="832"/>
    <x v="0"/>
    <x v="0"/>
    <x v="4"/>
    <x v="4"/>
    <x v="4"/>
  </r>
  <r>
    <n v="938"/>
    <x v="916"/>
    <x v="937"/>
    <x v="243"/>
    <n v="10093"/>
    <n v="1.0970652173913042"/>
    <x v="1"/>
    <x v="87"/>
    <x v="923"/>
    <x v="1"/>
    <x v="1"/>
    <x v="833"/>
    <x v="833"/>
    <x v="0"/>
    <x v="1"/>
    <x v="13"/>
    <x v="5"/>
    <x v="13"/>
  </r>
  <r>
    <n v="939"/>
    <x v="917"/>
    <x v="938"/>
    <x v="75"/>
    <n v="3839"/>
    <n v="0.49217948717948717"/>
    <x v="0"/>
    <x v="109"/>
    <x v="924"/>
    <x v="1"/>
    <x v="1"/>
    <x v="834"/>
    <x v="834"/>
    <x v="0"/>
    <x v="1"/>
    <x v="11"/>
    <x v="6"/>
    <x v="11"/>
  </r>
  <r>
    <n v="940"/>
    <x v="918"/>
    <x v="939"/>
    <x v="34"/>
    <n v="6161"/>
    <n v="0.62232323232323228"/>
    <x v="2"/>
    <x v="569"/>
    <x v="925"/>
    <x v="0"/>
    <x v="0"/>
    <x v="835"/>
    <x v="835"/>
    <x v="0"/>
    <x v="0"/>
    <x v="2"/>
    <x v="2"/>
    <x v="2"/>
  </r>
  <r>
    <n v="941"/>
    <x v="919"/>
    <x v="940"/>
    <x v="433"/>
    <n v="5615"/>
    <n v="0.1305813953488372"/>
    <x v="0"/>
    <x v="373"/>
    <x v="926"/>
    <x v="1"/>
    <x v="1"/>
    <x v="836"/>
    <x v="836"/>
    <x v="1"/>
    <x v="0"/>
    <x v="3"/>
    <x v="3"/>
    <x v="3"/>
  </r>
  <r>
    <n v="942"/>
    <x v="916"/>
    <x v="941"/>
    <x v="103"/>
    <n v="6205"/>
    <n v="0.64635416666666667"/>
    <x v="0"/>
    <x v="109"/>
    <x v="927"/>
    <x v="2"/>
    <x v="2"/>
    <x v="837"/>
    <x v="611"/>
    <x v="0"/>
    <x v="0"/>
    <x v="3"/>
    <x v="3"/>
    <x v="3"/>
  </r>
  <r>
    <n v="943"/>
    <x v="920"/>
    <x v="942"/>
    <x v="168"/>
    <n v="11969"/>
    <n v="1.5958666666666668"/>
    <x v="1"/>
    <x v="493"/>
    <x v="928"/>
    <x v="1"/>
    <x v="1"/>
    <x v="219"/>
    <x v="837"/>
    <x v="0"/>
    <x v="0"/>
    <x v="0"/>
    <x v="0"/>
    <x v="0"/>
  </r>
  <r>
    <n v="944"/>
    <x v="921"/>
    <x v="943"/>
    <x v="83"/>
    <n v="8142"/>
    <n v="0.81420000000000003"/>
    <x v="0"/>
    <x v="570"/>
    <x v="929"/>
    <x v="2"/>
    <x v="2"/>
    <x v="365"/>
    <x v="334"/>
    <x v="0"/>
    <x v="0"/>
    <x v="14"/>
    <x v="7"/>
    <x v="14"/>
  </r>
  <r>
    <n v="945"/>
    <x v="922"/>
    <x v="944"/>
    <x v="434"/>
    <n v="55805"/>
    <n v="0.32444767441860467"/>
    <x v="0"/>
    <x v="571"/>
    <x v="930"/>
    <x v="1"/>
    <x v="1"/>
    <x v="838"/>
    <x v="838"/>
    <x v="1"/>
    <x v="0"/>
    <x v="14"/>
    <x v="7"/>
    <x v="14"/>
  </r>
  <r>
    <n v="946"/>
    <x v="923"/>
    <x v="945"/>
    <x v="184"/>
    <n v="15238"/>
    <n v="9.9141184124918666E-2"/>
    <x v="0"/>
    <x v="483"/>
    <x v="931"/>
    <x v="1"/>
    <x v="1"/>
    <x v="839"/>
    <x v="839"/>
    <x v="0"/>
    <x v="0"/>
    <x v="3"/>
    <x v="3"/>
    <x v="3"/>
  </r>
  <r>
    <n v="947"/>
    <x v="924"/>
    <x v="946"/>
    <x v="136"/>
    <n v="961"/>
    <n v="0.26694444444444443"/>
    <x v="0"/>
    <x v="171"/>
    <x v="932"/>
    <x v="1"/>
    <x v="1"/>
    <x v="840"/>
    <x v="216"/>
    <x v="0"/>
    <x v="0"/>
    <x v="3"/>
    <x v="3"/>
    <x v="3"/>
  </r>
  <r>
    <n v="948"/>
    <x v="925"/>
    <x v="947"/>
    <x v="151"/>
    <n v="5918"/>
    <n v="0.62957446808510642"/>
    <x v="3"/>
    <x v="415"/>
    <x v="933"/>
    <x v="1"/>
    <x v="1"/>
    <x v="841"/>
    <x v="840"/>
    <x v="1"/>
    <x v="1"/>
    <x v="4"/>
    <x v="4"/>
    <x v="4"/>
  </r>
  <r>
    <n v="949"/>
    <x v="926"/>
    <x v="948"/>
    <x v="291"/>
    <n v="9520"/>
    <n v="1.6135593220338984"/>
    <x v="1"/>
    <x v="84"/>
    <x v="934"/>
    <x v="1"/>
    <x v="1"/>
    <x v="842"/>
    <x v="133"/>
    <x v="0"/>
    <x v="0"/>
    <x v="2"/>
    <x v="2"/>
    <x v="2"/>
  </r>
  <r>
    <n v="950"/>
    <x v="927"/>
    <x v="949"/>
    <x v="0"/>
    <n v="5"/>
    <n v="0.05"/>
    <x v="0"/>
    <x v="49"/>
    <x v="298"/>
    <x v="1"/>
    <x v="1"/>
    <x v="843"/>
    <x v="354"/>
    <x v="0"/>
    <x v="1"/>
    <x v="3"/>
    <x v="3"/>
    <x v="3"/>
  </r>
  <r>
    <n v="951"/>
    <x v="928"/>
    <x v="950"/>
    <x v="435"/>
    <n v="159056"/>
    <n v="10.969379310344827"/>
    <x v="1"/>
    <x v="572"/>
    <x v="935"/>
    <x v="1"/>
    <x v="1"/>
    <x v="844"/>
    <x v="721"/>
    <x v="0"/>
    <x v="1"/>
    <x v="1"/>
    <x v="1"/>
    <x v="1"/>
  </r>
  <r>
    <n v="952"/>
    <x v="929"/>
    <x v="951"/>
    <x v="436"/>
    <n v="101987"/>
    <n v="0.70094158075601376"/>
    <x v="3"/>
    <x v="428"/>
    <x v="936"/>
    <x v="1"/>
    <x v="1"/>
    <x v="845"/>
    <x v="841"/>
    <x v="0"/>
    <x v="0"/>
    <x v="4"/>
    <x v="4"/>
    <x v="4"/>
  </r>
  <r>
    <n v="953"/>
    <x v="930"/>
    <x v="952"/>
    <x v="88"/>
    <n v="1980"/>
    <n v="0.6"/>
    <x v="0"/>
    <x v="356"/>
    <x v="937"/>
    <x v="1"/>
    <x v="1"/>
    <x v="846"/>
    <x v="842"/>
    <x v="0"/>
    <x v="1"/>
    <x v="22"/>
    <x v="4"/>
    <x v="22"/>
  </r>
  <r>
    <n v="954"/>
    <x v="931"/>
    <x v="953"/>
    <x v="142"/>
    <n v="156384"/>
    <n v="3.6709859154929578"/>
    <x v="1"/>
    <x v="573"/>
    <x v="938"/>
    <x v="2"/>
    <x v="2"/>
    <x v="110"/>
    <x v="843"/>
    <x v="0"/>
    <x v="0"/>
    <x v="2"/>
    <x v="2"/>
    <x v="2"/>
  </r>
  <r>
    <n v="955"/>
    <x v="932"/>
    <x v="954"/>
    <x v="31"/>
    <n v="7763"/>
    <n v="11.09"/>
    <x v="1"/>
    <x v="175"/>
    <x v="939"/>
    <x v="1"/>
    <x v="1"/>
    <x v="847"/>
    <x v="844"/>
    <x v="0"/>
    <x v="0"/>
    <x v="3"/>
    <x v="3"/>
    <x v="3"/>
  </r>
  <r>
    <n v="956"/>
    <x v="933"/>
    <x v="955"/>
    <x v="437"/>
    <n v="35698"/>
    <n v="0.19028784648187633"/>
    <x v="0"/>
    <x v="268"/>
    <x v="940"/>
    <x v="1"/>
    <x v="1"/>
    <x v="848"/>
    <x v="845"/>
    <x v="0"/>
    <x v="0"/>
    <x v="22"/>
    <x v="4"/>
    <x v="22"/>
  </r>
  <r>
    <n v="957"/>
    <x v="934"/>
    <x v="956"/>
    <x v="122"/>
    <n v="12434"/>
    <n v="1.2687755102040816"/>
    <x v="1"/>
    <x v="54"/>
    <x v="941"/>
    <x v="1"/>
    <x v="1"/>
    <x v="849"/>
    <x v="846"/>
    <x v="0"/>
    <x v="0"/>
    <x v="3"/>
    <x v="3"/>
    <x v="3"/>
  </r>
  <r>
    <n v="958"/>
    <x v="935"/>
    <x v="957"/>
    <x v="65"/>
    <n v="8081"/>
    <n v="7.3463636363636367"/>
    <x v="1"/>
    <x v="192"/>
    <x v="942"/>
    <x v="1"/>
    <x v="1"/>
    <x v="780"/>
    <x v="847"/>
    <x v="0"/>
    <x v="0"/>
    <x v="10"/>
    <x v="4"/>
    <x v="10"/>
  </r>
  <r>
    <n v="959"/>
    <x v="936"/>
    <x v="958"/>
    <x v="438"/>
    <n v="6631"/>
    <n v="4.5731034482758622E-2"/>
    <x v="0"/>
    <x v="406"/>
    <x v="943"/>
    <x v="1"/>
    <x v="1"/>
    <x v="140"/>
    <x v="688"/>
    <x v="0"/>
    <x v="0"/>
    <x v="18"/>
    <x v="5"/>
    <x v="18"/>
  </r>
  <r>
    <n v="960"/>
    <x v="937"/>
    <x v="959"/>
    <x v="20"/>
    <n v="4678"/>
    <n v="0.85054545454545449"/>
    <x v="0"/>
    <x v="12"/>
    <x v="944"/>
    <x v="1"/>
    <x v="1"/>
    <x v="850"/>
    <x v="848"/>
    <x v="0"/>
    <x v="0"/>
    <x v="2"/>
    <x v="2"/>
    <x v="2"/>
  </r>
  <r>
    <n v="961"/>
    <x v="938"/>
    <x v="960"/>
    <x v="57"/>
    <n v="6800"/>
    <n v="1.1929824561403508"/>
    <x v="1"/>
    <x v="287"/>
    <x v="945"/>
    <x v="1"/>
    <x v="1"/>
    <x v="851"/>
    <x v="248"/>
    <x v="0"/>
    <x v="0"/>
    <x v="18"/>
    <x v="5"/>
    <x v="18"/>
  </r>
  <r>
    <n v="962"/>
    <x v="939"/>
    <x v="961"/>
    <x v="136"/>
    <n v="10657"/>
    <n v="2.9602777777777778"/>
    <x v="1"/>
    <x v="574"/>
    <x v="946"/>
    <x v="1"/>
    <x v="1"/>
    <x v="852"/>
    <x v="849"/>
    <x v="0"/>
    <x v="0"/>
    <x v="0"/>
    <x v="0"/>
    <x v="0"/>
  </r>
  <r>
    <n v="963"/>
    <x v="940"/>
    <x v="962"/>
    <x v="291"/>
    <n v="4997"/>
    <n v="0.84694915254237291"/>
    <x v="0"/>
    <x v="493"/>
    <x v="947"/>
    <x v="6"/>
    <x v="6"/>
    <x v="853"/>
    <x v="850"/>
    <x v="0"/>
    <x v="1"/>
    <x v="14"/>
    <x v="7"/>
    <x v="14"/>
  </r>
  <r>
    <n v="964"/>
    <x v="941"/>
    <x v="963"/>
    <x v="41"/>
    <n v="13164"/>
    <n v="3.5578378378378379"/>
    <x v="1"/>
    <x v="287"/>
    <x v="948"/>
    <x v="1"/>
    <x v="1"/>
    <x v="854"/>
    <x v="851"/>
    <x v="0"/>
    <x v="0"/>
    <x v="3"/>
    <x v="3"/>
    <x v="3"/>
  </r>
  <r>
    <n v="965"/>
    <x v="942"/>
    <x v="964"/>
    <x v="196"/>
    <n v="8501"/>
    <n v="3.8640909090909092"/>
    <x v="1"/>
    <x v="512"/>
    <x v="949"/>
    <x v="4"/>
    <x v="4"/>
    <x v="67"/>
    <x v="852"/>
    <x v="0"/>
    <x v="0"/>
    <x v="1"/>
    <x v="1"/>
    <x v="1"/>
  </r>
  <r>
    <n v="966"/>
    <x v="411"/>
    <x v="965"/>
    <x v="12"/>
    <n v="13468"/>
    <n v="7.9223529411764702"/>
    <x v="1"/>
    <x v="242"/>
    <x v="950"/>
    <x v="1"/>
    <x v="1"/>
    <x v="855"/>
    <x v="853"/>
    <x v="0"/>
    <x v="0"/>
    <x v="3"/>
    <x v="3"/>
    <x v="3"/>
  </r>
  <r>
    <n v="967"/>
    <x v="943"/>
    <x v="966"/>
    <x v="439"/>
    <n v="121138"/>
    <n v="1.3703393665158372"/>
    <x v="1"/>
    <x v="575"/>
    <x v="951"/>
    <x v="1"/>
    <x v="1"/>
    <x v="107"/>
    <x v="104"/>
    <x v="0"/>
    <x v="0"/>
    <x v="21"/>
    <x v="1"/>
    <x v="21"/>
  </r>
  <r>
    <n v="968"/>
    <x v="944"/>
    <x v="967"/>
    <x v="166"/>
    <n v="8117"/>
    <n v="3.3820833333333336"/>
    <x v="1"/>
    <x v="493"/>
    <x v="952"/>
    <x v="1"/>
    <x v="1"/>
    <x v="344"/>
    <x v="854"/>
    <x v="0"/>
    <x v="0"/>
    <x v="0"/>
    <x v="0"/>
    <x v="0"/>
  </r>
  <r>
    <n v="969"/>
    <x v="945"/>
    <x v="968"/>
    <x v="58"/>
    <n v="8550"/>
    <n v="1.0822784810126582"/>
    <x v="1"/>
    <x v="576"/>
    <x v="953"/>
    <x v="1"/>
    <x v="1"/>
    <x v="856"/>
    <x v="855"/>
    <x v="0"/>
    <x v="0"/>
    <x v="3"/>
    <x v="3"/>
    <x v="3"/>
  </r>
  <r>
    <n v="970"/>
    <x v="946"/>
    <x v="969"/>
    <x v="309"/>
    <n v="57659"/>
    <n v="0.60757639620653314"/>
    <x v="0"/>
    <x v="577"/>
    <x v="954"/>
    <x v="1"/>
    <x v="1"/>
    <x v="857"/>
    <x v="856"/>
    <x v="0"/>
    <x v="0"/>
    <x v="3"/>
    <x v="3"/>
    <x v="3"/>
  </r>
  <r>
    <n v="971"/>
    <x v="947"/>
    <x v="970"/>
    <x v="135"/>
    <n v="1414"/>
    <n v="0.27725490196078434"/>
    <x v="0"/>
    <x v="3"/>
    <x v="955"/>
    <x v="1"/>
    <x v="1"/>
    <x v="858"/>
    <x v="857"/>
    <x v="0"/>
    <x v="0"/>
    <x v="19"/>
    <x v="4"/>
    <x v="19"/>
  </r>
  <r>
    <n v="972"/>
    <x v="948"/>
    <x v="971"/>
    <x v="440"/>
    <n v="97524"/>
    <n v="2.283934426229508"/>
    <x v="1"/>
    <x v="578"/>
    <x v="956"/>
    <x v="1"/>
    <x v="1"/>
    <x v="859"/>
    <x v="858"/>
    <x v="0"/>
    <x v="1"/>
    <x v="2"/>
    <x v="2"/>
    <x v="2"/>
  </r>
  <r>
    <n v="973"/>
    <x v="949"/>
    <x v="972"/>
    <x v="441"/>
    <n v="26176"/>
    <n v="0.21615194054500414"/>
    <x v="0"/>
    <x v="526"/>
    <x v="957"/>
    <x v="1"/>
    <x v="1"/>
    <x v="860"/>
    <x v="859"/>
    <x v="0"/>
    <x v="1"/>
    <x v="3"/>
    <x v="3"/>
    <x v="3"/>
  </r>
  <r>
    <n v="974"/>
    <x v="950"/>
    <x v="973"/>
    <x v="126"/>
    <n v="2991"/>
    <n v="3.73875"/>
    <x v="1"/>
    <x v="235"/>
    <x v="958"/>
    <x v="1"/>
    <x v="1"/>
    <x v="170"/>
    <x v="860"/>
    <x v="0"/>
    <x v="0"/>
    <x v="7"/>
    <x v="1"/>
    <x v="7"/>
  </r>
  <r>
    <n v="975"/>
    <x v="951"/>
    <x v="974"/>
    <x v="91"/>
    <n v="8366"/>
    <n v="1.5492592592592593"/>
    <x v="1"/>
    <x v="18"/>
    <x v="959"/>
    <x v="1"/>
    <x v="1"/>
    <x v="861"/>
    <x v="264"/>
    <x v="0"/>
    <x v="1"/>
    <x v="3"/>
    <x v="3"/>
    <x v="3"/>
  </r>
  <r>
    <n v="976"/>
    <x v="952"/>
    <x v="975"/>
    <x v="220"/>
    <n v="12886"/>
    <n v="3.2214999999999998"/>
    <x v="1"/>
    <x v="382"/>
    <x v="960"/>
    <x v="1"/>
    <x v="1"/>
    <x v="862"/>
    <x v="65"/>
    <x v="0"/>
    <x v="1"/>
    <x v="3"/>
    <x v="3"/>
    <x v="3"/>
  </r>
  <r>
    <n v="977"/>
    <x v="597"/>
    <x v="976"/>
    <x v="260"/>
    <n v="5177"/>
    <n v="0.73957142857142855"/>
    <x v="0"/>
    <x v="109"/>
    <x v="961"/>
    <x v="1"/>
    <x v="1"/>
    <x v="863"/>
    <x v="861"/>
    <x v="0"/>
    <x v="0"/>
    <x v="0"/>
    <x v="0"/>
    <x v="0"/>
  </r>
  <r>
    <n v="978"/>
    <x v="953"/>
    <x v="977"/>
    <x v="67"/>
    <n v="8641"/>
    <n v="8.641"/>
    <x v="1"/>
    <x v="45"/>
    <x v="962"/>
    <x v="1"/>
    <x v="1"/>
    <x v="864"/>
    <x v="862"/>
    <x v="0"/>
    <x v="0"/>
    <x v="11"/>
    <x v="6"/>
    <x v="11"/>
  </r>
  <r>
    <n v="979"/>
    <x v="954"/>
    <x v="978"/>
    <x v="138"/>
    <n v="86244"/>
    <n v="1.432624584717608"/>
    <x v="1"/>
    <x v="579"/>
    <x v="963"/>
    <x v="4"/>
    <x v="4"/>
    <x v="527"/>
    <x v="454"/>
    <x v="0"/>
    <x v="0"/>
    <x v="3"/>
    <x v="3"/>
    <x v="3"/>
  </r>
  <r>
    <n v="980"/>
    <x v="955"/>
    <x v="979"/>
    <x v="442"/>
    <n v="78630"/>
    <n v="0.40281762295081969"/>
    <x v="0"/>
    <x v="580"/>
    <x v="964"/>
    <x v="1"/>
    <x v="1"/>
    <x v="865"/>
    <x v="863"/>
    <x v="1"/>
    <x v="0"/>
    <x v="9"/>
    <x v="5"/>
    <x v="9"/>
  </r>
  <r>
    <n v="981"/>
    <x v="956"/>
    <x v="980"/>
    <x v="313"/>
    <n v="11941"/>
    <n v="1.7822388059701493"/>
    <x v="1"/>
    <x v="581"/>
    <x v="965"/>
    <x v="1"/>
    <x v="1"/>
    <x v="866"/>
    <x v="864"/>
    <x v="0"/>
    <x v="0"/>
    <x v="2"/>
    <x v="2"/>
    <x v="2"/>
  </r>
  <r>
    <n v="982"/>
    <x v="957"/>
    <x v="981"/>
    <x v="44"/>
    <n v="6115"/>
    <n v="0.84930555555555554"/>
    <x v="0"/>
    <x v="51"/>
    <x v="966"/>
    <x v="1"/>
    <x v="1"/>
    <x v="867"/>
    <x v="865"/>
    <x v="0"/>
    <x v="1"/>
    <x v="4"/>
    <x v="4"/>
    <x v="4"/>
  </r>
  <r>
    <n v="983"/>
    <x v="958"/>
    <x v="982"/>
    <x v="443"/>
    <n v="188404"/>
    <n v="1.4593648334624323"/>
    <x v="1"/>
    <x v="582"/>
    <x v="967"/>
    <x v="1"/>
    <x v="1"/>
    <x v="868"/>
    <x v="866"/>
    <x v="0"/>
    <x v="0"/>
    <x v="4"/>
    <x v="4"/>
    <x v="4"/>
  </r>
  <r>
    <n v="984"/>
    <x v="959"/>
    <x v="983"/>
    <x v="191"/>
    <n v="9910"/>
    <n v="1.5246153846153847"/>
    <x v="1"/>
    <x v="345"/>
    <x v="968"/>
    <x v="1"/>
    <x v="1"/>
    <x v="105"/>
    <x v="867"/>
    <x v="0"/>
    <x v="0"/>
    <x v="3"/>
    <x v="3"/>
    <x v="3"/>
  </r>
  <r>
    <n v="985"/>
    <x v="960"/>
    <x v="984"/>
    <x v="305"/>
    <n v="114523"/>
    <n v="0.67129542790152408"/>
    <x v="0"/>
    <x v="583"/>
    <x v="969"/>
    <x v="1"/>
    <x v="1"/>
    <x v="481"/>
    <x v="868"/>
    <x v="0"/>
    <x v="1"/>
    <x v="1"/>
    <x v="1"/>
    <x v="1"/>
  </r>
  <r>
    <n v="986"/>
    <x v="961"/>
    <x v="985"/>
    <x v="75"/>
    <n v="3144"/>
    <n v="0.40307692307692305"/>
    <x v="0"/>
    <x v="45"/>
    <x v="970"/>
    <x v="1"/>
    <x v="1"/>
    <x v="253"/>
    <x v="296"/>
    <x v="0"/>
    <x v="0"/>
    <x v="1"/>
    <x v="1"/>
    <x v="1"/>
  </r>
  <r>
    <n v="987"/>
    <x v="962"/>
    <x v="986"/>
    <x v="8"/>
    <n v="13441"/>
    <n v="2.1679032258064517"/>
    <x v="1"/>
    <x v="584"/>
    <x v="971"/>
    <x v="1"/>
    <x v="1"/>
    <x v="869"/>
    <x v="869"/>
    <x v="0"/>
    <x v="0"/>
    <x v="4"/>
    <x v="4"/>
    <x v="4"/>
  </r>
  <r>
    <n v="988"/>
    <x v="963"/>
    <x v="987"/>
    <x v="151"/>
    <n v="4899"/>
    <n v="0.52117021276595743"/>
    <x v="0"/>
    <x v="251"/>
    <x v="972"/>
    <x v="1"/>
    <x v="1"/>
    <x v="864"/>
    <x v="274"/>
    <x v="0"/>
    <x v="0"/>
    <x v="15"/>
    <x v="5"/>
    <x v="15"/>
  </r>
  <r>
    <n v="989"/>
    <x v="964"/>
    <x v="988"/>
    <x v="166"/>
    <n v="11990"/>
    <n v="4.9958333333333336"/>
    <x v="1"/>
    <x v="31"/>
    <x v="973"/>
    <x v="1"/>
    <x v="1"/>
    <x v="843"/>
    <x v="354"/>
    <x v="0"/>
    <x v="0"/>
    <x v="18"/>
    <x v="5"/>
    <x v="18"/>
  </r>
  <r>
    <n v="990"/>
    <x v="965"/>
    <x v="989"/>
    <x v="75"/>
    <n v="6839"/>
    <n v="0.87679487179487181"/>
    <x v="0"/>
    <x v="251"/>
    <x v="974"/>
    <x v="1"/>
    <x v="1"/>
    <x v="289"/>
    <x v="870"/>
    <x v="0"/>
    <x v="1"/>
    <x v="6"/>
    <x v="4"/>
    <x v="6"/>
  </r>
  <r>
    <n v="991"/>
    <x v="509"/>
    <x v="990"/>
    <x v="122"/>
    <n v="11091"/>
    <n v="1.131734693877551"/>
    <x v="1"/>
    <x v="585"/>
    <x v="975"/>
    <x v="1"/>
    <x v="1"/>
    <x v="870"/>
    <x v="871"/>
    <x v="0"/>
    <x v="1"/>
    <x v="1"/>
    <x v="1"/>
    <x v="1"/>
  </r>
  <r>
    <n v="992"/>
    <x v="966"/>
    <x v="991"/>
    <x v="33"/>
    <n v="13223"/>
    <n v="4.2654838709677421"/>
    <x v="1"/>
    <x v="227"/>
    <x v="976"/>
    <x v="1"/>
    <x v="1"/>
    <x v="871"/>
    <x v="98"/>
    <x v="0"/>
    <x v="1"/>
    <x v="6"/>
    <x v="4"/>
    <x v="6"/>
  </r>
  <r>
    <n v="993"/>
    <x v="967"/>
    <x v="992"/>
    <x v="122"/>
    <n v="7608"/>
    <n v="0.77632653061224488"/>
    <x v="3"/>
    <x v="51"/>
    <x v="977"/>
    <x v="6"/>
    <x v="6"/>
    <x v="872"/>
    <x v="872"/>
    <x v="0"/>
    <x v="1"/>
    <x v="14"/>
    <x v="7"/>
    <x v="14"/>
  </r>
  <r>
    <n v="994"/>
    <x v="968"/>
    <x v="993"/>
    <x v="444"/>
    <n v="74073"/>
    <n v="0.52496810772501767"/>
    <x v="0"/>
    <x v="586"/>
    <x v="978"/>
    <x v="1"/>
    <x v="1"/>
    <x v="873"/>
    <x v="873"/>
    <x v="0"/>
    <x v="1"/>
    <x v="18"/>
    <x v="5"/>
    <x v="18"/>
  </r>
  <r>
    <n v="995"/>
    <x v="969"/>
    <x v="994"/>
    <x v="238"/>
    <n v="153216"/>
    <n v="1.5746762589928058"/>
    <x v="1"/>
    <x v="587"/>
    <x v="979"/>
    <x v="1"/>
    <x v="1"/>
    <x v="874"/>
    <x v="526"/>
    <x v="0"/>
    <x v="1"/>
    <x v="0"/>
    <x v="0"/>
    <x v="0"/>
  </r>
  <r>
    <n v="996"/>
    <x v="970"/>
    <x v="995"/>
    <x v="47"/>
    <n v="4814"/>
    <n v="0.72939393939393937"/>
    <x v="0"/>
    <x v="192"/>
    <x v="980"/>
    <x v="1"/>
    <x v="1"/>
    <x v="875"/>
    <x v="874"/>
    <x v="0"/>
    <x v="0"/>
    <x v="3"/>
    <x v="3"/>
    <x v="3"/>
  </r>
  <r>
    <n v="997"/>
    <x v="971"/>
    <x v="996"/>
    <x v="4"/>
    <n v="4603"/>
    <n v="0.60565789473684206"/>
    <x v="3"/>
    <x v="279"/>
    <x v="981"/>
    <x v="6"/>
    <x v="6"/>
    <x v="876"/>
    <x v="875"/>
    <x v="0"/>
    <x v="0"/>
    <x v="3"/>
    <x v="3"/>
    <x v="3"/>
  </r>
  <r>
    <n v="998"/>
    <x v="972"/>
    <x v="997"/>
    <x v="445"/>
    <n v="37823"/>
    <n v="0.5679129129129129"/>
    <x v="0"/>
    <x v="82"/>
    <x v="982"/>
    <x v="1"/>
    <x v="1"/>
    <x v="877"/>
    <x v="876"/>
    <x v="0"/>
    <x v="1"/>
    <x v="7"/>
    <x v="1"/>
    <x v="7"/>
  </r>
  <r>
    <n v="999"/>
    <x v="973"/>
    <x v="998"/>
    <x v="446"/>
    <n v="62819"/>
    <n v="0.56542754275427543"/>
    <x v="3"/>
    <x v="588"/>
    <x v="983"/>
    <x v="1"/>
    <x v="1"/>
    <x v="878"/>
    <x v="877"/>
    <x v="0"/>
    <x v="0"/>
    <x v="0"/>
    <x v="0"/>
    <x v="0"/>
  </r>
  <r>
    <m/>
    <x v="974"/>
    <x v="999"/>
    <x v="447"/>
    <m/>
    <m/>
    <x v="4"/>
    <x v="589"/>
    <x v="984"/>
    <x v="7"/>
    <x v="7"/>
    <x v="879"/>
    <x v="878"/>
    <x v="2"/>
    <x v="2"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x v="0"/>
    <x v="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x v="3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x v="4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x v="5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x v="6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x v="7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x v="8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x v="9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x v="11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x v="13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x v="15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x v="16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x v="17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x v="18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x v="19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x v="2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x v="21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x v="22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x v="25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x v="26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x v="27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x v="28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x v="29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x v="31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x v="33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x v="35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x v="37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x v="39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x v="4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x v="41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x v="42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x v="44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x v="45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x v="46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x v="47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x v="48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x v="49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x v="5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x v="52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x v="53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x v="57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x v="58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x v="59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x v="6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x v="61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x v="62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x v="63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x v="64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x v="65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x v="66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x v="67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x v="68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x v="69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x v="49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x v="72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x v="73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x v="75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x v="77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x v="78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x v="8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x v="4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x v="83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x v="84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x v="85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x v="87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x v="88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x v="4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x v="9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x v="91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x v="92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x v="36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x v="93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x v="94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x v="95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x v="96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x v="97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x v="98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x v="1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x v="101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x v="103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x v="106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x v="108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x v="109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x v="11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x v="111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x v="112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x v="116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x v="117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x v="95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x v="118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x v="12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x v="121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x v="122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x v="123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x v="97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x v="125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x v="126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x v="127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x v="13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x v="131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x v="135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x v="136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x v="138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x v="139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x v="14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x v="141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x v="143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x v="144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x v="147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x v="148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x v="149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x v="15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x v="152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x v="153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x v="155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x v="156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x v="158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x v="159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x v="161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x v="164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x v="165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x v="167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x v="169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x v="17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x v="171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x v="172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x v="173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x v="174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x v="177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x v="178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x v="179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x v="18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x v="182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x v="183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x v="184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x v="185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x v="186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x v="187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x v="188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x v="189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x v="193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x v="195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x v="197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x v="198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x v="199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x v="2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x v="201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x v="205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x v="206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x v="207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x v="209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x v="21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x v="214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x v="215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x v="217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x v="219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x v="22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x v="224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x v="225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x v="229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x v="231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x v="232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x v="233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x v="234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x v="235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x v="236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x v="237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x v="238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x v="24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x v="241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x v="242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x v="243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x v="244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x v="246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x v="248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x v="249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x v="25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x v="251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x v="253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x v="254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x v="255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x v="257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x v="258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x v="259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x v="26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x v="265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x v="266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x v="153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x v="269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x v="27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x v="271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x v="272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x v="273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x v="148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x v="275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x v="276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x v="72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x v="277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x v="278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x v="71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x v="28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x v="281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x v="282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x v="284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x v="285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x v="286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x v="287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x v="288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x v="18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x v="291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x v="292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x v="294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x v="295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x v="296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x v="298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x v="299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x v="3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x v="301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x v="302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x v="303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x v="304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x v="305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x v="306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x v="309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x v="311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x v="314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x v="315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x v="32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x v="321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x v="322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x v="323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x v="324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x v="325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x v="326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x v="328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x v="329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x v="151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x v="331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x v="332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x v="333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x v="334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x v="335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x v="336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x v="337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x v="338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x v="339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x v="342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x v="343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x v="345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x v="346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x v="347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x v="348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x v="35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x v="351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x v="33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x v="354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x v="355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x v="357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x v="359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x v="36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x v="361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x v="364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x v="365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x v="369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x v="37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x v="371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x v="372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x v="376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x v="378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x v="379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x v="38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x v="381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x v="383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x v="385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x v="386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x v="387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x v="389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x v="391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x v="392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x v="393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x v="395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x v="396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x v="398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x v="348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x v="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x v="402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x v="403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x v="406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x v="407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x v="41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x v="312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x v="411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x v="412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x v="413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x v="414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x v="354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x v="416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x v="418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x v="42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x v="421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x v="423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x v="426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x v="427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x v="428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x v="429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x v="435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x v="436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x v="438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x v="439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x v="442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x v="443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x v="444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x v="445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x v="368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x v="446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x v="447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x v="178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x v="449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x v="452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x v="454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x v="455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x v="458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x v="459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x v="461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x v="462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x v="463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x v="464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x v="465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x v="466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x v="467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x v="468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x v="471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x v="472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x v="473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x v="474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x v="38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x v="476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x v="477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x v="478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x v="481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x v="482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x v="483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x v="484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x v="265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x v="412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x v="487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x v="488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x v="437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x v="49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x v="492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x v="493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x v="495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x v="497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x v="499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x v="5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x v="501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x v="502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x v="505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x v="509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x v="51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x v="512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x v="513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x v="514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x v="515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x v="516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x v="517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x v="519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x v="52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x v="219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x v="521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x v="523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x v="524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x v="348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x v="28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x v="525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x v="527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x v="528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x v="36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x v="254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x v="531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x v="532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x v="533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x v="534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x v="535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x v="536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x v="537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x v="538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x v="54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x v="541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x v="542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x v="545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x v="546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x v="547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x v="548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x v="298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x v="551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x v="552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x v="553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x v="554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x v="557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x v="558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x v="559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x v="56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x v="562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x v="563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x v="529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x v="564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x v="565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x v="567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x v="568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x v="57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x v="571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x v="572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x v="573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x v="471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x v="574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x v="575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x v="577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x v="477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x v="581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x v="583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x v="584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x v="585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x v="586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x v="588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x v="589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x v="591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x v="592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x v="594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x v="595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x v="596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x v="598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x v="599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x v="601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x v="602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x v="603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x v="604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x v="292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x v="605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x v="608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x v="61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x v="612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x v="613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x v="614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x v="615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x v="616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x v="617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x v="618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x v="619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x v="62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x v="622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x v="623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x v="624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x v="626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x v="491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x v="628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x v="629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x v="631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x v="632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x v="633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x v="634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x v="415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x v="607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x v="636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x v="637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x v="64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x v="641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x v="642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x v="445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x v="116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x v="644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x v="646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x v="647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x v="467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x v="649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x v="651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x v="652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x v="653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x v="655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x v="656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x v="657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x v="658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x v="438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x v="663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x v="664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x v="665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x v="602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x v="667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x v="668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x v="669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x v="601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x v="671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x v="672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x v="673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x v="677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x v="679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x v="68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x v="682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x v="683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x v="684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x v="685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x v="488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x v="687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x v="688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x v="689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x v="69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x v="424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x v="692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x v="693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x v="694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x v="236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x v="695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x v="696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x v="697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x v="698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x v="699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x v="701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x v="702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x v="703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x v="705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x v="706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x v="707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x v="708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x v="709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x v="71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x v="711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x v="712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x v="7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x v="714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x v="717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x v="718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x v="115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x v="72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x v="451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x v="642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x v="723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x v="725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x v="726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x v="727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x v="56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x v="35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x v="729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x v="241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x v="73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x v="322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x v="731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x v="157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x v="733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x v="734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x v="735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x v="736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x v="737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x v="738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x v="739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x v="74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x v="741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x v="743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x v="744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x v="269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x v="503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x v="33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x v="451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x v="752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x v="753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x v="754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x v="755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x v="757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x v="758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x v="78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x v="762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x v="764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x v="539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x v="422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x v="768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x v="214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x v="771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x v="25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x v="773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x v="774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x v="776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x v="779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x v="78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x v="781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x v="782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x v="785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x v="786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x v="787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x v="789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x v="79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x v="791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x v="792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x v="556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x v="488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x v="232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x v="793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x v="799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x v="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x v="368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x v="802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x v="803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x v="482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x v="806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x v="808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x v="809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x v="81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x v="811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x v="812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x v="814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x v="816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x v="817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x v="819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x v="32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x v="82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x v="822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x v="823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x v="824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x v="497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x v="825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x v="826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x v="827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x v="828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x v="829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x v="94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x v="831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x v="832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x v="834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x v="835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x v="836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x v="837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x v="839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x v="216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x v="133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x v="354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x v="721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x v="843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x v="844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x v="846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x v="848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x v="849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x v="851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x v="852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x v="853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x v="854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x v="855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x v="856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x v="858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x v="859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x v="86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x v="65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x v="454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x v="863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x v="864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x v="867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x v="296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x v="87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x v="871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x v="98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x v="526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x v="874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x v="877"/>
    <b v="0"/>
    <b v="0"/>
    <s v="food/food trucks"/>
    <x v="0"/>
    <s v="food trucks"/>
  </r>
  <r>
    <m/>
    <m/>
    <m/>
    <m/>
    <m/>
    <m/>
    <x v="4"/>
    <m/>
    <m/>
    <m/>
    <m/>
    <m/>
    <m/>
    <x v="879"/>
    <x v="878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4379F-6913-4FF4-8942-A1F34B3E9511}" name="PivotTable1" cacheId="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F15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showAll="0"/>
    <pivotField axis="axisCol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showAll="0">
      <items count="986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x="984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18DAF-A94C-4766-8DF3-BBE86A80B93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F9DAF-5B8F-4796-8C23-F198B95420C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E19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895D5-6A35-465E-9995-6C0433C3FA50}" name="Crowdfunding" displayName="Crowdfunding" ref="A1:T1001" totalsRowShown="0" headerRowDxfId="25">
  <autoFilter ref="A1:T1001" xr:uid="{874895D5-6A35-465E-9995-6C0433C3FA50}"/>
  <tableColumns count="20">
    <tableColumn id="1" xr3:uid="{1B7167C7-4302-4F48-8BEF-11C726DBAE9E}" name="id"/>
    <tableColumn id="2" xr3:uid="{92271F38-DE32-4E91-BFA9-05EDA00856F5}" name="name"/>
    <tableColumn id="3" xr3:uid="{4F48EDB9-2DA9-4E1F-8554-2C5BB793098D}" name="blurb" dataDxfId="24"/>
    <tableColumn id="4" xr3:uid="{B66A66E0-A186-4521-8DC6-CEC7413BE166}" name="goal"/>
    <tableColumn id="5" xr3:uid="{60A658C6-BDD3-458A-832F-0A4C6420B4EC}" name="pledged"/>
    <tableColumn id="6" xr3:uid="{126E15F0-5261-4C0E-B5AF-703C669C78BA}" name="Percent Funded" dataDxfId="23">
      <calculatedColumnFormula>E2/D2</calculatedColumnFormula>
    </tableColumn>
    <tableColumn id="7" xr3:uid="{2C83F2F2-E8A4-4D5C-8AE1-304EEE08184E}" name="outcome"/>
    <tableColumn id="8" xr3:uid="{9275B552-8A58-4EB9-82FA-5F6A11BE5443}" name="backers_count"/>
    <tableColumn id="9" xr3:uid="{4D6D72FB-AE2D-4074-918B-7791007FE8D0}" name="Average Donation" dataDxfId="22">
      <calculatedColumnFormula>E2/H2</calculatedColumnFormula>
    </tableColumn>
    <tableColumn id="10" xr3:uid="{B96E3F32-4BA5-4D4A-9B0B-3F98289F13B3}" name="country"/>
    <tableColumn id="11" xr3:uid="{C146B990-FE92-46C6-BB1F-0C6562B17061}" name="currency"/>
    <tableColumn id="12" xr3:uid="{6CAA58FB-76C4-4177-A389-61146447F07C}" name="launched_at"/>
    <tableColumn id="13" xr3:uid="{B68AB0D6-C1E8-4537-A8E7-EC87A1C4F03C}" name="deadline"/>
    <tableColumn id="14" xr3:uid="{5F347811-6DE3-40C7-81EC-8006E93058A3}" name="Dated Created Conversions" dataDxfId="21">
      <calculatedColumnFormula>(((L2/60)/60)/24)+DATE(1970,1,1)</calculatedColumnFormula>
    </tableColumn>
    <tableColumn id="15" xr3:uid="{7DFEA16B-8110-42EC-B132-C52D152BD9FC}" name="Date Ended Conversions" dataDxfId="20">
      <calculatedColumnFormula>(((M2/60)/60)/24)+DATE(1970,1,1)</calculatedColumnFormula>
    </tableColumn>
    <tableColumn id="16" xr3:uid="{46087DB8-0967-4A84-A8C8-C713639E51EB}" name="staff_pick"/>
    <tableColumn id="17" xr3:uid="{D4E86FF7-BAD0-47EC-9BD2-84E4BD2EA69E}" name="spotlight"/>
    <tableColumn id="18" xr3:uid="{2086BB96-F721-485A-A3F3-95D2D709C036}" name="category &amp; sub-category"/>
    <tableColumn id="19" xr3:uid="{B712DA80-F2C0-42D5-8395-DC344183AA6E}" name="Parent Category"/>
    <tableColumn id="20" xr3:uid="{84E3E725-0071-4FEF-889D-CA2644D0AAB7}" name="Sub-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EDA576-BF3C-4619-9B41-AA546A5CD410}" name="Table8" displayName="Table8" ref="A1:H13" totalsRowShown="0" headerRowDxfId="19">
  <autoFilter ref="A1:H13" xr:uid="{30EDA576-BF3C-4619-9B41-AA546A5CD410}"/>
  <tableColumns count="8">
    <tableColumn id="1" xr3:uid="{F2FE276E-90CF-45E5-9A20-1C1F8E828ECE}" name="Goal"/>
    <tableColumn id="2" xr3:uid="{2F018F7C-FA55-4307-AB9C-686BA2F5555D}" name="Number of Successful "/>
    <tableColumn id="3" xr3:uid="{E76E5111-8FFB-455C-AD29-3CCC5EA6CB2B}" name="Number of Fail"/>
    <tableColumn id="4" xr3:uid="{2BFFFDEB-34EA-4173-B5B7-FA974A0FAF94}" name="Number of Cancel"/>
    <tableColumn id="5" xr3:uid="{F0D6DF59-7364-4413-8879-745D751180AF}" name=" Total projects">
      <calculatedColumnFormula>SUM(B2+C2+D2)</calculatedColumnFormula>
    </tableColumn>
    <tableColumn id="6" xr3:uid="{431089D0-A37B-4196-90B9-441864C9F3FD}" name=" Percentage successful" dataDxfId="18">
      <calculatedColumnFormula>B2/E2</calculatedColumnFormula>
    </tableColumn>
    <tableColumn id="7" xr3:uid="{B7A93FCE-9233-4005-B15A-55DCCF58A05E}" name="Percentage failed" dataDxfId="17">
      <calculatedColumnFormula>C2/E2</calculatedColumnFormula>
    </tableColumn>
    <tableColumn id="8" xr3:uid="{62ACCD87-BA78-47E7-91A2-E7B468F62D48}" name="Percentage canceled" dataDxfId="16">
      <calculatedColumnFormula>D2/E2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16F005-CFA9-4DB4-AD36-A5B8A5C5FC42}" name="Table6" displayName="Table6" ref="G1:I7" totalsRowShown="0">
  <autoFilter ref="G1:I7" xr:uid="{6116F005-CFA9-4DB4-AD36-A5B8A5C5FC42}"/>
  <tableColumns count="3">
    <tableColumn id="1" xr3:uid="{5CA7976C-716B-4380-B3A7-AA97C0EE478F}" name="Column1" dataDxfId="15"/>
    <tableColumn id="2" xr3:uid="{C1741D87-F398-4363-8969-E114D71EBADD}" name="Succsesful" dataDxfId="14"/>
    <tableColumn id="3" xr3:uid="{47EE89F3-A3B3-4FFB-8952-CD07FF2DC454}" name="Failed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7C662-B1EA-4E28-8759-CD7AA30B8B6D}" name="Table7" displayName="Table7" ref="A1:E1048576" totalsRowShown="0" headerRowDxfId="12">
  <autoFilter ref="A1:E1048576" xr:uid="{E8B7C662-B1EA-4E28-8759-CD7AA30B8B6D}">
    <filterColumn colId="3">
      <customFilters>
        <customFilter operator="notEqual" val=" "/>
      </customFilters>
    </filterColumn>
  </autoFilter>
  <tableColumns count="5">
    <tableColumn id="1" xr3:uid="{BEBE6984-A536-4835-8079-179C2CD91190}" name="Column1"/>
    <tableColumn id="2" xr3:uid="{E2032D15-5097-40E3-B498-17F4AF3E7D76}" name="Column2"/>
    <tableColumn id="3" xr3:uid="{86DD7FBC-C67C-490F-9D6A-60A5087EE2C1}" name="Column3"/>
    <tableColumn id="4" xr3:uid="{D43CED9D-E509-4E46-8860-2DB1BACD0A0E}" name="Column4"/>
    <tableColumn id="5" xr3:uid="{66A6BBC0-F5CD-4000-8701-3054C506EC56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I23" sqref="I23"/>
    </sheetView>
  </sheetViews>
  <sheetFormatPr defaultColWidth="11" defaultRowHeight="15.75" x14ac:dyDescent="0.25"/>
  <cols>
    <col min="1" max="1" width="6.5" bestFit="1" customWidth="1"/>
    <col min="2" max="2" width="30.625" bestFit="1" customWidth="1"/>
    <col min="3" max="3" width="33.5" style="3" customWidth="1"/>
    <col min="6" max="6" width="18.5" style="5" bestFit="1" customWidth="1"/>
    <col min="7" max="7" width="12.5" bestFit="1" customWidth="1"/>
    <col min="8" max="8" width="17.5" bestFit="1" customWidth="1"/>
    <col min="9" max="9" width="18.25" style="7" customWidth="1"/>
    <col min="12" max="12" width="13.375" customWidth="1"/>
    <col min="13" max="13" width="11.125" bestFit="1" customWidth="1"/>
    <col min="14" max="14" width="25.75" customWidth="1"/>
    <col min="15" max="15" width="23.375" style="11" customWidth="1"/>
    <col min="18" max="18" width="28" bestFit="1" customWidth="1"/>
    <col min="19" max="19" width="16.625" customWidth="1"/>
    <col min="20" max="20" width="14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2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8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7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</f>
        <v>2.3614754098360655</v>
      </c>
      <c r="G67" t="s">
        <v>20</v>
      </c>
      <c r="H67">
        <v>236</v>
      </c>
      <c r="I67" s="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74</v>
      </c>
      <c r="H131">
        <v>55</v>
      </c>
      <c r="I131" s="7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 s="7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</f>
        <v>1.46</v>
      </c>
      <c r="G259" t="s">
        <v>20</v>
      </c>
      <c r="H259">
        <v>92</v>
      </c>
      <c r="I259" s="7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 s="7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20</v>
      </c>
      <c r="H387">
        <v>1137</v>
      </c>
      <c r="I387" s="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</f>
        <v>9.67</v>
      </c>
      <c r="G451" t="s">
        <v>20</v>
      </c>
      <c r="H451">
        <v>86</v>
      </c>
      <c r="I451" s="7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74</v>
      </c>
      <c r="H515">
        <v>35</v>
      </c>
      <c r="I515" s="7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74</v>
      </c>
      <c r="H579">
        <v>37</v>
      </c>
      <c r="I579" s="7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20</v>
      </c>
      <c r="H643">
        <v>194</v>
      </c>
      <c r="I643" s="7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 s="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 s="7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20</v>
      </c>
      <c r="H835">
        <v>165</v>
      </c>
      <c r="I835" s="7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 s="7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20</v>
      </c>
      <c r="H963">
        <v>155</v>
      </c>
      <c r="I963" s="7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percentile" val="10"/>
        <cfvo type="percentile" val="50"/>
        <cfvo type="percentile" val="90"/>
        <color rgb="FFC00000"/>
        <color theme="9"/>
        <color theme="4"/>
      </colorScale>
    </cfRule>
  </conditionalFormatting>
  <conditionalFormatting sqref="G1:G1048576">
    <cfRule type="containsText" dxfId="11" priority="19" operator="containsText" text="live">
      <formula>NOT(ISERROR(SEARCH("live",G1)))</formula>
    </cfRule>
    <cfRule type="containsText" dxfId="10" priority="20" operator="containsText" text="canceled">
      <formula>NOT(ISERROR(SEARCH("canceled",G1)))</formula>
    </cfRule>
    <cfRule type="containsText" dxfId="9" priority="21" operator="containsText" text="Successful">
      <formula>NOT(ISERROR(SEARCH("Successful",G1)))</formula>
    </cfRule>
    <cfRule type="containsText" dxfId="8" priority="22" operator="containsText" text="Failed">
      <formula>NOT(ISERROR(SEARCH("Failed",G1)))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9D0A-48C8-448D-9DA5-31024ABCFC58}">
  <dimension ref="A2:F15"/>
  <sheetViews>
    <sheetView workbookViewId="0">
      <selection activeCell="A17" sqref="A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6" bestFit="1" customWidth="1"/>
    <col min="8" max="8" width="4.875" bestFit="1" customWidth="1"/>
    <col min="9" max="9" width="9.25" bestFit="1" customWidth="1"/>
    <col min="10" max="10" width="11" bestFit="1" customWidth="1"/>
    <col min="11" max="11" width="8.875" bestFit="1" customWidth="1"/>
    <col min="12" max="12" width="7.875" bestFit="1" customWidth="1"/>
    <col min="13" max="13" width="9.25" bestFit="1" customWidth="1"/>
    <col min="14" max="14" width="21.625" bestFit="1" customWidth="1"/>
    <col min="15" max="15" width="25.125" bestFit="1" customWidth="1"/>
    <col min="16" max="16" width="16" bestFit="1" customWidth="1"/>
    <col min="17" max="95" width="4.875" bestFit="1" customWidth="1"/>
    <col min="96" max="274" width="5.875" bestFit="1" customWidth="1"/>
    <col min="275" max="448" width="6.875" bestFit="1" customWidth="1"/>
    <col min="449" max="449" width="20.125" bestFit="1" customWidth="1"/>
    <col min="450" max="452" width="3.875" bestFit="1" customWidth="1"/>
    <col min="453" max="542" width="4.875" bestFit="1" customWidth="1"/>
    <col min="543" max="721" width="5.875" bestFit="1" customWidth="1"/>
    <col min="722" max="895" width="6.875" bestFit="1" customWidth="1"/>
    <col min="896" max="896" width="21.625" bestFit="1" customWidth="1"/>
    <col min="897" max="897" width="25.125" bestFit="1" customWidth="1"/>
  </cols>
  <sheetData>
    <row r="2" spans="1:6" x14ac:dyDescent="0.25">
      <c r="A2" s="9" t="s">
        <v>6</v>
      </c>
      <c r="B2" t="s">
        <v>2069</v>
      </c>
    </row>
    <row r="4" spans="1:6" x14ac:dyDescent="0.25">
      <c r="A4" s="9" t="s">
        <v>2068</v>
      </c>
      <c r="B4" s="9" t="s">
        <v>2070</v>
      </c>
    </row>
    <row r="5" spans="1:6" x14ac:dyDescent="0.2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0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10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10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10" t="s">
        <v>2064</v>
      </c>
      <c r="E9">
        <v>4</v>
      </c>
      <c r="F9">
        <v>4</v>
      </c>
    </row>
    <row r="10" spans="1:6" x14ac:dyDescent="0.25">
      <c r="A10" s="10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10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10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10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10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10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5DAE-085B-4D59-9EFD-4EFC14782C72}">
  <dimension ref="A1:F30"/>
  <sheetViews>
    <sheetView workbookViewId="0">
      <selection activeCell="R3" sqref="R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2069</v>
      </c>
    </row>
    <row r="2" spans="1:6" x14ac:dyDescent="0.25">
      <c r="A2" s="9" t="s">
        <v>2031</v>
      </c>
      <c r="B2" t="s">
        <v>2069</v>
      </c>
    </row>
    <row r="4" spans="1:6" x14ac:dyDescent="0.25">
      <c r="A4" s="9" t="s">
        <v>2068</v>
      </c>
      <c r="B4" s="9" t="s">
        <v>2070</v>
      </c>
    </row>
    <row r="5" spans="1:6" x14ac:dyDescent="0.2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0" t="s">
        <v>2065</v>
      </c>
      <c r="E7">
        <v>4</v>
      </c>
      <c r="F7">
        <v>4</v>
      </c>
    </row>
    <row r="8" spans="1:6" x14ac:dyDescent="0.25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0" t="s">
        <v>2043</v>
      </c>
      <c r="C10">
        <v>8</v>
      </c>
      <c r="E10">
        <v>10</v>
      </c>
      <c r="F10">
        <v>18</v>
      </c>
    </row>
    <row r="11" spans="1:6" x14ac:dyDescent="0.25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0" t="s">
        <v>2057</v>
      </c>
      <c r="C15">
        <v>3</v>
      </c>
      <c r="E15">
        <v>4</v>
      </c>
      <c r="F15">
        <v>7</v>
      </c>
    </row>
    <row r="16" spans="1:6" x14ac:dyDescent="0.25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0" t="s">
        <v>2056</v>
      </c>
      <c r="C20">
        <v>4</v>
      </c>
      <c r="E20">
        <v>4</v>
      </c>
      <c r="F20">
        <v>8</v>
      </c>
    </row>
    <row r="21" spans="1:6" x14ac:dyDescent="0.25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0" t="s">
        <v>2063</v>
      </c>
      <c r="C22">
        <v>9</v>
      </c>
      <c r="E22">
        <v>5</v>
      </c>
      <c r="F22">
        <v>14</v>
      </c>
    </row>
    <row r="23" spans="1:6" x14ac:dyDescent="0.25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0" t="s">
        <v>2059</v>
      </c>
      <c r="C25">
        <v>7</v>
      </c>
      <c r="E25">
        <v>14</v>
      </c>
      <c r="F25">
        <v>21</v>
      </c>
    </row>
    <row r="26" spans="1:6" x14ac:dyDescent="0.25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0" t="s">
        <v>2062</v>
      </c>
      <c r="E29">
        <v>3</v>
      </c>
      <c r="F29">
        <v>3</v>
      </c>
    </row>
    <row r="30" spans="1:6" x14ac:dyDescent="0.25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EB83-D584-48FB-9BF9-42A6117A1CFF}">
  <dimension ref="A2:E19"/>
  <sheetViews>
    <sheetView workbookViewId="0">
      <selection activeCell="F19" sqref="A1:F19"/>
    </sheetView>
  </sheetViews>
  <sheetFormatPr defaultRowHeight="15.75" x14ac:dyDescent="0.25"/>
  <cols>
    <col min="1" max="1" width="29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9" t="s">
        <v>2031</v>
      </c>
      <c r="B2" t="s">
        <v>2069</v>
      </c>
    </row>
    <row r="3" spans="1:5" x14ac:dyDescent="0.25">
      <c r="A3" s="9" t="s">
        <v>2085</v>
      </c>
      <c r="B3" t="s">
        <v>2069</v>
      </c>
    </row>
    <row r="5" spans="1:5" x14ac:dyDescent="0.25">
      <c r="A5" s="9" t="s">
        <v>2068</v>
      </c>
      <c r="B5" s="9" t="s">
        <v>2070</v>
      </c>
    </row>
    <row r="6" spans="1:5" x14ac:dyDescent="0.25">
      <c r="A6" s="9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5">
      <c r="A7" s="10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5">
      <c r="A8" s="10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5">
      <c r="A9" s="10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5">
      <c r="A10" s="10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5">
      <c r="A11" s="10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5">
      <c r="A12" s="10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5">
      <c r="A13" s="10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5">
      <c r="A14" s="10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5">
      <c r="A15" s="10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5">
      <c r="A16" s="10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5">
      <c r="A17" s="10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5">
      <c r="A18" s="10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5">
      <c r="A19" s="10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6A20-8A8D-4AB8-ADC6-C0E8C50BCF6B}">
  <dimension ref="A1:H13"/>
  <sheetViews>
    <sheetView workbookViewId="0">
      <selection activeCell="J11" sqref="J11"/>
    </sheetView>
  </sheetViews>
  <sheetFormatPr defaultRowHeight="15.75" x14ac:dyDescent="0.25"/>
  <cols>
    <col min="1" max="1" width="26.875" bestFit="1" customWidth="1"/>
    <col min="2" max="2" width="21.625" customWidth="1"/>
    <col min="3" max="3" width="15.375" customWidth="1"/>
    <col min="4" max="4" width="18" customWidth="1"/>
    <col min="5" max="5" width="15" customWidth="1"/>
    <col min="6" max="6" width="21.75" customWidth="1"/>
    <col min="7" max="7" width="17.625" customWidth="1"/>
    <col min="8" max="8" width="20.375" customWidth="1"/>
  </cols>
  <sheetData>
    <row r="1" spans="1:8" s="1" customFormat="1" x14ac:dyDescent="0.25">
      <c r="A1" s="1" t="s">
        <v>2086</v>
      </c>
      <c r="B1" s="1" t="s">
        <v>2105</v>
      </c>
      <c r="C1" s="1" t="s">
        <v>2087</v>
      </c>
      <c r="D1" s="1" t="s">
        <v>2088</v>
      </c>
      <c r="E1" s="1" t="s">
        <v>2091</v>
      </c>
      <c r="F1" s="1" t="s">
        <v>2092</v>
      </c>
      <c r="G1" s="1" t="s">
        <v>2089</v>
      </c>
      <c r="H1" s="1" t="s">
        <v>2090</v>
      </c>
    </row>
    <row r="2" spans="1:8" x14ac:dyDescent="0.25">
      <c r="A2" t="s">
        <v>2093</v>
      </c>
      <c r="B2">
        <f>COUNTIFS('Crowdfunding'!G:G, "successful",'Crowdfunding'!D:D,"&lt;1000")</f>
        <v>30</v>
      </c>
      <c r="C2">
        <f>COUNTIFS('Crowdfunding'!G:G, "Failed",'Crowdfunding'!D:D,"&lt;1000")</f>
        <v>20</v>
      </c>
      <c r="D2">
        <f>COUNTIFS('Crowdfunding'!G:G, "Canceled",'Crowdfunding'!D:D,"&lt;1000")</f>
        <v>1</v>
      </c>
      <c r="E2">
        <f>SUM(B2+C2+D2)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5">
      <c r="A3" t="s">
        <v>2103</v>
      </c>
      <c r="B3">
        <f>COUNTIFS('Crowdfunding'!G:G, "successful",'Crowdfunding'!D:D,"&lt;4999")-COUNTIFS('Crowdfunding'!G:G, "successful",'Crowdfunding'!D:D,"&lt;1000")</f>
        <v>191</v>
      </c>
      <c r="C3">
        <f>COUNTIFS('Crowdfunding'!G:G, "failed",'Crowdfunding'!D:D,"&lt;4999")-COUNTIFS('Crowdfunding'!G:G, "failed",'Crowdfunding'!D:D,"&lt;1000")</f>
        <v>38</v>
      </c>
      <c r="D3">
        <f>COUNTIFS('Crowdfunding'!G:G, "Canceled",'Crowdfunding'!D:D,"&lt;4999")-COUNTIFS('Crowdfunding'!G:G, "Canceled",'Crowdfunding'!D:D,"&lt;1000")</f>
        <v>2</v>
      </c>
      <c r="E3">
        <f t="shared" ref="E3:E13" si="0">SUM(B3+C3+D3)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5">
      <c r="A4" t="s">
        <v>2102</v>
      </c>
      <c r="B4">
        <f>COUNTIFS('Crowdfunding'!G:G, "successful",'Crowdfunding'!D:D,"&lt;9999")-COUNTIFS('Crowdfunding'!G:G, "successful",'Crowdfunding'!D:D,"&lt;5000")</f>
        <v>164</v>
      </c>
      <c r="C4">
        <f>COUNTIFS('Crowdfunding'!G:G, "Failed",'Crowdfunding'!D:D,"&lt;9999")-COUNTIFS('Crowdfunding'!G:G, "Failed",'Crowdfunding'!D:D,"&lt;5000")</f>
        <v>126</v>
      </c>
      <c r="D4">
        <f>COUNTIFS('Crowdfunding'!G:G, "Canceled",'Crowdfunding'!D:D,"&lt;9999")-COUNTIFS('Crowdfunding'!G:G, "Canceled",'Crowdfunding'!D:D,"&lt;5000")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t="s">
        <v>2104</v>
      </c>
      <c r="B5">
        <f>COUNTIFS('Crowdfunding'!G:G, "successful",'Crowdfunding'!D:D,"&lt;14999")-COUNTIFS('Crowdfunding'!G:G, "successful",'Crowdfunding'!D:D,"&lt;10000")</f>
        <v>4</v>
      </c>
      <c r="C5">
        <f>COUNTIFS('Crowdfunding'!G:G, "Failed",'Crowdfunding'!D:D,"&lt;14999")-COUNTIFS('Crowdfunding'!G:G, "Failed",'Crowdfunding'!D:D,"&lt;10000")</f>
        <v>5</v>
      </c>
      <c r="D5">
        <f>COUNTIFS('Crowdfunding'!G:G, "Canceled",'Crowdfunding'!D:D,"&lt;14999")-COUNTIFS('Crowdfunding'!G:G, "Canceled",'Crowdfunding'!D:D,"&lt;10000")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2101</v>
      </c>
      <c r="B6">
        <f>COUNTIFS('Crowdfunding'!G:G, "successful",'Crowdfunding'!D:D,"&lt;19999")-COUNTIFS('Crowdfunding'!G:G, "successful",'Crowdfunding'!D:D,"&lt;15000")</f>
        <v>10</v>
      </c>
      <c r="C6">
        <f>COUNTIFS('Crowdfunding'!G:G, "Failed",'Crowdfunding'!D:D,"&lt;19999")-COUNTIFS('Crowdfunding'!G:G, "Failed",'Crowdfunding'!D:D,"&lt;15000")</f>
        <v>0</v>
      </c>
      <c r="D6">
        <f>COUNTIFS('Crowdfunding'!G:G, "Canceled",'Crowdfunding'!D:D,"&lt;19999")-COUNTIFS('Crowdfunding'!G:G, "Canceled",'Crowdfunding'!D:D,"&lt;15000")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2100</v>
      </c>
      <c r="B7">
        <f>COUNTIFS('Crowdfunding'!G:G, "successful",'Crowdfunding'!D:D,"&lt;24999")-COUNTIFS('Crowdfunding'!G:G, "successful",'Crowdfunding'!D:D,"&lt;20000")</f>
        <v>7</v>
      </c>
      <c r="C7">
        <f>COUNTIFS('Crowdfunding'!G:G, "Failed",'Crowdfunding'!D:D,"&lt;24999")-COUNTIFS('Crowdfunding'!G:G, "Failed",'Crowdfunding'!D:D,"&lt;20000")</f>
        <v>0</v>
      </c>
      <c r="D7">
        <f>COUNTIFS('Crowdfunding'!G:G, "Canceled",'Crowdfunding'!D:D,"&lt;24999")-COUNTIFS('Crowdfunding'!G:G, "Canceled",'Crowdfunding'!D:D,"&lt;20000")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2099</v>
      </c>
      <c r="B8">
        <f>COUNTIFS('Crowdfunding'!G:G, "successful",'Crowdfunding'!D:D,"&lt;29999")-COUNTIFS('Crowdfunding'!G:G, "successful",'Crowdfunding'!D:D,"&lt;25000")</f>
        <v>11</v>
      </c>
      <c r="C8">
        <f>COUNTIFS('Crowdfunding'!G:G, "Failed",'Crowdfunding'!D:D,"&lt;29999")-COUNTIFS('Crowdfunding'!G:G, "Failed",'Crowdfunding'!D:D,"&lt;25000")</f>
        <v>3</v>
      </c>
      <c r="D8">
        <f>COUNTIFS('Crowdfunding'!G:G, "Canceled",'Crowdfunding'!D:D,"&lt;29999")-COUNTIFS('Crowdfunding'!G:G, "Canceled",'Crowdfunding'!D:D,"&lt;25000")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2098</v>
      </c>
      <c r="B9">
        <f>COUNTIFS('Crowdfunding'!G:G, "successful",'Crowdfunding'!D:D,"&lt;34999")-COUNTIFS('Crowdfunding'!G:G, "successful",'Crowdfunding'!D:D,"&lt;30000")</f>
        <v>7</v>
      </c>
      <c r="C9">
        <f>COUNTIFS('Crowdfunding'!G:G, "Failed",'Crowdfunding'!D:D,"&lt;34999")-COUNTIFS('Crowdfunding'!G:G, "Failed",'Crowdfunding'!D:D,"&lt;30000")</f>
        <v>0</v>
      </c>
      <c r="D9">
        <f>COUNTIFS('Crowdfunding'!G:G, "Canceled",'Crowdfunding'!D:D,"&lt;34999")-COUNTIFS('Crowdfunding'!G:G, "Canceled",'Crowdfunding'!D:D,"&lt;30000")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2097</v>
      </c>
      <c r="B10">
        <f>COUNTIFS('Crowdfunding'!G:G, "successful",'Crowdfunding'!D:D,"&lt;39999")-COUNTIFS('Crowdfunding'!G:G, "successful",'Crowdfunding'!D:D,"&lt;35000")</f>
        <v>8</v>
      </c>
      <c r="C10">
        <f>COUNTIFS('Crowdfunding'!G:G, "Failed",'Crowdfunding'!D:D,"&lt;39999")-COUNTIFS('Crowdfunding'!G:G, "Failed",'Crowdfunding'!D:D,"&lt;35000")</f>
        <v>3</v>
      </c>
      <c r="D10">
        <f>COUNTIFS('Crowdfunding'!G:G, "Canceled",'Crowdfunding'!D:D,"&lt;39999")-COUNTIFS('Crowdfunding'!G:G, "Canceled",'Crowdfunding'!D:D,"&lt;35000")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2096</v>
      </c>
      <c r="B11">
        <f>COUNTIFS('Crowdfunding'!G:G, "successful",'Crowdfunding'!D:D,"&lt;44999")-COUNTIFS('Crowdfunding'!G:G, "successful",'Crowdfunding'!D:D,"&lt;40000")</f>
        <v>11</v>
      </c>
      <c r="C11">
        <f>COUNTIFS('Crowdfunding'!G:G, "Failed",'Crowdfunding'!D:D,"&lt;44999")-COUNTIFS('Crowdfunding'!G:G, "Failed",'Crowdfunding'!D:D,"&lt;40000")</f>
        <v>3</v>
      </c>
      <c r="D11">
        <f>COUNTIFS('Crowdfunding'!G:G, "Canceled",'Crowdfunding'!D:D,"&lt;44999")-COUNTIFS('Crowdfunding'!G:G, "Canceled",'Crowdfunding'!D:D,"&lt;40000")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2095</v>
      </c>
      <c r="B12">
        <f>COUNTIFS('Crowdfunding'!G:G, "successful",'Crowdfunding'!D:D,"&lt;49999")-COUNTIFS('Crowdfunding'!G:G, "successful",'Crowdfunding'!D:D,"&lt;45000")</f>
        <v>8</v>
      </c>
      <c r="C12">
        <f>COUNTIFS('Crowdfunding'!G:G, "Failed",'Crowdfunding'!D:D,"&lt;49999")-COUNTIFS('Crowdfunding'!G:G, "Failed",'Crowdfunding'!D:D,"&lt;45000")</f>
        <v>3</v>
      </c>
      <c r="D12">
        <f>COUNTIFS('Crowdfunding'!G:G, "Canceled",'Crowdfunding'!D:D,"&lt;49999")-COUNTIFS('Crowdfunding'!G:G, "Canceled",'Crowdfunding'!D:D,"&lt;45000")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2094</v>
      </c>
      <c r="B13">
        <f>COUNTIFS('Crowdfunding'!G:G, "successful",'Crowdfunding'!D:D,"&gt;50000")</f>
        <v>114</v>
      </c>
      <c r="C13">
        <f>COUNTIFS('Crowdfunding'!G:G, "Failed",'Crowdfunding'!D:D,"&gt;50000")</f>
        <v>163</v>
      </c>
      <c r="D13">
        <f>COUNTIFS('Crowdfunding'!G:G, "Canceled",'Crowdfunding'!D:D,"&gt;50000")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236D-3B92-46F7-9316-427DBA0C8827}">
  <dimension ref="A1:I567"/>
  <sheetViews>
    <sheetView tabSelected="1" workbookViewId="0">
      <selection activeCell="H8" sqref="H8"/>
    </sheetView>
  </sheetViews>
  <sheetFormatPr defaultRowHeight="15.75" zeroHeight="1" x14ac:dyDescent="0.25"/>
  <cols>
    <col min="1" max="1" width="10.25" customWidth="1"/>
    <col min="2" max="2" width="13.625" bestFit="1" customWidth="1"/>
    <col min="3" max="4" width="10.25" customWidth="1"/>
    <col min="5" max="5" width="13.5" bestFit="1" customWidth="1"/>
    <col min="7" max="7" width="24.375" style="13" bestFit="1" customWidth="1"/>
    <col min="8" max="8" width="11.375" style="14" customWidth="1"/>
    <col min="9" max="9" width="9" style="14"/>
  </cols>
  <sheetData>
    <row r="1" spans="1:9" s="1" customFormat="1" x14ac:dyDescent="0.25">
      <c r="A1" s="1" t="s">
        <v>2114</v>
      </c>
      <c r="B1" s="1" t="s">
        <v>2115</v>
      </c>
      <c r="C1" s="4" t="s">
        <v>2116</v>
      </c>
      <c r="D1" s="1" t="s">
        <v>2117</v>
      </c>
      <c r="E1" s="1" t="s">
        <v>2118</v>
      </c>
      <c r="G1" s="1" t="s">
        <v>2114</v>
      </c>
      <c r="H1" s="15" t="s">
        <v>2112</v>
      </c>
      <c r="I1" s="16" t="s">
        <v>2113</v>
      </c>
    </row>
    <row r="2" spans="1:9" x14ac:dyDescent="0.25">
      <c r="A2" s="1" t="s">
        <v>4</v>
      </c>
      <c r="B2" s="1" t="s">
        <v>5</v>
      </c>
      <c r="C2" s="4"/>
      <c r="D2" s="1" t="s">
        <v>4</v>
      </c>
      <c r="E2" s="1" t="s">
        <v>5</v>
      </c>
      <c r="G2" s="1" t="s">
        <v>2111</v>
      </c>
      <c r="H2" s="14">
        <f>AVERAGE(B:B)</f>
        <v>851.14690265486729</v>
      </c>
      <c r="I2" s="14">
        <f>AVERAGE(E:E)</f>
        <v>585.61538461538464</v>
      </c>
    </row>
    <row r="3" spans="1:9" x14ac:dyDescent="0.25">
      <c r="A3" t="s">
        <v>20</v>
      </c>
      <c r="B3">
        <v>158</v>
      </c>
      <c r="D3" t="s">
        <v>14</v>
      </c>
      <c r="E3">
        <v>0</v>
      </c>
      <c r="G3" s="1" t="s">
        <v>2106</v>
      </c>
      <c r="H3" s="14">
        <f>MEDIAN(B:B)</f>
        <v>201</v>
      </c>
      <c r="I3" s="14">
        <f>MEDIAN(E:E)</f>
        <v>114.5</v>
      </c>
    </row>
    <row r="4" spans="1:9" x14ac:dyDescent="0.25">
      <c r="A4" t="s">
        <v>20</v>
      </c>
      <c r="B4">
        <v>1425</v>
      </c>
      <c r="D4" t="s">
        <v>14</v>
      </c>
      <c r="E4">
        <v>24</v>
      </c>
      <c r="G4" s="1" t="s">
        <v>2107</v>
      </c>
      <c r="H4" s="14">
        <f>MIN(B:B)</f>
        <v>16</v>
      </c>
      <c r="I4" s="14">
        <f>MIN(E:E)</f>
        <v>0</v>
      </c>
    </row>
    <row r="5" spans="1:9" x14ac:dyDescent="0.25">
      <c r="A5" t="s">
        <v>20</v>
      </c>
      <c r="B5">
        <v>174</v>
      </c>
      <c r="D5" t="s">
        <v>14</v>
      </c>
      <c r="E5">
        <v>53</v>
      </c>
      <c r="G5" s="1" t="s">
        <v>2108</v>
      </c>
      <c r="H5" s="14">
        <f>MAX(B:B)</f>
        <v>7295</v>
      </c>
      <c r="I5" s="14">
        <f>MAX(E:E)</f>
        <v>6080</v>
      </c>
    </row>
    <row r="6" spans="1:9" x14ac:dyDescent="0.25">
      <c r="A6" t="s">
        <v>20</v>
      </c>
      <c r="B6">
        <v>227</v>
      </c>
      <c r="D6" t="s">
        <v>14</v>
      </c>
      <c r="E6">
        <v>18</v>
      </c>
      <c r="G6" s="1" t="s">
        <v>2109</v>
      </c>
      <c r="H6" s="14">
        <f>_xlfn.VAR.P(B:B)</f>
        <v>1603373.7324019109</v>
      </c>
      <c r="I6" s="14">
        <f>_xlfn.VAR.P(E:E)</f>
        <v>921574.68174133555</v>
      </c>
    </row>
    <row r="7" spans="1:9" x14ac:dyDescent="0.25">
      <c r="A7" t="s">
        <v>20</v>
      </c>
      <c r="B7">
        <v>220</v>
      </c>
      <c r="D7" t="s">
        <v>14</v>
      </c>
      <c r="E7">
        <v>44</v>
      </c>
      <c r="G7" s="1" t="s">
        <v>2110</v>
      </c>
      <c r="H7" s="14">
        <f>_xlfn.STDEV.P(B:B)</f>
        <v>1266.2439466397898</v>
      </c>
      <c r="I7" s="14">
        <f>_xlfn.STDEV.P(E:E)</f>
        <v>959.98681331637863</v>
      </c>
    </row>
    <row r="8" spans="1:9" x14ac:dyDescent="0.25">
      <c r="A8" t="s">
        <v>20</v>
      </c>
      <c r="B8">
        <v>98</v>
      </c>
      <c r="D8" t="s">
        <v>14</v>
      </c>
      <c r="E8">
        <v>27</v>
      </c>
    </row>
    <row r="9" spans="1:9" x14ac:dyDescent="0.25">
      <c r="A9" t="s">
        <v>20</v>
      </c>
      <c r="B9">
        <v>100</v>
      </c>
      <c r="D9" t="s">
        <v>14</v>
      </c>
      <c r="E9">
        <v>55</v>
      </c>
    </row>
    <row r="10" spans="1:9" x14ac:dyDescent="0.25">
      <c r="A10" t="s">
        <v>20</v>
      </c>
      <c r="B10">
        <v>1249</v>
      </c>
      <c r="D10" t="s">
        <v>14</v>
      </c>
      <c r="E10">
        <v>200</v>
      </c>
    </row>
    <row r="11" spans="1:9" x14ac:dyDescent="0.25">
      <c r="A11" t="s">
        <v>20</v>
      </c>
      <c r="B11">
        <v>1396</v>
      </c>
      <c r="D11" t="s">
        <v>14</v>
      </c>
      <c r="E11">
        <v>452</v>
      </c>
    </row>
    <row r="12" spans="1:9" x14ac:dyDescent="0.25">
      <c r="A12" t="s">
        <v>20</v>
      </c>
      <c r="B12">
        <v>890</v>
      </c>
      <c r="D12" t="s">
        <v>14</v>
      </c>
      <c r="E12">
        <v>674</v>
      </c>
    </row>
    <row r="13" spans="1:9" x14ac:dyDescent="0.25">
      <c r="A13" t="s">
        <v>20</v>
      </c>
      <c r="B13">
        <v>142</v>
      </c>
      <c r="D13" t="s">
        <v>14</v>
      </c>
      <c r="E13">
        <v>558</v>
      </c>
    </row>
    <row r="14" spans="1:9" x14ac:dyDescent="0.25">
      <c r="A14" t="s">
        <v>20</v>
      </c>
      <c r="B14">
        <v>2673</v>
      </c>
      <c r="D14" t="s">
        <v>14</v>
      </c>
      <c r="E14">
        <v>15</v>
      </c>
    </row>
    <row r="15" spans="1:9" x14ac:dyDescent="0.25">
      <c r="A15" t="s">
        <v>20</v>
      </c>
      <c r="B15">
        <v>163</v>
      </c>
      <c r="D15" t="s">
        <v>14</v>
      </c>
      <c r="E15">
        <v>2307</v>
      </c>
    </row>
    <row r="16" spans="1:9" x14ac:dyDescent="0.25">
      <c r="A16" t="s">
        <v>20</v>
      </c>
      <c r="B16">
        <v>2220</v>
      </c>
      <c r="D16" t="s">
        <v>14</v>
      </c>
      <c r="E16">
        <v>88</v>
      </c>
    </row>
    <row r="17" spans="1:5" x14ac:dyDescent="0.25">
      <c r="A17" t="s">
        <v>20</v>
      </c>
      <c r="B17">
        <v>1606</v>
      </c>
      <c r="D17" t="s">
        <v>14</v>
      </c>
      <c r="E17">
        <v>48</v>
      </c>
    </row>
    <row r="18" spans="1:5" x14ac:dyDescent="0.25">
      <c r="A18" t="s">
        <v>20</v>
      </c>
      <c r="B18">
        <v>129</v>
      </c>
      <c r="D18" t="s">
        <v>14</v>
      </c>
      <c r="E18">
        <v>1</v>
      </c>
    </row>
    <row r="19" spans="1:5" x14ac:dyDescent="0.25">
      <c r="A19" t="s">
        <v>20</v>
      </c>
      <c r="B19">
        <v>226</v>
      </c>
      <c r="D19" t="s">
        <v>14</v>
      </c>
      <c r="E19">
        <v>1467</v>
      </c>
    </row>
    <row r="20" spans="1:5" x14ac:dyDescent="0.25">
      <c r="A20" t="s">
        <v>20</v>
      </c>
      <c r="B20">
        <v>5419</v>
      </c>
      <c r="D20" t="s">
        <v>14</v>
      </c>
      <c r="E20">
        <v>75</v>
      </c>
    </row>
    <row r="21" spans="1:5" x14ac:dyDescent="0.25">
      <c r="A21" t="s">
        <v>20</v>
      </c>
      <c r="B21">
        <v>165</v>
      </c>
      <c r="D21" t="s">
        <v>14</v>
      </c>
      <c r="E21">
        <v>120</v>
      </c>
    </row>
    <row r="22" spans="1:5" x14ac:dyDescent="0.25">
      <c r="A22" t="s">
        <v>20</v>
      </c>
      <c r="B22">
        <v>1965</v>
      </c>
      <c r="D22" t="s">
        <v>14</v>
      </c>
      <c r="E22">
        <v>2253</v>
      </c>
    </row>
    <row r="23" spans="1:5" x14ac:dyDescent="0.25">
      <c r="A23" t="s">
        <v>20</v>
      </c>
      <c r="B23">
        <v>16</v>
      </c>
      <c r="D23" t="s">
        <v>14</v>
      </c>
      <c r="E23">
        <v>5</v>
      </c>
    </row>
    <row r="24" spans="1:5" x14ac:dyDescent="0.25">
      <c r="A24" t="s">
        <v>20</v>
      </c>
      <c r="B24">
        <v>107</v>
      </c>
      <c r="D24" t="s">
        <v>14</v>
      </c>
      <c r="E24">
        <v>38</v>
      </c>
    </row>
    <row r="25" spans="1:5" x14ac:dyDescent="0.25">
      <c r="A25" t="s">
        <v>20</v>
      </c>
      <c r="B25">
        <v>134</v>
      </c>
      <c r="D25" t="s">
        <v>14</v>
      </c>
      <c r="E25">
        <v>12</v>
      </c>
    </row>
    <row r="26" spans="1:5" x14ac:dyDescent="0.25">
      <c r="A26" t="s">
        <v>20</v>
      </c>
      <c r="B26">
        <v>198</v>
      </c>
      <c r="D26" t="s">
        <v>14</v>
      </c>
      <c r="E26">
        <v>1684</v>
      </c>
    </row>
    <row r="27" spans="1:5" x14ac:dyDescent="0.25">
      <c r="A27" t="s">
        <v>20</v>
      </c>
      <c r="B27">
        <v>111</v>
      </c>
      <c r="D27" t="s">
        <v>14</v>
      </c>
      <c r="E27">
        <v>56</v>
      </c>
    </row>
    <row r="28" spans="1:5" x14ac:dyDescent="0.25">
      <c r="A28" t="s">
        <v>20</v>
      </c>
      <c r="B28">
        <v>222</v>
      </c>
      <c r="D28" t="s">
        <v>14</v>
      </c>
      <c r="E28">
        <v>838</v>
      </c>
    </row>
    <row r="29" spans="1:5" x14ac:dyDescent="0.25">
      <c r="A29" t="s">
        <v>20</v>
      </c>
      <c r="B29">
        <v>6212</v>
      </c>
      <c r="D29" t="s">
        <v>14</v>
      </c>
      <c r="E29">
        <v>1000</v>
      </c>
    </row>
    <row r="30" spans="1:5" x14ac:dyDescent="0.25">
      <c r="A30" t="s">
        <v>20</v>
      </c>
      <c r="B30">
        <v>98</v>
      </c>
      <c r="D30" t="s">
        <v>14</v>
      </c>
      <c r="E30">
        <v>1482</v>
      </c>
    </row>
    <row r="31" spans="1:5" x14ac:dyDescent="0.25">
      <c r="A31" t="s">
        <v>20</v>
      </c>
      <c r="B31">
        <v>92</v>
      </c>
      <c r="D31" t="s">
        <v>14</v>
      </c>
      <c r="E31">
        <v>106</v>
      </c>
    </row>
    <row r="32" spans="1:5" x14ac:dyDescent="0.25">
      <c r="A32" t="s">
        <v>20</v>
      </c>
      <c r="B32">
        <v>149</v>
      </c>
      <c r="D32" t="s">
        <v>14</v>
      </c>
      <c r="E32">
        <v>679</v>
      </c>
    </row>
    <row r="33" spans="1:5" x14ac:dyDescent="0.25">
      <c r="A33" t="s">
        <v>20</v>
      </c>
      <c r="B33">
        <v>2431</v>
      </c>
      <c r="D33" t="s">
        <v>14</v>
      </c>
      <c r="E33">
        <v>1220</v>
      </c>
    </row>
    <row r="34" spans="1:5" x14ac:dyDescent="0.25">
      <c r="A34" t="s">
        <v>20</v>
      </c>
      <c r="B34">
        <v>303</v>
      </c>
      <c r="D34" t="s">
        <v>14</v>
      </c>
      <c r="E34">
        <v>1</v>
      </c>
    </row>
    <row r="35" spans="1:5" x14ac:dyDescent="0.25">
      <c r="A35" t="s">
        <v>20</v>
      </c>
      <c r="B35">
        <v>209</v>
      </c>
      <c r="D35" t="s">
        <v>14</v>
      </c>
      <c r="E35">
        <v>37</v>
      </c>
    </row>
    <row r="36" spans="1:5" x14ac:dyDescent="0.25">
      <c r="A36" t="s">
        <v>20</v>
      </c>
      <c r="B36">
        <v>131</v>
      </c>
      <c r="D36" t="s">
        <v>14</v>
      </c>
      <c r="E36">
        <v>60</v>
      </c>
    </row>
    <row r="37" spans="1:5" x14ac:dyDescent="0.25">
      <c r="A37" t="s">
        <v>20</v>
      </c>
      <c r="B37">
        <v>164</v>
      </c>
      <c r="D37" t="s">
        <v>14</v>
      </c>
      <c r="E37">
        <v>296</v>
      </c>
    </row>
    <row r="38" spans="1:5" x14ac:dyDescent="0.25">
      <c r="A38" t="s">
        <v>20</v>
      </c>
      <c r="B38">
        <v>201</v>
      </c>
      <c r="D38" t="s">
        <v>14</v>
      </c>
      <c r="E38">
        <v>3304</v>
      </c>
    </row>
    <row r="39" spans="1:5" x14ac:dyDescent="0.25">
      <c r="A39" t="s">
        <v>20</v>
      </c>
      <c r="B39">
        <v>211</v>
      </c>
      <c r="D39" t="s">
        <v>14</v>
      </c>
      <c r="E39">
        <v>73</v>
      </c>
    </row>
    <row r="40" spans="1:5" x14ac:dyDescent="0.25">
      <c r="A40" t="s">
        <v>20</v>
      </c>
      <c r="B40">
        <v>128</v>
      </c>
      <c r="D40" t="s">
        <v>14</v>
      </c>
      <c r="E40">
        <v>3387</v>
      </c>
    </row>
    <row r="41" spans="1:5" x14ac:dyDescent="0.25">
      <c r="A41" t="s">
        <v>20</v>
      </c>
      <c r="B41">
        <v>1600</v>
      </c>
      <c r="D41" t="s">
        <v>14</v>
      </c>
      <c r="E41">
        <v>662</v>
      </c>
    </row>
    <row r="42" spans="1:5" x14ac:dyDescent="0.25">
      <c r="A42" t="s">
        <v>20</v>
      </c>
      <c r="B42">
        <v>249</v>
      </c>
      <c r="D42" t="s">
        <v>14</v>
      </c>
      <c r="E42">
        <v>774</v>
      </c>
    </row>
    <row r="43" spans="1:5" x14ac:dyDescent="0.25">
      <c r="A43" t="s">
        <v>20</v>
      </c>
      <c r="B43">
        <v>236</v>
      </c>
      <c r="D43" t="s">
        <v>14</v>
      </c>
      <c r="E43">
        <v>672</v>
      </c>
    </row>
    <row r="44" spans="1:5" x14ac:dyDescent="0.25">
      <c r="A44" t="s">
        <v>20</v>
      </c>
      <c r="B44">
        <v>4065</v>
      </c>
      <c r="D44" t="s">
        <v>14</v>
      </c>
      <c r="E44">
        <v>940</v>
      </c>
    </row>
    <row r="45" spans="1:5" x14ac:dyDescent="0.25">
      <c r="A45" t="s">
        <v>20</v>
      </c>
      <c r="B45">
        <v>246</v>
      </c>
      <c r="D45" t="s">
        <v>14</v>
      </c>
      <c r="E45">
        <v>117</v>
      </c>
    </row>
    <row r="46" spans="1:5" x14ac:dyDescent="0.25">
      <c r="A46" t="s">
        <v>20</v>
      </c>
      <c r="B46">
        <v>2475</v>
      </c>
      <c r="D46" t="s">
        <v>14</v>
      </c>
      <c r="E46">
        <v>115</v>
      </c>
    </row>
    <row r="47" spans="1:5" x14ac:dyDescent="0.25">
      <c r="A47" t="s">
        <v>20</v>
      </c>
      <c r="B47">
        <v>76</v>
      </c>
      <c r="D47" t="s">
        <v>14</v>
      </c>
      <c r="E47">
        <v>326</v>
      </c>
    </row>
    <row r="48" spans="1:5" x14ac:dyDescent="0.25">
      <c r="A48" t="s">
        <v>20</v>
      </c>
      <c r="B48">
        <v>54</v>
      </c>
      <c r="D48" t="s">
        <v>14</v>
      </c>
      <c r="E48">
        <v>1</v>
      </c>
    </row>
    <row r="49" spans="1:5" x14ac:dyDescent="0.25">
      <c r="A49" t="s">
        <v>20</v>
      </c>
      <c r="B49">
        <v>88</v>
      </c>
      <c r="D49" t="s">
        <v>14</v>
      </c>
      <c r="E49">
        <v>1467</v>
      </c>
    </row>
    <row r="50" spans="1:5" x14ac:dyDescent="0.25">
      <c r="A50" t="s">
        <v>20</v>
      </c>
      <c r="B50">
        <v>85</v>
      </c>
      <c r="D50" t="s">
        <v>14</v>
      </c>
      <c r="E50">
        <v>5681</v>
      </c>
    </row>
    <row r="51" spans="1:5" x14ac:dyDescent="0.25">
      <c r="A51" t="s">
        <v>20</v>
      </c>
      <c r="B51">
        <v>170</v>
      </c>
      <c r="D51" t="s">
        <v>14</v>
      </c>
      <c r="E51">
        <v>1059</v>
      </c>
    </row>
    <row r="52" spans="1:5" x14ac:dyDescent="0.25">
      <c r="A52" t="s">
        <v>20</v>
      </c>
      <c r="B52">
        <v>330</v>
      </c>
      <c r="D52" t="s">
        <v>14</v>
      </c>
      <c r="E52">
        <v>1194</v>
      </c>
    </row>
    <row r="53" spans="1:5" x14ac:dyDescent="0.25">
      <c r="A53" t="s">
        <v>20</v>
      </c>
      <c r="B53">
        <v>127</v>
      </c>
      <c r="D53" t="s">
        <v>14</v>
      </c>
      <c r="E53">
        <v>30</v>
      </c>
    </row>
    <row r="54" spans="1:5" x14ac:dyDescent="0.25">
      <c r="A54" t="s">
        <v>20</v>
      </c>
      <c r="B54">
        <v>411</v>
      </c>
      <c r="D54" t="s">
        <v>14</v>
      </c>
      <c r="E54">
        <v>75</v>
      </c>
    </row>
    <row r="55" spans="1:5" x14ac:dyDescent="0.25">
      <c r="A55" t="s">
        <v>20</v>
      </c>
      <c r="B55">
        <v>180</v>
      </c>
      <c r="D55" t="s">
        <v>14</v>
      </c>
      <c r="E55">
        <v>955</v>
      </c>
    </row>
    <row r="56" spans="1:5" x14ac:dyDescent="0.25">
      <c r="A56" t="s">
        <v>20</v>
      </c>
      <c r="B56">
        <v>374</v>
      </c>
      <c r="D56" t="s">
        <v>14</v>
      </c>
      <c r="E56">
        <v>67</v>
      </c>
    </row>
    <row r="57" spans="1:5" x14ac:dyDescent="0.25">
      <c r="A57" t="s">
        <v>20</v>
      </c>
      <c r="B57">
        <v>71</v>
      </c>
      <c r="D57" t="s">
        <v>14</v>
      </c>
      <c r="E57">
        <v>5</v>
      </c>
    </row>
    <row r="58" spans="1:5" x14ac:dyDescent="0.25">
      <c r="A58" t="s">
        <v>20</v>
      </c>
      <c r="B58">
        <v>203</v>
      </c>
      <c r="D58" t="s">
        <v>14</v>
      </c>
      <c r="E58">
        <v>26</v>
      </c>
    </row>
    <row r="59" spans="1:5" x14ac:dyDescent="0.25">
      <c r="A59" t="s">
        <v>20</v>
      </c>
      <c r="B59">
        <v>113</v>
      </c>
      <c r="D59" t="s">
        <v>14</v>
      </c>
      <c r="E59">
        <v>1130</v>
      </c>
    </row>
    <row r="60" spans="1:5" x14ac:dyDescent="0.25">
      <c r="A60" t="s">
        <v>20</v>
      </c>
      <c r="B60">
        <v>96</v>
      </c>
      <c r="D60" t="s">
        <v>14</v>
      </c>
      <c r="E60">
        <v>782</v>
      </c>
    </row>
    <row r="61" spans="1:5" x14ac:dyDescent="0.25">
      <c r="A61" t="s">
        <v>20</v>
      </c>
      <c r="B61">
        <v>498</v>
      </c>
      <c r="D61" t="s">
        <v>14</v>
      </c>
      <c r="E61">
        <v>210</v>
      </c>
    </row>
    <row r="62" spans="1:5" x14ac:dyDescent="0.25">
      <c r="A62" t="s">
        <v>20</v>
      </c>
      <c r="B62">
        <v>180</v>
      </c>
      <c r="D62" t="s">
        <v>14</v>
      </c>
      <c r="E62">
        <v>136</v>
      </c>
    </row>
    <row r="63" spans="1:5" x14ac:dyDescent="0.25">
      <c r="A63" t="s">
        <v>20</v>
      </c>
      <c r="B63">
        <v>27</v>
      </c>
      <c r="D63" t="s">
        <v>14</v>
      </c>
      <c r="E63">
        <v>86</v>
      </c>
    </row>
    <row r="64" spans="1:5" x14ac:dyDescent="0.25">
      <c r="A64" t="s">
        <v>20</v>
      </c>
      <c r="B64">
        <v>2331</v>
      </c>
      <c r="D64" t="s">
        <v>14</v>
      </c>
      <c r="E64">
        <v>19</v>
      </c>
    </row>
    <row r="65" spans="1:5" x14ac:dyDescent="0.25">
      <c r="A65" t="s">
        <v>20</v>
      </c>
      <c r="B65">
        <v>113</v>
      </c>
      <c r="D65" t="s">
        <v>14</v>
      </c>
      <c r="E65">
        <v>886</v>
      </c>
    </row>
    <row r="66" spans="1:5" x14ac:dyDescent="0.25">
      <c r="A66" t="s">
        <v>20</v>
      </c>
      <c r="B66">
        <v>164</v>
      </c>
      <c r="D66" t="s">
        <v>14</v>
      </c>
      <c r="E66">
        <v>35</v>
      </c>
    </row>
    <row r="67" spans="1:5" x14ac:dyDescent="0.25">
      <c r="A67" t="s">
        <v>20</v>
      </c>
      <c r="B67">
        <v>164</v>
      </c>
      <c r="D67" t="s">
        <v>14</v>
      </c>
      <c r="E67">
        <v>24</v>
      </c>
    </row>
    <row r="68" spans="1:5" x14ac:dyDescent="0.25">
      <c r="A68" t="s">
        <v>20</v>
      </c>
      <c r="B68">
        <v>336</v>
      </c>
      <c r="D68" t="s">
        <v>14</v>
      </c>
      <c r="E68">
        <v>86</v>
      </c>
    </row>
    <row r="69" spans="1:5" x14ac:dyDescent="0.25">
      <c r="A69" t="s">
        <v>20</v>
      </c>
      <c r="B69">
        <v>1917</v>
      </c>
      <c r="D69" t="s">
        <v>14</v>
      </c>
      <c r="E69">
        <v>243</v>
      </c>
    </row>
    <row r="70" spans="1:5" x14ac:dyDescent="0.25">
      <c r="A70" t="s">
        <v>20</v>
      </c>
      <c r="B70">
        <v>95</v>
      </c>
      <c r="D70" t="s">
        <v>14</v>
      </c>
      <c r="E70">
        <v>65</v>
      </c>
    </row>
    <row r="71" spans="1:5" x14ac:dyDescent="0.25">
      <c r="A71" t="s">
        <v>20</v>
      </c>
      <c r="B71">
        <v>147</v>
      </c>
      <c r="D71" t="s">
        <v>14</v>
      </c>
      <c r="E71">
        <v>100</v>
      </c>
    </row>
    <row r="72" spans="1:5" x14ac:dyDescent="0.25">
      <c r="A72" t="s">
        <v>20</v>
      </c>
      <c r="B72">
        <v>86</v>
      </c>
      <c r="D72" t="s">
        <v>14</v>
      </c>
      <c r="E72">
        <v>168</v>
      </c>
    </row>
    <row r="73" spans="1:5" x14ac:dyDescent="0.25">
      <c r="A73" t="s">
        <v>20</v>
      </c>
      <c r="B73">
        <v>83</v>
      </c>
      <c r="D73" t="s">
        <v>14</v>
      </c>
      <c r="E73">
        <v>13</v>
      </c>
    </row>
    <row r="74" spans="1:5" x14ac:dyDescent="0.25">
      <c r="A74" t="s">
        <v>20</v>
      </c>
      <c r="B74">
        <v>676</v>
      </c>
      <c r="D74" t="s">
        <v>14</v>
      </c>
      <c r="E74">
        <v>1</v>
      </c>
    </row>
    <row r="75" spans="1:5" x14ac:dyDescent="0.25">
      <c r="A75" t="s">
        <v>20</v>
      </c>
      <c r="B75">
        <v>361</v>
      </c>
      <c r="D75" t="s">
        <v>14</v>
      </c>
      <c r="E75">
        <v>40</v>
      </c>
    </row>
    <row r="76" spans="1:5" x14ac:dyDescent="0.25">
      <c r="A76" t="s">
        <v>20</v>
      </c>
      <c r="B76">
        <v>131</v>
      </c>
      <c r="D76" t="s">
        <v>14</v>
      </c>
      <c r="E76">
        <v>226</v>
      </c>
    </row>
    <row r="77" spans="1:5" x14ac:dyDescent="0.25">
      <c r="A77" t="s">
        <v>20</v>
      </c>
      <c r="B77">
        <v>126</v>
      </c>
      <c r="D77" t="s">
        <v>14</v>
      </c>
      <c r="E77">
        <v>1625</v>
      </c>
    </row>
    <row r="78" spans="1:5" x14ac:dyDescent="0.25">
      <c r="A78" t="s">
        <v>20</v>
      </c>
      <c r="B78">
        <v>275</v>
      </c>
      <c r="D78" t="s">
        <v>14</v>
      </c>
      <c r="E78">
        <v>143</v>
      </c>
    </row>
    <row r="79" spans="1:5" x14ac:dyDescent="0.25">
      <c r="A79" t="s">
        <v>20</v>
      </c>
      <c r="B79">
        <v>67</v>
      </c>
      <c r="D79" t="s">
        <v>14</v>
      </c>
      <c r="E79">
        <v>934</v>
      </c>
    </row>
    <row r="80" spans="1:5" x14ac:dyDescent="0.25">
      <c r="A80" t="s">
        <v>20</v>
      </c>
      <c r="B80">
        <v>154</v>
      </c>
      <c r="D80" t="s">
        <v>14</v>
      </c>
      <c r="E80">
        <v>17</v>
      </c>
    </row>
    <row r="81" spans="1:5" x14ac:dyDescent="0.25">
      <c r="A81" t="s">
        <v>20</v>
      </c>
      <c r="B81">
        <v>1782</v>
      </c>
      <c r="D81" t="s">
        <v>14</v>
      </c>
      <c r="E81">
        <v>2179</v>
      </c>
    </row>
    <row r="82" spans="1:5" x14ac:dyDescent="0.25">
      <c r="A82" t="s">
        <v>20</v>
      </c>
      <c r="B82">
        <v>903</v>
      </c>
      <c r="D82" t="s">
        <v>14</v>
      </c>
      <c r="E82">
        <v>931</v>
      </c>
    </row>
    <row r="83" spans="1:5" x14ac:dyDescent="0.25">
      <c r="A83" t="s">
        <v>20</v>
      </c>
      <c r="B83">
        <v>94</v>
      </c>
      <c r="D83" t="s">
        <v>14</v>
      </c>
      <c r="E83">
        <v>92</v>
      </c>
    </row>
    <row r="84" spans="1:5" x14ac:dyDescent="0.25">
      <c r="A84" t="s">
        <v>20</v>
      </c>
      <c r="B84">
        <v>180</v>
      </c>
      <c r="D84" t="s">
        <v>14</v>
      </c>
      <c r="E84">
        <v>57</v>
      </c>
    </row>
    <row r="85" spans="1:5" x14ac:dyDescent="0.25">
      <c r="A85" t="s">
        <v>20</v>
      </c>
      <c r="B85">
        <v>533</v>
      </c>
      <c r="D85" t="s">
        <v>14</v>
      </c>
      <c r="E85">
        <v>41</v>
      </c>
    </row>
    <row r="86" spans="1:5" x14ac:dyDescent="0.25">
      <c r="A86" t="s">
        <v>20</v>
      </c>
      <c r="B86">
        <v>2443</v>
      </c>
      <c r="D86" t="s">
        <v>14</v>
      </c>
      <c r="E86">
        <v>1</v>
      </c>
    </row>
    <row r="87" spans="1:5" x14ac:dyDescent="0.25">
      <c r="A87" t="s">
        <v>20</v>
      </c>
      <c r="B87">
        <v>89</v>
      </c>
      <c r="D87" t="s">
        <v>14</v>
      </c>
      <c r="E87">
        <v>101</v>
      </c>
    </row>
    <row r="88" spans="1:5" x14ac:dyDescent="0.25">
      <c r="A88" t="s">
        <v>20</v>
      </c>
      <c r="B88">
        <v>159</v>
      </c>
      <c r="D88" t="s">
        <v>14</v>
      </c>
      <c r="E88">
        <v>1335</v>
      </c>
    </row>
    <row r="89" spans="1:5" x14ac:dyDescent="0.25">
      <c r="A89" t="s">
        <v>20</v>
      </c>
      <c r="B89">
        <v>50</v>
      </c>
      <c r="D89" t="s">
        <v>14</v>
      </c>
      <c r="E89">
        <v>15</v>
      </c>
    </row>
    <row r="90" spans="1:5" x14ac:dyDescent="0.25">
      <c r="A90" t="s">
        <v>20</v>
      </c>
      <c r="B90">
        <v>186</v>
      </c>
      <c r="D90" t="s">
        <v>14</v>
      </c>
      <c r="E90">
        <v>454</v>
      </c>
    </row>
    <row r="91" spans="1:5" x14ac:dyDescent="0.25">
      <c r="A91" t="s">
        <v>20</v>
      </c>
      <c r="B91">
        <v>1071</v>
      </c>
      <c r="D91" t="s">
        <v>14</v>
      </c>
      <c r="E91">
        <v>3182</v>
      </c>
    </row>
    <row r="92" spans="1:5" x14ac:dyDescent="0.25">
      <c r="A92" t="s">
        <v>20</v>
      </c>
      <c r="B92">
        <v>117</v>
      </c>
      <c r="D92" t="s">
        <v>14</v>
      </c>
      <c r="E92">
        <v>15</v>
      </c>
    </row>
    <row r="93" spans="1:5" x14ac:dyDescent="0.25">
      <c r="A93" t="s">
        <v>20</v>
      </c>
      <c r="B93">
        <v>70</v>
      </c>
      <c r="D93" t="s">
        <v>14</v>
      </c>
      <c r="E93">
        <v>133</v>
      </c>
    </row>
    <row r="94" spans="1:5" x14ac:dyDescent="0.25">
      <c r="A94" t="s">
        <v>20</v>
      </c>
      <c r="B94">
        <v>135</v>
      </c>
      <c r="D94" t="s">
        <v>14</v>
      </c>
      <c r="E94">
        <v>2062</v>
      </c>
    </row>
    <row r="95" spans="1:5" x14ac:dyDescent="0.25">
      <c r="A95" t="s">
        <v>20</v>
      </c>
      <c r="B95">
        <v>768</v>
      </c>
      <c r="D95" t="s">
        <v>14</v>
      </c>
      <c r="E95">
        <v>29</v>
      </c>
    </row>
    <row r="96" spans="1:5" x14ac:dyDescent="0.25">
      <c r="A96" t="s">
        <v>20</v>
      </c>
      <c r="B96">
        <v>199</v>
      </c>
      <c r="D96" t="s">
        <v>14</v>
      </c>
      <c r="E96">
        <v>132</v>
      </c>
    </row>
    <row r="97" spans="1:5" x14ac:dyDescent="0.25">
      <c r="A97" t="s">
        <v>20</v>
      </c>
      <c r="B97">
        <v>107</v>
      </c>
      <c r="D97" t="s">
        <v>14</v>
      </c>
      <c r="E97">
        <v>137</v>
      </c>
    </row>
    <row r="98" spans="1:5" x14ac:dyDescent="0.25">
      <c r="A98" t="s">
        <v>20</v>
      </c>
      <c r="B98">
        <v>195</v>
      </c>
      <c r="D98" t="s">
        <v>14</v>
      </c>
      <c r="E98">
        <v>908</v>
      </c>
    </row>
    <row r="99" spans="1:5" x14ac:dyDescent="0.25">
      <c r="A99" t="s">
        <v>20</v>
      </c>
      <c r="B99">
        <v>3376</v>
      </c>
      <c r="D99" t="s">
        <v>14</v>
      </c>
      <c r="E99">
        <v>10</v>
      </c>
    </row>
    <row r="100" spans="1:5" x14ac:dyDescent="0.25">
      <c r="A100" t="s">
        <v>20</v>
      </c>
      <c r="B100">
        <v>41</v>
      </c>
      <c r="D100" t="s">
        <v>14</v>
      </c>
      <c r="E100">
        <v>1910</v>
      </c>
    </row>
    <row r="101" spans="1:5" x14ac:dyDescent="0.25">
      <c r="A101" t="s">
        <v>20</v>
      </c>
      <c r="B101">
        <v>1821</v>
      </c>
      <c r="D101" t="s">
        <v>14</v>
      </c>
      <c r="E101">
        <v>38</v>
      </c>
    </row>
    <row r="102" spans="1:5" x14ac:dyDescent="0.25">
      <c r="A102" t="s">
        <v>20</v>
      </c>
      <c r="B102">
        <v>164</v>
      </c>
      <c r="D102" t="s">
        <v>14</v>
      </c>
      <c r="E102">
        <v>104</v>
      </c>
    </row>
    <row r="103" spans="1:5" x14ac:dyDescent="0.25">
      <c r="A103" t="s">
        <v>20</v>
      </c>
      <c r="B103">
        <v>157</v>
      </c>
      <c r="D103" t="s">
        <v>14</v>
      </c>
      <c r="E103">
        <v>49</v>
      </c>
    </row>
    <row r="104" spans="1:5" x14ac:dyDescent="0.25">
      <c r="A104" t="s">
        <v>20</v>
      </c>
      <c r="B104">
        <v>246</v>
      </c>
      <c r="D104" t="s">
        <v>14</v>
      </c>
      <c r="E104">
        <v>1</v>
      </c>
    </row>
    <row r="105" spans="1:5" x14ac:dyDescent="0.25">
      <c r="A105" t="s">
        <v>20</v>
      </c>
      <c r="B105">
        <v>1396</v>
      </c>
      <c r="D105" t="s">
        <v>14</v>
      </c>
      <c r="E105">
        <v>245</v>
      </c>
    </row>
    <row r="106" spans="1:5" x14ac:dyDescent="0.25">
      <c r="A106" t="s">
        <v>20</v>
      </c>
      <c r="B106">
        <v>2506</v>
      </c>
      <c r="D106" t="s">
        <v>14</v>
      </c>
      <c r="E106">
        <v>32</v>
      </c>
    </row>
    <row r="107" spans="1:5" x14ac:dyDescent="0.25">
      <c r="A107" t="s">
        <v>20</v>
      </c>
      <c r="B107">
        <v>244</v>
      </c>
      <c r="D107" t="s">
        <v>14</v>
      </c>
      <c r="E107">
        <v>7</v>
      </c>
    </row>
    <row r="108" spans="1:5" x14ac:dyDescent="0.25">
      <c r="A108" t="s">
        <v>20</v>
      </c>
      <c r="B108">
        <v>146</v>
      </c>
      <c r="D108" t="s">
        <v>14</v>
      </c>
      <c r="E108">
        <v>803</v>
      </c>
    </row>
    <row r="109" spans="1:5" x14ac:dyDescent="0.25">
      <c r="A109" t="s">
        <v>20</v>
      </c>
      <c r="B109">
        <v>1267</v>
      </c>
      <c r="D109" t="s">
        <v>14</v>
      </c>
      <c r="E109">
        <v>16</v>
      </c>
    </row>
    <row r="110" spans="1:5" x14ac:dyDescent="0.25">
      <c r="A110" t="s">
        <v>20</v>
      </c>
      <c r="B110">
        <v>1561</v>
      </c>
      <c r="D110" t="s">
        <v>14</v>
      </c>
      <c r="E110">
        <v>31</v>
      </c>
    </row>
    <row r="111" spans="1:5" x14ac:dyDescent="0.25">
      <c r="A111" t="s">
        <v>20</v>
      </c>
      <c r="B111">
        <v>48</v>
      </c>
      <c r="D111" t="s">
        <v>14</v>
      </c>
      <c r="E111">
        <v>108</v>
      </c>
    </row>
    <row r="112" spans="1:5" x14ac:dyDescent="0.25">
      <c r="A112" t="s">
        <v>20</v>
      </c>
      <c r="B112">
        <v>2739</v>
      </c>
      <c r="D112" t="s">
        <v>14</v>
      </c>
      <c r="E112">
        <v>30</v>
      </c>
    </row>
    <row r="113" spans="1:5" x14ac:dyDescent="0.25">
      <c r="A113" t="s">
        <v>20</v>
      </c>
      <c r="B113">
        <v>3537</v>
      </c>
      <c r="D113" t="s">
        <v>14</v>
      </c>
      <c r="E113">
        <v>17</v>
      </c>
    </row>
    <row r="114" spans="1:5" x14ac:dyDescent="0.25">
      <c r="A114" t="s">
        <v>20</v>
      </c>
      <c r="B114">
        <v>2107</v>
      </c>
      <c r="D114" t="s">
        <v>14</v>
      </c>
      <c r="E114">
        <v>80</v>
      </c>
    </row>
    <row r="115" spans="1:5" x14ac:dyDescent="0.25">
      <c r="A115" t="s">
        <v>20</v>
      </c>
      <c r="B115">
        <v>3318</v>
      </c>
      <c r="D115" t="s">
        <v>14</v>
      </c>
      <c r="E115">
        <v>2468</v>
      </c>
    </row>
    <row r="116" spans="1:5" x14ac:dyDescent="0.25">
      <c r="A116" t="s">
        <v>20</v>
      </c>
      <c r="B116">
        <v>340</v>
      </c>
      <c r="D116" t="s">
        <v>14</v>
      </c>
      <c r="E116">
        <v>26</v>
      </c>
    </row>
    <row r="117" spans="1:5" x14ac:dyDescent="0.25">
      <c r="A117" t="s">
        <v>20</v>
      </c>
      <c r="B117">
        <v>1442</v>
      </c>
      <c r="D117" t="s">
        <v>14</v>
      </c>
      <c r="E117">
        <v>73</v>
      </c>
    </row>
    <row r="118" spans="1:5" x14ac:dyDescent="0.25">
      <c r="A118" t="s">
        <v>20</v>
      </c>
      <c r="B118">
        <v>126</v>
      </c>
      <c r="D118" t="s">
        <v>14</v>
      </c>
      <c r="E118">
        <v>128</v>
      </c>
    </row>
    <row r="119" spans="1:5" x14ac:dyDescent="0.25">
      <c r="A119" t="s">
        <v>20</v>
      </c>
      <c r="B119">
        <v>524</v>
      </c>
      <c r="D119" t="s">
        <v>14</v>
      </c>
      <c r="E119">
        <v>33</v>
      </c>
    </row>
    <row r="120" spans="1:5" x14ac:dyDescent="0.25">
      <c r="A120" t="s">
        <v>20</v>
      </c>
      <c r="B120">
        <v>1989</v>
      </c>
      <c r="D120" t="s">
        <v>14</v>
      </c>
      <c r="E120">
        <v>1072</v>
      </c>
    </row>
    <row r="121" spans="1:5" x14ac:dyDescent="0.25">
      <c r="A121" t="s">
        <v>20</v>
      </c>
      <c r="B121">
        <v>157</v>
      </c>
      <c r="D121" t="s">
        <v>14</v>
      </c>
      <c r="E121">
        <v>393</v>
      </c>
    </row>
    <row r="122" spans="1:5" x14ac:dyDescent="0.25">
      <c r="A122" t="s">
        <v>20</v>
      </c>
      <c r="B122">
        <v>4498</v>
      </c>
      <c r="D122" t="s">
        <v>14</v>
      </c>
      <c r="E122">
        <v>1257</v>
      </c>
    </row>
    <row r="123" spans="1:5" x14ac:dyDescent="0.25">
      <c r="A123" t="s">
        <v>20</v>
      </c>
      <c r="B123">
        <v>80</v>
      </c>
      <c r="D123" t="s">
        <v>14</v>
      </c>
      <c r="E123">
        <v>328</v>
      </c>
    </row>
    <row r="124" spans="1:5" x14ac:dyDescent="0.25">
      <c r="A124" t="s">
        <v>20</v>
      </c>
      <c r="B124">
        <v>43</v>
      </c>
      <c r="D124" t="s">
        <v>14</v>
      </c>
      <c r="E124">
        <v>147</v>
      </c>
    </row>
    <row r="125" spans="1:5" x14ac:dyDescent="0.25">
      <c r="A125" t="s">
        <v>20</v>
      </c>
      <c r="B125">
        <v>2053</v>
      </c>
      <c r="D125" t="s">
        <v>14</v>
      </c>
      <c r="E125">
        <v>830</v>
      </c>
    </row>
    <row r="126" spans="1:5" x14ac:dyDescent="0.25">
      <c r="A126" t="s">
        <v>20</v>
      </c>
      <c r="B126">
        <v>168</v>
      </c>
      <c r="D126" t="s">
        <v>14</v>
      </c>
      <c r="E126">
        <v>331</v>
      </c>
    </row>
    <row r="127" spans="1:5" x14ac:dyDescent="0.25">
      <c r="A127" t="s">
        <v>20</v>
      </c>
      <c r="B127">
        <v>4289</v>
      </c>
      <c r="D127" t="s">
        <v>14</v>
      </c>
      <c r="E127">
        <v>25</v>
      </c>
    </row>
    <row r="128" spans="1:5" x14ac:dyDescent="0.25">
      <c r="A128" t="s">
        <v>20</v>
      </c>
      <c r="B128">
        <v>165</v>
      </c>
      <c r="D128" t="s">
        <v>14</v>
      </c>
      <c r="E128">
        <v>3483</v>
      </c>
    </row>
    <row r="129" spans="1:5" x14ac:dyDescent="0.25">
      <c r="A129" t="s">
        <v>20</v>
      </c>
      <c r="B129">
        <v>1815</v>
      </c>
      <c r="D129" t="s">
        <v>14</v>
      </c>
      <c r="E129">
        <v>923</v>
      </c>
    </row>
    <row r="130" spans="1:5" x14ac:dyDescent="0.25">
      <c r="A130" t="s">
        <v>20</v>
      </c>
      <c r="B130">
        <v>397</v>
      </c>
      <c r="D130" t="s">
        <v>14</v>
      </c>
      <c r="E130">
        <v>1</v>
      </c>
    </row>
    <row r="131" spans="1:5" x14ac:dyDescent="0.25">
      <c r="A131" t="s">
        <v>20</v>
      </c>
      <c r="B131">
        <v>1539</v>
      </c>
      <c r="D131" t="s">
        <v>14</v>
      </c>
      <c r="E131">
        <v>33</v>
      </c>
    </row>
    <row r="132" spans="1:5" x14ac:dyDescent="0.25">
      <c r="A132" t="s">
        <v>20</v>
      </c>
      <c r="B132">
        <v>138</v>
      </c>
      <c r="D132" t="s">
        <v>14</v>
      </c>
      <c r="E132">
        <v>40</v>
      </c>
    </row>
    <row r="133" spans="1:5" x14ac:dyDescent="0.25">
      <c r="A133" t="s">
        <v>20</v>
      </c>
      <c r="B133">
        <v>3594</v>
      </c>
      <c r="D133" t="s">
        <v>14</v>
      </c>
      <c r="E133">
        <v>23</v>
      </c>
    </row>
    <row r="134" spans="1:5" x14ac:dyDescent="0.25">
      <c r="A134" t="s">
        <v>20</v>
      </c>
      <c r="B134">
        <v>5880</v>
      </c>
      <c r="D134" t="s">
        <v>14</v>
      </c>
      <c r="E134">
        <v>75</v>
      </c>
    </row>
    <row r="135" spans="1:5" x14ac:dyDescent="0.25">
      <c r="A135" t="s">
        <v>20</v>
      </c>
      <c r="B135">
        <v>112</v>
      </c>
      <c r="D135" t="s">
        <v>14</v>
      </c>
      <c r="E135">
        <v>2176</v>
      </c>
    </row>
    <row r="136" spans="1:5" x14ac:dyDescent="0.25">
      <c r="A136" t="s">
        <v>20</v>
      </c>
      <c r="B136">
        <v>943</v>
      </c>
      <c r="D136" t="s">
        <v>14</v>
      </c>
      <c r="E136">
        <v>441</v>
      </c>
    </row>
    <row r="137" spans="1:5" x14ac:dyDescent="0.25">
      <c r="A137" t="s">
        <v>20</v>
      </c>
      <c r="B137">
        <v>2468</v>
      </c>
      <c r="D137" t="s">
        <v>14</v>
      </c>
      <c r="E137">
        <v>25</v>
      </c>
    </row>
    <row r="138" spans="1:5" x14ac:dyDescent="0.25">
      <c r="A138" t="s">
        <v>20</v>
      </c>
      <c r="B138">
        <v>2551</v>
      </c>
      <c r="D138" t="s">
        <v>14</v>
      </c>
      <c r="E138">
        <v>127</v>
      </c>
    </row>
    <row r="139" spans="1:5" x14ac:dyDescent="0.25">
      <c r="A139" t="s">
        <v>20</v>
      </c>
      <c r="B139">
        <v>101</v>
      </c>
      <c r="D139" t="s">
        <v>14</v>
      </c>
      <c r="E139">
        <v>355</v>
      </c>
    </row>
    <row r="140" spans="1:5" x14ac:dyDescent="0.25">
      <c r="A140" t="s">
        <v>20</v>
      </c>
      <c r="B140">
        <v>92</v>
      </c>
      <c r="D140" t="s">
        <v>14</v>
      </c>
      <c r="E140">
        <v>44</v>
      </c>
    </row>
    <row r="141" spans="1:5" x14ac:dyDescent="0.25">
      <c r="A141" t="s">
        <v>20</v>
      </c>
      <c r="B141">
        <v>62</v>
      </c>
      <c r="D141" t="s">
        <v>14</v>
      </c>
      <c r="E141">
        <v>67</v>
      </c>
    </row>
    <row r="142" spans="1:5" x14ac:dyDescent="0.25">
      <c r="A142" t="s">
        <v>20</v>
      </c>
      <c r="B142">
        <v>149</v>
      </c>
      <c r="D142" t="s">
        <v>14</v>
      </c>
      <c r="E142">
        <v>1068</v>
      </c>
    </row>
    <row r="143" spans="1:5" x14ac:dyDescent="0.25">
      <c r="A143" t="s">
        <v>20</v>
      </c>
      <c r="B143">
        <v>329</v>
      </c>
      <c r="D143" t="s">
        <v>14</v>
      </c>
      <c r="E143">
        <v>424</v>
      </c>
    </row>
    <row r="144" spans="1:5" x14ac:dyDescent="0.25">
      <c r="A144" t="s">
        <v>20</v>
      </c>
      <c r="B144">
        <v>97</v>
      </c>
      <c r="D144" t="s">
        <v>14</v>
      </c>
      <c r="E144">
        <v>151</v>
      </c>
    </row>
    <row r="145" spans="1:5" x14ac:dyDescent="0.25">
      <c r="A145" t="s">
        <v>20</v>
      </c>
      <c r="B145">
        <v>1784</v>
      </c>
      <c r="D145" t="s">
        <v>14</v>
      </c>
      <c r="E145">
        <v>1608</v>
      </c>
    </row>
    <row r="146" spans="1:5" x14ac:dyDescent="0.25">
      <c r="A146" t="s">
        <v>20</v>
      </c>
      <c r="B146">
        <v>1684</v>
      </c>
      <c r="D146" t="s">
        <v>14</v>
      </c>
      <c r="E146">
        <v>941</v>
      </c>
    </row>
    <row r="147" spans="1:5" x14ac:dyDescent="0.25">
      <c r="A147" t="s">
        <v>20</v>
      </c>
      <c r="B147">
        <v>250</v>
      </c>
      <c r="D147" t="s">
        <v>14</v>
      </c>
      <c r="E147">
        <v>1</v>
      </c>
    </row>
    <row r="148" spans="1:5" x14ac:dyDescent="0.25">
      <c r="A148" t="s">
        <v>20</v>
      </c>
      <c r="B148">
        <v>238</v>
      </c>
      <c r="D148" t="s">
        <v>14</v>
      </c>
      <c r="E148">
        <v>40</v>
      </c>
    </row>
    <row r="149" spans="1:5" x14ac:dyDescent="0.25">
      <c r="A149" t="s">
        <v>20</v>
      </c>
      <c r="B149">
        <v>53</v>
      </c>
      <c r="D149" t="s">
        <v>14</v>
      </c>
      <c r="E149">
        <v>3015</v>
      </c>
    </row>
    <row r="150" spans="1:5" x14ac:dyDescent="0.25">
      <c r="A150" t="s">
        <v>20</v>
      </c>
      <c r="B150">
        <v>214</v>
      </c>
      <c r="D150" t="s">
        <v>14</v>
      </c>
      <c r="E150">
        <v>435</v>
      </c>
    </row>
    <row r="151" spans="1:5" x14ac:dyDescent="0.25">
      <c r="A151" t="s">
        <v>20</v>
      </c>
      <c r="B151">
        <v>222</v>
      </c>
      <c r="D151" t="s">
        <v>14</v>
      </c>
      <c r="E151">
        <v>714</v>
      </c>
    </row>
    <row r="152" spans="1:5" x14ac:dyDescent="0.25">
      <c r="A152" t="s">
        <v>20</v>
      </c>
      <c r="B152">
        <v>1884</v>
      </c>
      <c r="D152" t="s">
        <v>14</v>
      </c>
      <c r="E152">
        <v>5497</v>
      </c>
    </row>
    <row r="153" spans="1:5" x14ac:dyDescent="0.25">
      <c r="A153" t="s">
        <v>20</v>
      </c>
      <c r="B153">
        <v>218</v>
      </c>
      <c r="D153" t="s">
        <v>14</v>
      </c>
      <c r="E153">
        <v>418</v>
      </c>
    </row>
    <row r="154" spans="1:5" x14ac:dyDescent="0.25">
      <c r="A154" t="s">
        <v>20</v>
      </c>
      <c r="B154">
        <v>6465</v>
      </c>
      <c r="D154" t="s">
        <v>14</v>
      </c>
      <c r="E154">
        <v>1439</v>
      </c>
    </row>
    <row r="155" spans="1:5" x14ac:dyDescent="0.25">
      <c r="A155" t="s">
        <v>20</v>
      </c>
      <c r="B155">
        <v>59</v>
      </c>
      <c r="D155" t="s">
        <v>14</v>
      </c>
      <c r="E155">
        <v>15</v>
      </c>
    </row>
    <row r="156" spans="1:5" x14ac:dyDescent="0.25">
      <c r="A156" t="s">
        <v>20</v>
      </c>
      <c r="B156">
        <v>88</v>
      </c>
      <c r="D156" t="s">
        <v>14</v>
      </c>
      <c r="E156">
        <v>1999</v>
      </c>
    </row>
    <row r="157" spans="1:5" x14ac:dyDescent="0.25">
      <c r="A157" t="s">
        <v>20</v>
      </c>
      <c r="B157">
        <v>1697</v>
      </c>
      <c r="D157" t="s">
        <v>14</v>
      </c>
      <c r="E157">
        <v>118</v>
      </c>
    </row>
    <row r="158" spans="1:5" x14ac:dyDescent="0.25">
      <c r="A158" t="s">
        <v>20</v>
      </c>
      <c r="B158">
        <v>92</v>
      </c>
      <c r="D158" t="s">
        <v>14</v>
      </c>
      <c r="E158">
        <v>162</v>
      </c>
    </row>
    <row r="159" spans="1:5" x14ac:dyDescent="0.25">
      <c r="A159" t="s">
        <v>20</v>
      </c>
      <c r="B159">
        <v>186</v>
      </c>
      <c r="D159" t="s">
        <v>14</v>
      </c>
      <c r="E159">
        <v>83</v>
      </c>
    </row>
    <row r="160" spans="1:5" x14ac:dyDescent="0.25">
      <c r="A160" t="s">
        <v>20</v>
      </c>
      <c r="B160">
        <v>138</v>
      </c>
      <c r="D160" t="s">
        <v>14</v>
      </c>
      <c r="E160">
        <v>747</v>
      </c>
    </row>
    <row r="161" spans="1:5" x14ac:dyDescent="0.25">
      <c r="A161" t="s">
        <v>20</v>
      </c>
      <c r="B161">
        <v>261</v>
      </c>
      <c r="D161" t="s">
        <v>14</v>
      </c>
      <c r="E161">
        <v>84</v>
      </c>
    </row>
    <row r="162" spans="1:5" x14ac:dyDescent="0.25">
      <c r="A162" t="s">
        <v>20</v>
      </c>
      <c r="B162">
        <v>107</v>
      </c>
      <c r="D162" t="s">
        <v>14</v>
      </c>
      <c r="E162">
        <v>91</v>
      </c>
    </row>
    <row r="163" spans="1:5" x14ac:dyDescent="0.25">
      <c r="A163" t="s">
        <v>20</v>
      </c>
      <c r="B163">
        <v>199</v>
      </c>
      <c r="D163" t="s">
        <v>14</v>
      </c>
      <c r="E163">
        <v>792</v>
      </c>
    </row>
    <row r="164" spans="1:5" x14ac:dyDescent="0.25">
      <c r="A164" t="s">
        <v>20</v>
      </c>
      <c r="B164">
        <v>5512</v>
      </c>
      <c r="D164" t="s">
        <v>14</v>
      </c>
      <c r="E164">
        <v>32</v>
      </c>
    </row>
    <row r="165" spans="1:5" x14ac:dyDescent="0.25">
      <c r="A165" t="s">
        <v>20</v>
      </c>
      <c r="B165">
        <v>86</v>
      </c>
      <c r="D165" t="s">
        <v>14</v>
      </c>
      <c r="E165">
        <v>186</v>
      </c>
    </row>
    <row r="166" spans="1:5" x14ac:dyDescent="0.25">
      <c r="A166" t="s">
        <v>20</v>
      </c>
      <c r="B166">
        <v>2768</v>
      </c>
      <c r="D166" t="s">
        <v>14</v>
      </c>
      <c r="E166">
        <v>605</v>
      </c>
    </row>
    <row r="167" spans="1:5" x14ac:dyDescent="0.25">
      <c r="A167" t="s">
        <v>20</v>
      </c>
      <c r="B167">
        <v>48</v>
      </c>
      <c r="D167" t="s">
        <v>14</v>
      </c>
      <c r="E167">
        <v>1</v>
      </c>
    </row>
    <row r="168" spans="1:5" x14ac:dyDescent="0.25">
      <c r="A168" t="s">
        <v>20</v>
      </c>
      <c r="B168">
        <v>87</v>
      </c>
      <c r="D168" t="s">
        <v>14</v>
      </c>
      <c r="E168">
        <v>31</v>
      </c>
    </row>
    <row r="169" spans="1:5" x14ac:dyDescent="0.25">
      <c r="A169" t="s">
        <v>20</v>
      </c>
      <c r="B169">
        <v>1894</v>
      </c>
      <c r="D169" t="s">
        <v>14</v>
      </c>
      <c r="E169">
        <v>1181</v>
      </c>
    </row>
    <row r="170" spans="1:5" x14ac:dyDescent="0.25">
      <c r="A170" t="s">
        <v>20</v>
      </c>
      <c r="B170">
        <v>282</v>
      </c>
      <c r="D170" t="s">
        <v>14</v>
      </c>
      <c r="E170">
        <v>39</v>
      </c>
    </row>
    <row r="171" spans="1:5" x14ac:dyDescent="0.25">
      <c r="A171" t="s">
        <v>20</v>
      </c>
      <c r="B171">
        <v>116</v>
      </c>
      <c r="D171" t="s">
        <v>14</v>
      </c>
      <c r="E171">
        <v>46</v>
      </c>
    </row>
    <row r="172" spans="1:5" x14ac:dyDescent="0.25">
      <c r="A172" t="s">
        <v>20</v>
      </c>
      <c r="B172">
        <v>83</v>
      </c>
      <c r="D172" t="s">
        <v>14</v>
      </c>
      <c r="E172">
        <v>105</v>
      </c>
    </row>
    <row r="173" spans="1:5" x14ac:dyDescent="0.25">
      <c r="A173" t="s">
        <v>20</v>
      </c>
      <c r="B173">
        <v>91</v>
      </c>
      <c r="D173" t="s">
        <v>14</v>
      </c>
      <c r="E173">
        <v>535</v>
      </c>
    </row>
    <row r="174" spans="1:5" x14ac:dyDescent="0.25">
      <c r="A174" t="s">
        <v>20</v>
      </c>
      <c r="B174">
        <v>546</v>
      </c>
      <c r="D174" t="s">
        <v>14</v>
      </c>
      <c r="E174">
        <v>16</v>
      </c>
    </row>
    <row r="175" spans="1:5" x14ac:dyDescent="0.25">
      <c r="A175" t="s">
        <v>20</v>
      </c>
      <c r="B175">
        <v>393</v>
      </c>
      <c r="D175" t="s">
        <v>14</v>
      </c>
      <c r="E175">
        <v>575</v>
      </c>
    </row>
    <row r="176" spans="1:5" x14ac:dyDescent="0.25">
      <c r="A176" t="s">
        <v>20</v>
      </c>
      <c r="B176">
        <v>133</v>
      </c>
      <c r="D176" t="s">
        <v>14</v>
      </c>
      <c r="E176">
        <v>1120</v>
      </c>
    </row>
    <row r="177" spans="1:5" x14ac:dyDescent="0.25">
      <c r="A177" t="s">
        <v>20</v>
      </c>
      <c r="B177">
        <v>254</v>
      </c>
      <c r="D177" t="s">
        <v>14</v>
      </c>
      <c r="E177">
        <v>113</v>
      </c>
    </row>
    <row r="178" spans="1:5" x14ac:dyDescent="0.25">
      <c r="A178" t="s">
        <v>20</v>
      </c>
      <c r="B178">
        <v>176</v>
      </c>
      <c r="D178" t="s">
        <v>14</v>
      </c>
      <c r="E178">
        <v>1538</v>
      </c>
    </row>
    <row r="179" spans="1:5" x14ac:dyDescent="0.25">
      <c r="A179" t="s">
        <v>20</v>
      </c>
      <c r="B179">
        <v>337</v>
      </c>
      <c r="D179" t="s">
        <v>14</v>
      </c>
      <c r="E179">
        <v>9</v>
      </c>
    </row>
    <row r="180" spans="1:5" x14ac:dyDescent="0.25">
      <c r="A180" t="s">
        <v>20</v>
      </c>
      <c r="B180">
        <v>107</v>
      </c>
      <c r="D180" t="s">
        <v>14</v>
      </c>
      <c r="E180">
        <v>554</v>
      </c>
    </row>
    <row r="181" spans="1:5" x14ac:dyDescent="0.25">
      <c r="A181" t="s">
        <v>20</v>
      </c>
      <c r="B181">
        <v>183</v>
      </c>
      <c r="D181" t="s">
        <v>14</v>
      </c>
      <c r="E181">
        <v>648</v>
      </c>
    </row>
    <row r="182" spans="1:5" x14ac:dyDescent="0.25">
      <c r="A182" t="s">
        <v>20</v>
      </c>
      <c r="B182">
        <v>72</v>
      </c>
      <c r="D182" t="s">
        <v>14</v>
      </c>
      <c r="E182">
        <v>21</v>
      </c>
    </row>
    <row r="183" spans="1:5" x14ac:dyDescent="0.25">
      <c r="A183" t="s">
        <v>20</v>
      </c>
      <c r="B183">
        <v>295</v>
      </c>
      <c r="D183" t="s">
        <v>14</v>
      </c>
      <c r="E183">
        <v>54</v>
      </c>
    </row>
    <row r="184" spans="1:5" x14ac:dyDescent="0.25">
      <c r="A184" t="s">
        <v>20</v>
      </c>
      <c r="B184">
        <v>142</v>
      </c>
      <c r="D184" t="s">
        <v>14</v>
      </c>
      <c r="E184">
        <v>120</v>
      </c>
    </row>
    <row r="185" spans="1:5" x14ac:dyDescent="0.25">
      <c r="A185" t="s">
        <v>20</v>
      </c>
      <c r="B185">
        <v>85</v>
      </c>
      <c r="D185" t="s">
        <v>14</v>
      </c>
      <c r="E185">
        <v>579</v>
      </c>
    </row>
    <row r="186" spans="1:5" x14ac:dyDescent="0.25">
      <c r="A186" t="s">
        <v>20</v>
      </c>
      <c r="B186">
        <v>659</v>
      </c>
      <c r="D186" t="s">
        <v>14</v>
      </c>
      <c r="E186">
        <v>2072</v>
      </c>
    </row>
    <row r="187" spans="1:5" x14ac:dyDescent="0.25">
      <c r="A187" t="s">
        <v>20</v>
      </c>
      <c r="B187">
        <v>121</v>
      </c>
      <c r="D187" t="s">
        <v>14</v>
      </c>
      <c r="E187">
        <v>0</v>
      </c>
    </row>
    <row r="188" spans="1:5" x14ac:dyDescent="0.25">
      <c r="A188" t="s">
        <v>20</v>
      </c>
      <c r="B188">
        <v>3742</v>
      </c>
      <c r="D188" t="s">
        <v>14</v>
      </c>
      <c r="E188">
        <v>1796</v>
      </c>
    </row>
    <row r="189" spans="1:5" x14ac:dyDescent="0.25">
      <c r="A189" t="s">
        <v>20</v>
      </c>
      <c r="B189">
        <v>223</v>
      </c>
      <c r="D189" t="s">
        <v>14</v>
      </c>
      <c r="E189">
        <v>62</v>
      </c>
    </row>
    <row r="190" spans="1:5" x14ac:dyDescent="0.25">
      <c r="A190" t="s">
        <v>20</v>
      </c>
      <c r="B190">
        <v>133</v>
      </c>
      <c r="D190" t="s">
        <v>14</v>
      </c>
      <c r="E190">
        <v>347</v>
      </c>
    </row>
    <row r="191" spans="1:5" x14ac:dyDescent="0.25">
      <c r="A191" t="s">
        <v>20</v>
      </c>
      <c r="B191">
        <v>5168</v>
      </c>
      <c r="D191" t="s">
        <v>14</v>
      </c>
      <c r="E191">
        <v>19</v>
      </c>
    </row>
    <row r="192" spans="1:5" x14ac:dyDescent="0.25">
      <c r="A192" t="s">
        <v>20</v>
      </c>
      <c r="B192">
        <v>307</v>
      </c>
      <c r="D192" t="s">
        <v>14</v>
      </c>
      <c r="E192">
        <v>1258</v>
      </c>
    </row>
    <row r="193" spans="1:5" x14ac:dyDescent="0.25">
      <c r="A193" t="s">
        <v>20</v>
      </c>
      <c r="B193">
        <v>2441</v>
      </c>
      <c r="D193" t="s">
        <v>14</v>
      </c>
      <c r="E193">
        <v>362</v>
      </c>
    </row>
    <row r="194" spans="1:5" x14ac:dyDescent="0.25">
      <c r="A194" t="s">
        <v>20</v>
      </c>
      <c r="B194">
        <v>1385</v>
      </c>
      <c r="D194" t="s">
        <v>14</v>
      </c>
      <c r="E194">
        <v>133</v>
      </c>
    </row>
    <row r="195" spans="1:5" x14ac:dyDescent="0.25">
      <c r="A195" t="s">
        <v>20</v>
      </c>
      <c r="B195">
        <v>190</v>
      </c>
      <c r="D195" t="s">
        <v>14</v>
      </c>
      <c r="E195">
        <v>846</v>
      </c>
    </row>
    <row r="196" spans="1:5" x14ac:dyDescent="0.25">
      <c r="A196" t="s">
        <v>20</v>
      </c>
      <c r="B196">
        <v>470</v>
      </c>
      <c r="D196" t="s">
        <v>14</v>
      </c>
      <c r="E196">
        <v>10</v>
      </c>
    </row>
    <row r="197" spans="1:5" x14ac:dyDescent="0.25">
      <c r="A197" t="s">
        <v>20</v>
      </c>
      <c r="B197">
        <v>253</v>
      </c>
      <c r="D197" t="s">
        <v>14</v>
      </c>
      <c r="E197">
        <v>191</v>
      </c>
    </row>
    <row r="198" spans="1:5" x14ac:dyDescent="0.25">
      <c r="A198" t="s">
        <v>20</v>
      </c>
      <c r="B198">
        <v>1113</v>
      </c>
      <c r="D198" t="s">
        <v>14</v>
      </c>
      <c r="E198">
        <v>1979</v>
      </c>
    </row>
    <row r="199" spans="1:5" x14ac:dyDescent="0.25">
      <c r="A199" t="s">
        <v>20</v>
      </c>
      <c r="B199">
        <v>2283</v>
      </c>
      <c r="D199" t="s">
        <v>14</v>
      </c>
      <c r="E199">
        <v>63</v>
      </c>
    </row>
    <row r="200" spans="1:5" x14ac:dyDescent="0.25">
      <c r="A200" t="s">
        <v>20</v>
      </c>
      <c r="B200">
        <v>1095</v>
      </c>
      <c r="D200" t="s">
        <v>14</v>
      </c>
      <c r="E200">
        <v>6080</v>
      </c>
    </row>
    <row r="201" spans="1:5" x14ac:dyDescent="0.25">
      <c r="A201" t="s">
        <v>20</v>
      </c>
      <c r="B201">
        <v>1690</v>
      </c>
      <c r="D201" t="s">
        <v>14</v>
      </c>
      <c r="E201">
        <v>80</v>
      </c>
    </row>
    <row r="202" spans="1:5" x14ac:dyDescent="0.25">
      <c r="A202" t="s">
        <v>20</v>
      </c>
      <c r="B202">
        <v>191</v>
      </c>
      <c r="D202" t="s">
        <v>14</v>
      </c>
      <c r="E202">
        <v>9</v>
      </c>
    </row>
    <row r="203" spans="1:5" x14ac:dyDescent="0.25">
      <c r="A203" t="s">
        <v>20</v>
      </c>
      <c r="B203">
        <v>2013</v>
      </c>
      <c r="D203" t="s">
        <v>14</v>
      </c>
      <c r="E203">
        <v>1784</v>
      </c>
    </row>
    <row r="204" spans="1:5" x14ac:dyDescent="0.25">
      <c r="A204" t="s">
        <v>20</v>
      </c>
      <c r="B204">
        <v>1703</v>
      </c>
      <c r="D204" t="s">
        <v>14</v>
      </c>
      <c r="E204">
        <v>243</v>
      </c>
    </row>
    <row r="205" spans="1:5" x14ac:dyDescent="0.25">
      <c r="A205" t="s">
        <v>20</v>
      </c>
      <c r="B205">
        <v>80</v>
      </c>
      <c r="D205" t="s">
        <v>14</v>
      </c>
      <c r="E205">
        <v>1296</v>
      </c>
    </row>
    <row r="206" spans="1:5" x14ac:dyDescent="0.25">
      <c r="A206" t="s">
        <v>20</v>
      </c>
      <c r="B206">
        <v>41</v>
      </c>
      <c r="D206" t="s">
        <v>14</v>
      </c>
      <c r="E206">
        <v>77</v>
      </c>
    </row>
    <row r="207" spans="1:5" x14ac:dyDescent="0.25">
      <c r="A207" t="s">
        <v>20</v>
      </c>
      <c r="B207">
        <v>187</v>
      </c>
      <c r="D207" t="s">
        <v>14</v>
      </c>
      <c r="E207">
        <v>395</v>
      </c>
    </row>
    <row r="208" spans="1:5" x14ac:dyDescent="0.25">
      <c r="A208" t="s">
        <v>20</v>
      </c>
      <c r="B208">
        <v>2875</v>
      </c>
      <c r="D208" t="s">
        <v>14</v>
      </c>
      <c r="E208">
        <v>49</v>
      </c>
    </row>
    <row r="209" spans="1:5" x14ac:dyDescent="0.25">
      <c r="A209" t="s">
        <v>20</v>
      </c>
      <c r="B209">
        <v>88</v>
      </c>
      <c r="D209" t="s">
        <v>14</v>
      </c>
      <c r="E209">
        <v>180</v>
      </c>
    </row>
    <row r="210" spans="1:5" x14ac:dyDescent="0.25">
      <c r="A210" t="s">
        <v>20</v>
      </c>
      <c r="B210">
        <v>191</v>
      </c>
      <c r="D210" t="s">
        <v>14</v>
      </c>
      <c r="E210">
        <v>2690</v>
      </c>
    </row>
    <row r="211" spans="1:5" x14ac:dyDescent="0.25">
      <c r="A211" t="s">
        <v>20</v>
      </c>
      <c r="B211">
        <v>139</v>
      </c>
      <c r="D211" t="s">
        <v>14</v>
      </c>
      <c r="E211">
        <v>2779</v>
      </c>
    </row>
    <row r="212" spans="1:5" x14ac:dyDescent="0.25">
      <c r="A212" t="s">
        <v>20</v>
      </c>
      <c r="B212">
        <v>186</v>
      </c>
      <c r="D212" t="s">
        <v>14</v>
      </c>
      <c r="E212">
        <v>92</v>
      </c>
    </row>
    <row r="213" spans="1:5" x14ac:dyDescent="0.25">
      <c r="A213" t="s">
        <v>20</v>
      </c>
      <c r="B213">
        <v>112</v>
      </c>
      <c r="D213" t="s">
        <v>14</v>
      </c>
      <c r="E213">
        <v>1028</v>
      </c>
    </row>
    <row r="214" spans="1:5" x14ac:dyDescent="0.25">
      <c r="A214" t="s">
        <v>20</v>
      </c>
      <c r="B214">
        <v>101</v>
      </c>
      <c r="D214" t="s">
        <v>14</v>
      </c>
      <c r="E214">
        <v>26</v>
      </c>
    </row>
    <row r="215" spans="1:5" x14ac:dyDescent="0.25">
      <c r="A215" t="s">
        <v>20</v>
      </c>
      <c r="B215">
        <v>206</v>
      </c>
      <c r="D215" t="s">
        <v>14</v>
      </c>
      <c r="E215">
        <v>1790</v>
      </c>
    </row>
    <row r="216" spans="1:5" x14ac:dyDescent="0.25">
      <c r="A216" t="s">
        <v>20</v>
      </c>
      <c r="B216">
        <v>154</v>
      </c>
      <c r="D216" t="s">
        <v>14</v>
      </c>
      <c r="E216">
        <v>37</v>
      </c>
    </row>
    <row r="217" spans="1:5" x14ac:dyDescent="0.25">
      <c r="A217" t="s">
        <v>20</v>
      </c>
      <c r="B217">
        <v>5966</v>
      </c>
      <c r="D217" t="s">
        <v>14</v>
      </c>
      <c r="E217">
        <v>35</v>
      </c>
    </row>
    <row r="218" spans="1:5" x14ac:dyDescent="0.25">
      <c r="A218" t="s">
        <v>20</v>
      </c>
      <c r="B218">
        <v>169</v>
      </c>
      <c r="D218" t="s">
        <v>14</v>
      </c>
      <c r="E218">
        <v>558</v>
      </c>
    </row>
    <row r="219" spans="1:5" x14ac:dyDescent="0.25">
      <c r="A219" t="s">
        <v>20</v>
      </c>
      <c r="B219">
        <v>2106</v>
      </c>
      <c r="D219" t="s">
        <v>14</v>
      </c>
      <c r="E219">
        <v>64</v>
      </c>
    </row>
    <row r="220" spans="1:5" x14ac:dyDescent="0.25">
      <c r="A220" t="s">
        <v>20</v>
      </c>
      <c r="B220">
        <v>131</v>
      </c>
      <c r="D220" t="s">
        <v>14</v>
      </c>
      <c r="E220">
        <v>245</v>
      </c>
    </row>
    <row r="221" spans="1:5" x14ac:dyDescent="0.25">
      <c r="A221" t="s">
        <v>20</v>
      </c>
      <c r="B221">
        <v>84</v>
      </c>
      <c r="D221" t="s">
        <v>14</v>
      </c>
      <c r="E221">
        <v>71</v>
      </c>
    </row>
    <row r="222" spans="1:5" x14ac:dyDescent="0.25">
      <c r="A222" t="s">
        <v>20</v>
      </c>
      <c r="B222">
        <v>155</v>
      </c>
      <c r="D222" t="s">
        <v>14</v>
      </c>
      <c r="E222">
        <v>42</v>
      </c>
    </row>
    <row r="223" spans="1:5" x14ac:dyDescent="0.25">
      <c r="A223" t="s">
        <v>20</v>
      </c>
      <c r="B223">
        <v>189</v>
      </c>
      <c r="D223" t="s">
        <v>14</v>
      </c>
      <c r="E223">
        <v>156</v>
      </c>
    </row>
    <row r="224" spans="1:5" x14ac:dyDescent="0.25">
      <c r="A224" t="s">
        <v>20</v>
      </c>
      <c r="B224">
        <v>4799</v>
      </c>
      <c r="D224" t="s">
        <v>14</v>
      </c>
      <c r="E224">
        <v>1368</v>
      </c>
    </row>
    <row r="225" spans="1:5" x14ac:dyDescent="0.25">
      <c r="A225" t="s">
        <v>20</v>
      </c>
      <c r="B225">
        <v>1137</v>
      </c>
      <c r="D225" t="s">
        <v>14</v>
      </c>
      <c r="E225">
        <v>102</v>
      </c>
    </row>
    <row r="226" spans="1:5" x14ac:dyDescent="0.25">
      <c r="A226" t="s">
        <v>20</v>
      </c>
      <c r="B226">
        <v>1152</v>
      </c>
      <c r="D226" t="s">
        <v>14</v>
      </c>
      <c r="E226">
        <v>86</v>
      </c>
    </row>
    <row r="227" spans="1:5" x14ac:dyDescent="0.25">
      <c r="A227" t="s">
        <v>20</v>
      </c>
      <c r="B227">
        <v>50</v>
      </c>
      <c r="D227" t="s">
        <v>14</v>
      </c>
      <c r="E227">
        <v>253</v>
      </c>
    </row>
    <row r="228" spans="1:5" x14ac:dyDescent="0.25">
      <c r="A228" t="s">
        <v>20</v>
      </c>
      <c r="B228">
        <v>3059</v>
      </c>
      <c r="D228" t="s">
        <v>14</v>
      </c>
      <c r="E228">
        <v>157</v>
      </c>
    </row>
    <row r="229" spans="1:5" x14ac:dyDescent="0.25">
      <c r="A229" t="s">
        <v>20</v>
      </c>
      <c r="B229">
        <v>34</v>
      </c>
      <c r="D229" t="s">
        <v>14</v>
      </c>
      <c r="E229">
        <v>183</v>
      </c>
    </row>
    <row r="230" spans="1:5" x14ac:dyDescent="0.25">
      <c r="A230" t="s">
        <v>20</v>
      </c>
      <c r="B230">
        <v>220</v>
      </c>
      <c r="D230" t="s">
        <v>14</v>
      </c>
      <c r="E230">
        <v>82</v>
      </c>
    </row>
    <row r="231" spans="1:5" x14ac:dyDescent="0.25">
      <c r="A231" t="s">
        <v>20</v>
      </c>
      <c r="B231">
        <v>1604</v>
      </c>
      <c r="D231" t="s">
        <v>14</v>
      </c>
      <c r="E231">
        <v>1</v>
      </c>
    </row>
    <row r="232" spans="1:5" x14ac:dyDescent="0.25">
      <c r="A232" t="s">
        <v>20</v>
      </c>
      <c r="B232">
        <v>454</v>
      </c>
      <c r="D232" t="s">
        <v>14</v>
      </c>
      <c r="E232">
        <v>1198</v>
      </c>
    </row>
    <row r="233" spans="1:5" x14ac:dyDescent="0.25">
      <c r="A233" t="s">
        <v>20</v>
      </c>
      <c r="B233">
        <v>123</v>
      </c>
      <c r="D233" t="s">
        <v>14</v>
      </c>
      <c r="E233">
        <v>648</v>
      </c>
    </row>
    <row r="234" spans="1:5" x14ac:dyDescent="0.25">
      <c r="A234" t="s">
        <v>20</v>
      </c>
      <c r="B234">
        <v>299</v>
      </c>
      <c r="D234" t="s">
        <v>14</v>
      </c>
      <c r="E234">
        <v>64</v>
      </c>
    </row>
    <row r="235" spans="1:5" x14ac:dyDescent="0.25">
      <c r="A235" t="s">
        <v>20</v>
      </c>
      <c r="B235">
        <v>2237</v>
      </c>
      <c r="D235" t="s">
        <v>14</v>
      </c>
      <c r="E235">
        <v>62</v>
      </c>
    </row>
    <row r="236" spans="1:5" x14ac:dyDescent="0.25">
      <c r="A236" t="s">
        <v>20</v>
      </c>
      <c r="B236">
        <v>645</v>
      </c>
      <c r="D236" t="s">
        <v>14</v>
      </c>
      <c r="E236">
        <v>750</v>
      </c>
    </row>
    <row r="237" spans="1:5" x14ac:dyDescent="0.25">
      <c r="A237" t="s">
        <v>20</v>
      </c>
      <c r="B237">
        <v>484</v>
      </c>
      <c r="D237" t="s">
        <v>14</v>
      </c>
      <c r="E237">
        <v>105</v>
      </c>
    </row>
    <row r="238" spans="1:5" x14ac:dyDescent="0.25">
      <c r="A238" t="s">
        <v>20</v>
      </c>
      <c r="B238">
        <v>154</v>
      </c>
      <c r="D238" t="s">
        <v>14</v>
      </c>
      <c r="E238">
        <v>2604</v>
      </c>
    </row>
    <row r="239" spans="1:5" x14ac:dyDescent="0.25">
      <c r="A239" t="s">
        <v>20</v>
      </c>
      <c r="B239">
        <v>82</v>
      </c>
      <c r="D239" t="s">
        <v>14</v>
      </c>
      <c r="E239">
        <v>65</v>
      </c>
    </row>
    <row r="240" spans="1:5" x14ac:dyDescent="0.25">
      <c r="A240" t="s">
        <v>20</v>
      </c>
      <c r="B240">
        <v>134</v>
      </c>
      <c r="D240" t="s">
        <v>14</v>
      </c>
      <c r="E240">
        <v>94</v>
      </c>
    </row>
    <row r="241" spans="1:5" x14ac:dyDescent="0.25">
      <c r="A241" t="s">
        <v>20</v>
      </c>
      <c r="B241">
        <v>5203</v>
      </c>
      <c r="D241" t="s">
        <v>14</v>
      </c>
      <c r="E241">
        <v>257</v>
      </c>
    </row>
    <row r="242" spans="1:5" x14ac:dyDescent="0.25">
      <c r="A242" t="s">
        <v>20</v>
      </c>
      <c r="B242">
        <v>94</v>
      </c>
      <c r="D242" t="s">
        <v>14</v>
      </c>
      <c r="E242">
        <v>2928</v>
      </c>
    </row>
    <row r="243" spans="1:5" x14ac:dyDescent="0.25">
      <c r="A243" t="s">
        <v>20</v>
      </c>
      <c r="B243">
        <v>205</v>
      </c>
      <c r="D243" t="s">
        <v>14</v>
      </c>
      <c r="E243">
        <v>4697</v>
      </c>
    </row>
    <row r="244" spans="1:5" x14ac:dyDescent="0.25">
      <c r="A244" t="s">
        <v>20</v>
      </c>
      <c r="B244">
        <v>92</v>
      </c>
      <c r="D244" t="s">
        <v>14</v>
      </c>
      <c r="E244">
        <v>2915</v>
      </c>
    </row>
    <row r="245" spans="1:5" x14ac:dyDescent="0.25">
      <c r="A245" t="s">
        <v>20</v>
      </c>
      <c r="B245">
        <v>219</v>
      </c>
      <c r="D245" t="s">
        <v>14</v>
      </c>
      <c r="E245">
        <v>18</v>
      </c>
    </row>
    <row r="246" spans="1:5" x14ac:dyDescent="0.25">
      <c r="A246" t="s">
        <v>20</v>
      </c>
      <c r="B246">
        <v>2526</v>
      </c>
      <c r="D246" t="s">
        <v>14</v>
      </c>
      <c r="E246">
        <v>602</v>
      </c>
    </row>
    <row r="247" spans="1:5" x14ac:dyDescent="0.25">
      <c r="A247" t="s">
        <v>20</v>
      </c>
      <c r="B247">
        <v>94</v>
      </c>
      <c r="D247" t="s">
        <v>14</v>
      </c>
      <c r="E247">
        <v>1</v>
      </c>
    </row>
    <row r="248" spans="1:5" x14ac:dyDescent="0.25">
      <c r="A248" t="s">
        <v>20</v>
      </c>
      <c r="B248">
        <v>1713</v>
      </c>
      <c r="D248" t="s">
        <v>14</v>
      </c>
      <c r="E248">
        <v>3868</v>
      </c>
    </row>
    <row r="249" spans="1:5" x14ac:dyDescent="0.25">
      <c r="A249" t="s">
        <v>20</v>
      </c>
      <c r="B249">
        <v>249</v>
      </c>
      <c r="D249" t="s">
        <v>14</v>
      </c>
      <c r="E249">
        <v>504</v>
      </c>
    </row>
    <row r="250" spans="1:5" x14ac:dyDescent="0.25">
      <c r="A250" t="s">
        <v>20</v>
      </c>
      <c r="B250">
        <v>192</v>
      </c>
      <c r="D250" t="s">
        <v>14</v>
      </c>
      <c r="E250">
        <v>14</v>
      </c>
    </row>
    <row r="251" spans="1:5" x14ac:dyDescent="0.25">
      <c r="A251" t="s">
        <v>20</v>
      </c>
      <c r="B251">
        <v>247</v>
      </c>
      <c r="D251" t="s">
        <v>14</v>
      </c>
      <c r="E251">
        <v>750</v>
      </c>
    </row>
    <row r="252" spans="1:5" x14ac:dyDescent="0.25">
      <c r="A252" t="s">
        <v>20</v>
      </c>
      <c r="B252">
        <v>2293</v>
      </c>
      <c r="D252" t="s">
        <v>14</v>
      </c>
      <c r="E252">
        <v>77</v>
      </c>
    </row>
    <row r="253" spans="1:5" x14ac:dyDescent="0.25">
      <c r="A253" t="s">
        <v>20</v>
      </c>
      <c r="B253">
        <v>3131</v>
      </c>
      <c r="D253" t="s">
        <v>14</v>
      </c>
      <c r="E253">
        <v>752</v>
      </c>
    </row>
    <row r="254" spans="1:5" x14ac:dyDescent="0.25">
      <c r="A254" t="s">
        <v>20</v>
      </c>
      <c r="B254">
        <v>143</v>
      </c>
      <c r="D254" t="s">
        <v>14</v>
      </c>
      <c r="E254">
        <v>131</v>
      </c>
    </row>
    <row r="255" spans="1:5" x14ac:dyDescent="0.25">
      <c r="A255" t="s">
        <v>20</v>
      </c>
      <c r="B255">
        <v>296</v>
      </c>
      <c r="D255" t="s">
        <v>14</v>
      </c>
      <c r="E255">
        <v>87</v>
      </c>
    </row>
    <row r="256" spans="1:5" x14ac:dyDescent="0.25">
      <c r="A256" t="s">
        <v>20</v>
      </c>
      <c r="B256">
        <v>170</v>
      </c>
      <c r="D256" t="s">
        <v>14</v>
      </c>
      <c r="E256">
        <v>1063</v>
      </c>
    </row>
    <row r="257" spans="1:5" x14ac:dyDescent="0.25">
      <c r="A257" t="s">
        <v>20</v>
      </c>
      <c r="B257">
        <v>86</v>
      </c>
      <c r="D257" t="s">
        <v>14</v>
      </c>
      <c r="E257">
        <v>76</v>
      </c>
    </row>
    <row r="258" spans="1:5" x14ac:dyDescent="0.25">
      <c r="A258" t="s">
        <v>20</v>
      </c>
      <c r="B258">
        <v>6286</v>
      </c>
      <c r="D258" t="s">
        <v>14</v>
      </c>
      <c r="E258">
        <v>4428</v>
      </c>
    </row>
    <row r="259" spans="1:5" x14ac:dyDescent="0.25">
      <c r="A259" t="s">
        <v>20</v>
      </c>
      <c r="B259">
        <v>3727</v>
      </c>
      <c r="D259" t="s">
        <v>14</v>
      </c>
      <c r="E259">
        <v>58</v>
      </c>
    </row>
    <row r="260" spans="1:5" x14ac:dyDescent="0.25">
      <c r="A260" t="s">
        <v>20</v>
      </c>
      <c r="B260">
        <v>1605</v>
      </c>
      <c r="D260" t="s">
        <v>14</v>
      </c>
      <c r="E260">
        <v>111</v>
      </c>
    </row>
    <row r="261" spans="1:5" x14ac:dyDescent="0.25">
      <c r="A261" t="s">
        <v>20</v>
      </c>
      <c r="B261">
        <v>2120</v>
      </c>
      <c r="D261" t="s">
        <v>14</v>
      </c>
      <c r="E261">
        <v>2955</v>
      </c>
    </row>
    <row r="262" spans="1:5" x14ac:dyDescent="0.25">
      <c r="A262" t="s">
        <v>20</v>
      </c>
      <c r="B262">
        <v>50</v>
      </c>
      <c r="D262" t="s">
        <v>14</v>
      </c>
      <c r="E262">
        <v>1657</v>
      </c>
    </row>
    <row r="263" spans="1:5" x14ac:dyDescent="0.25">
      <c r="A263" t="s">
        <v>20</v>
      </c>
      <c r="B263">
        <v>2080</v>
      </c>
      <c r="D263" t="s">
        <v>14</v>
      </c>
      <c r="E263">
        <v>926</v>
      </c>
    </row>
    <row r="264" spans="1:5" x14ac:dyDescent="0.25">
      <c r="A264" t="s">
        <v>20</v>
      </c>
      <c r="B264">
        <v>2105</v>
      </c>
      <c r="D264" t="s">
        <v>14</v>
      </c>
      <c r="E264">
        <v>77</v>
      </c>
    </row>
    <row r="265" spans="1:5" x14ac:dyDescent="0.25">
      <c r="A265" t="s">
        <v>20</v>
      </c>
      <c r="B265">
        <v>2436</v>
      </c>
      <c r="D265" t="s">
        <v>14</v>
      </c>
      <c r="E265">
        <v>1748</v>
      </c>
    </row>
    <row r="266" spans="1:5" x14ac:dyDescent="0.25">
      <c r="A266" t="s">
        <v>20</v>
      </c>
      <c r="B266">
        <v>80</v>
      </c>
      <c r="D266" t="s">
        <v>14</v>
      </c>
      <c r="E266">
        <v>79</v>
      </c>
    </row>
    <row r="267" spans="1:5" x14ac:dyDescent="0.25">
      <c r="A267" t="s">
        <v>20</v>
      </c>
      <c r="B267">
        <v>42</v>
      </c>
      <c r="D267" t="s">
        <v>14</v>
      </c>
      <c r="E267">
        <v>889</v>
      </c>
    </row>
    <row r="268" spans="1:5" x14ac:dyDescent="0.25">
      <c r="A268" t="s">
        <v>20</v>
      </c>
      <c r="B268">
        <v>139</v>
      </c>
      <c r="D268" t="s">
        <v>14</v>
      </c>
      <c r="E268">
        <v>56</v>
      </c>
    </row>
    <row r="269" spans="1:5" x14ac:dyDescent="0.25">
      <c r="A269" t="s">
        <v>20</v>
      </c>
      <c r="B269">
        <v>159</v>
      </c>
      <c r="D269" t="s">
        <v>14</v>
      </c>
      <c r="E269">
        <v>1</v>
      </c>
    </row>
    <row r="270" spans="1:5" x14ac:dyDescent="0.25">
      <c r="A270" t="s">
        <v>20</v>
      </c>
      <c r="B270">
        <v>381</v>
      </c>
      <c r="D270" t="s">
        <v>14</v>
      </c>
      <c r="E270">
        <v>83</v>
      </c>
    </row>
    <row r="271" spans="1:5" x14ac:dyDescent="0.25">
      <c r="A271" t="s">
        <v>20</v>
      </c>
      <c r="B271">
        <v>194</v>
      </c>
      <c r="D271" t="s">
        <v>14</v>
      </c>
      <c r="E271">
        <v>2025</v>
      </c>
    </row>
    <row r="272" spans="1:5" x14ac:dyDescent="0.25">
      <c r="A272" t="s">
        <v>20</v>
      </c>
      <c r="B272">
        <v>106</v>
      </c>
      <c r="D272" t="s">
        <v>14</v>
      </c>
      <c r="E272">
        <v>14</v>
      </c>
    </row>
    <row r="273" spans="1:5" x14ac:dyDescent="0.25">
      <c r="A273" t="s">
        <v>20</v>
      </c>
      <c r="B273">
        <v>142</v>
      </c>
      <c r="D273" t="s">
        <v>14</v>
      </c>
      <c r="E273">
        <v>656</v>
      </c>
    </row>
    <row r="274" spans="1:5" x14ac:dyDescent="0.25">
      <c r="A274" t="s">
        <v>20</v>
      </c>
      <c r="B274">
        <v>211</v>
      </c>
      <c r="D274" t="s">
        <v>14</v>
      </c>
      <c r="E274">
        <v>1596</v>
      </c>
    </row>
    <row r="275" spans="1:5" x14ac:dyDescent="0.25">
      <c r="A275" t="s">
        <v>20</v>
      </c>
      <c r="B275">
        <v>2756</v>
      </c>
      <c r="D275" t="s">
        <v>14</v>
      </c>
      <c r="E275">
        <v>10</v>
      </c>
    </row>
    <row r="276" spans="1:5" x14ac:dyDescent="0.25">
      <c r="A276" t="s">
        <v>20</v>
      </c>
      <c r="B276">
        <v>173</v>
      </c>
      <c r="D276" t="s">
        <v>14</v>
      </c>
      <c r="E276">
        <v>1121</v>
      </c>
    </row>
    <row r="277" spans="1:5" x14ac:dyDescent="0.25">
      <c r="A277" t="s">
        <v>20</v>
      </c>
      <c r="B277">
        <v>87</v>
      </c>
      <c r="D277" t="s">
        <v>14</v>
      </c>
      <c r="E277">
        <v>15</v>
      </c>
    </row>
    <row r="278" spans="1:5" x14ac:dyDescent="0.25">
      <c r="A278" t="s">
        <v>20</v>
      </c>
      <c r="B278">
        <v>1572</v>
      </c>
      <c r="D278" t="s">
        <v>14</v>
      </c>
      <c r="E278">
        <v>191</v>
      </c>
    </row>
    <row r="279" spans="1:5" x14ac:dyDescent="0.25">
      <c r="A279" t="s">
        <v>20</v>
      </c>
      <c r="B279">
        <v>2346</v>
      </c>
      <c r="D279" t="s">
        <v>14</v>
      </c>
      <c r="E279">
        <v>16</v>
      </c>
    </row>
    <row r="280" spans="1:5" x14ac:dyDescent="0.25">
      <c r="A280" t="s">
        <v>20</v>
      </c>
      <c r="B280">
        <v>115</v>
      </c>
      <c r="D280" t="s">
        <v>14</v>
      </c>
      <c r="E280">
        <v>17</v>
      </c>
    </row>
    <row r="281" spans="1:5" x14ac:dyDescent="0.25">
      <c r="A281" t="s">
        <v>20</v>
      </c>
      <c r="B281">
        <v>85</v>
      </c>
      <c r="D281" t="s">
        <v>14</v>
      </c>
      <c r="E281">
        <v>34</v>
      </c>
    </row>
    <row r="282" spans="1:5" x14ac:dyDescent="0.25">
      <c r="A282" t="s">
        <v>20</v>
      </c>
      <c r="B282">
        <v>144</v>
      </c>
      <c r="D282" t="s">
        <v>14</v>
      </c>
      <c r="E282">
        <v>1</v>
      </c>
    </row>
    <row r="283" spans="1:5" x14ac:dyDescent="0.25">
      <c r="A283" t="s">
        <v>20</v>
      </c>
      <c r="B283">
        <v>2443</v>
      </c>
      <c r="D283" t="s">
        <v>14</v>
      </c>
      <c r="E283">
        <v>1274</v>
      </c>
    </row>
    <row r="284" spans="1:5" x14ac:dyDescent="0.25">
      <c r="A284" t="s">
        <v>20</v>
      </c>
      <c r="B284">
        <v>64</v>
      </c>
      <c r="D284" t="s">
        <v>14</v>
      </c>
      <c r="E284">
        <v>210</v>
      </c>
    </row>
    <row r="285" spans="1:5" x14ac:dyDescent="0.25">
      <c r="A285" t="s">
        <v>20</v>
      </c>
      <c r="B285">
        <v>268</v>
      </c>
      <c r="D285" t="s">
        <v>14</v>
      </c>
      <c r="E285">
        <v>248</v>
      </c>
    </row>
    <row r="286" spans="1:5" x14ac:dyDescent="0.25">
      <c r="A286" t="s">
        <v>20</v>
      </c>
      <c r="B286">
        <v>195</v>
      </c>
      <c r="D286" t="s">
        <v>14</v>
      </c>
      <c r="E286">
        <v>513</v>
      </c>
    </row>
    <row r="287" spans="1:5" x14ac:dyDescent="0.25">
      <c r="A287" t="s">
        <v>20</v>
      </c>
      <c r="B287">
        <v>186</v>
      </c>
      <c r="D287" t="s">
        <v>14</v>
      </c>
      <c r="E287">
        <v>3410</v>
      </c>
    </row>
    <row r="288" spans="1:5" x14ac:dyDescent="0.25">
      <c r="A288" t="s">
        <v>20</v>
      </c>
      <c r="B288">
        <v>460</v>
      </c>
      <c r="D288" t="s">
        <v>14</v>
      </c>
      <c r="E288">
        <v>10</v>
      </c>
    </row>
    <row r="289" spans="1:5" x14ac:dyDescent="0.25">
      <c r="A289" t="s">
        <v>20</v>
      </c>
      <c r="B289">
        <v>2528</v>
      </c>
      <c r="D289" t="s">
        <v>14</v>
      </c>
      <c r="E289">
        <v>2201</v>
      </c>
    </row>
    <row r="290" spans="1:5" x14ac:dyDescent="0.25">
      <c r="A290" t="s">
        <v>20</v>
      </c>
      <c r="B290">
        <v>3657</v>
      </c>
      <c r="D290" t="s">
        <v>14</v>
      </c>
      <c r="E290">
        <v>676</v>
      </c>
    </row>
    <row r="291" spans="1:5" x14ac:dyDescent="0.25">
      <c r="A291" t="s">
        <v>20</v>
      </c>
      <c r="B291">
        <v>131</v>
      </c>
      <c r="D291" t="s">
        <v>14</v>
      </c>
      <c r="E291">
        <v>831</v>
      </c>
    </row>
    <row r="292" spans="1:5" x14ac:dyDescent="0.25">
      <c r="A292" t="s">
        <v>20</v>
      </c>
      <c r="B292">
        <v>239</v>
      </c>
      <c r="D292" t="s">
        <v>14</v>
      </c>
      <c r="E292">
        <v>859</v>
      </c>
    </row>
    <row r="293" spans="1:5" x14ac:dyDescent="0.25">
      <c r="A293" t="s">
        <v>20</v>
      </c>
      <c r="B293">
        <v>78</v>
      </c>
      <c r="D293" t="s">
        <v>14</v>
      </c>
      <c r="E293">
        <v>45</v>
      </c>
    </row>
    <row r="294" spans="1:5" x14ac:dyDescent="0.25">
      <c r="A294" t="s">
        <v>20</v>
      </c>
      <c r="B294">
        <v>1773</v>
      </c>
      <c r="D294" t="s">
        <v>14</v>
      </c>
      <c r="E294">
        <v>6</v>
      </c>
    </row>
    <row r="295" spans="1:5" x14ac:dyDescent="0.25">
      <c r="A295" t="s">
        <v>20</v>
      </c>
      <c r="B295">
        <v>32</v>
      </c>
      <c r="D295" t="s">
        <v>14</v>
      </c>
      <c r="E295">
        <v>7</v>
      </c>
    </row>
    <row r="296" spans="1:5" x14ac:dyDescent="0.25">
      <c r="A296" t="s">
        <v>20</v>
      </c>
      <c r="B296">
        <v>369</v>
      </c>
      <c r="D296" t="s">
        <v>14</v>
      </c>
      <c r="E296">
        <v>31</v>
      </c>
    </row>
    <row r="297" spans="1:5" x14ac:dyDescent="0.25">
      <c r="A297" t="s">
        <v>20</v>
      </c>
      <c r="B297">
        <v>89</v>
      </c>
      <c r="D297" t="s">
        <v>14</v>
      </c>
      <c r="E297">
        <v>78</v>
      </c>
    </row>
    <row r="298" spans="1:5" x14ac:dyDescent="0.25">
      <c r="A298" t="s">
        <v>20</v>
      </c>
      <c r="B298">
        <v>147</v>
      </c>
      <c r="D298" t="s">
        <v>14</v>
      </c>
      <c r="E298">
        <v>1225</v>
      </c>
    </row>
    <row r="299" spans="1:5" x14ac:dyDescent="0.25">
      <c r="A299" t="s">
        <v>20</v>
      </c>
      <c r="B299">
        <v>126</v>
      </c>
      <c r="D299" t="s">
        <v>14</v>
      </c>
      <c r="E299">
        <v>1</v>
      </c>
    </row>
    <row r="300" spans="1:5" x14ac:dyDescent="0.25">
      <c r="A300" t="s">
        <v>20</v>
      </c>
      <c r="B300">
        <v>2218</v>
      </c>
      <c r="D300" t="s">
        <v>14</v>
      </c>
      <c r="E300">
        <v>67</v>
      </c>
    </row>
    <row r="301" spans="1:5" x14ac:dyDescent="0.25">
      <c r="A301" t="s">
        <v>20</v>
      </c>
      <c r="B301">
        <v>202</v>
      </c>
      <c r="D301" t="s">
        <v>14</v>
      </c>
      <c r="E301">
        <v>19</v>
      </c>
    </row>
    <row r="302" spans="1:5" x14ac:dyDescent="0.25">
      <c r="A302" t="s">
        <v>20</v>
      </c>
      <c r="B302">
        <v>140</v>
      </c>
      <c r="D302" t="s">
        <v>14</v>
      </c>
      <c r="E302">
        <v>2108</v>
      </c>
    </row>
    <row r="303" spans="1:5" x14ac:dyDescent="0.25">
      <c r="A303" t="s">
        <v>20</v>
      </c>
      <c r="B303">
        <v>1052</v>
      </c>
      <c r="D303" t="s">
        <v>14</v>
      </c>
      <c r="E303">
        <v>679</v>
      </c>
    </row>
    <row r="304" spans="1:5" x14ac:dyDescent="0.25">
      <c r="A304" t="s">
        <v>20</v>
      </c>
      <c r="B304">
        <v>247</v>
      </c>
      <c r="D304" t="s">
        <v>14</v>
      </c>
      <c r="E304">
        <v>36</v>
      </c>
    </row>
    <row r="305" spans="1:5" x14ac:dyDescent="0.25">
      <c r="A305" t="s">
        <v>20</v>
      </c>
      <c r="B305">
        <v>84</v>
      </c>
      <c r="D305" t="s">
        <v>14</v>
      </c>
      <c r="E305">
        <v>47</v>
      </c>
    </row>
    <row r="306" spans="1:5" x14ac:dyDescent="0.25">
      <c r="A306" t="s">
        <v>20</v>
      </c>
      <c r="B306">
        <v>88</v>
      </c>
      <c r="D306" t="s">
        <v>14</v>
      </c>
      <c r="E306">
        <v>70</v>
      </c>
    </row>
    <row r="307" spans="1:5" x14ac:dyDescent="0.25">
      <c r="A307" t="s">
        <v>20</v>
      </c>
      <c r="B307">
        <v>156</v>
      </c>
      <c r="D307" t="s">
        <v>14</v>
      </c>
      <c r="E307">
        <v>154</v>
      </c>
    </row>
    <row r="308" spans="1:5" x14ac:dyDescent="0.25">
      <c r="A308" t="s">
        <v>20</v>
      </c>
      <c r="B308">
        <v>2985</v>
      </c>
      <c r="D308" t="s">
        <v>14</v>
      </c>
      <c r="E308">
        <v>22</v>
      </c>
    </row>
    <row r="309" spans="1:5" x14ac:dyDescent="0.25">
      <c r="A309" t="s">
        <v>20</v>
      </c>
      <c r="B309">
        <v>762</v>
      </c>
      <c r="D309" t="s">
        <v>14</v>
      </c>
      <c r="E309">
        <v>1758</v>
      </c>
    </row>
    <row r="310" spans="1:5" x14ac:dyDescent="0.25">
      <c r="A310" t="s">
        <v>20</v>
      </c>
      <c r="B310">
        <v>554</v>
      </c>
      <c r="D310" t="s">
        <v>14</v>
      </c>
      <c r="E310">
        <v>94</v>
      </c>
    </row>
    <row r="311" spans="1:5" x14ac:dyDescent="0.25">
      <c r="A311" t="s">
        <v>20</v>
      </c>
      <c r="B311">
        <v>135</v>
      </c>
      <c r="D311" t="s">
        <v>14</v>
      </c>
      <c r="E311">
        <v>33</v>
      </c>
    </row>
    <row r="312" spans="1:5" x14ac:dyDescent="0.25">
      <c r="A312" t="s">
        <v>20</v>
      </c>
      <c r="B312">
        <v>122</v>
      </c>
      <c r="D312" t="s">
        <v>14</v>
      </c>
      <c r="E312">
        <v>1</v>
      </c>
    </row>
    <row r="313" spans="1:5" x14ac:dyDescent="0.25">
      <c r="A313" t="s">
        <v>20</v>
      </c>
      <c r="B313">
        <v>221</v>
      </c>
      <c r="D313" t="s">
        <v>14</v>
      </c>
      <c r="E313">
        <v>31</v>
      </c>
    </row>
    <row r="314" spans="1:5" x14ac:dyDescent="0.25">
      <c r="A314" t="s">
        <v>20</v>
      </c>
      <c r="B314">
        <v>126</v>
      </c>
      <c r="D314" t="s">
        <v>14</v>
      </c>
      <c r="E314">
        <v>35</v>
      </c>
    </row>
    <row r="315" spans="1:5" x14ac:dyDescent="0.25">
      <c r="A315" t="s">
        <v>20</v>
      </c>
      <c r="B315">
        <v>1022</v>
      </c>
      <c r="D315" t="s">
        <v>14</v>
      </c>
      <c r="E315">
        <v>63</v>
      </c>
    </row>
    <row r="316" spans="1:5" x14ac:dyDescent="0.25">
      <c r="A316" t="s">
        <v>20</v>
      </c>
      <c r="B316">
        <v>3177</v>
      </c>
      <c r="D316" t="s">
        <v>14</v>
      </c>
      <c r="E316">
        <v>526</v>
      </c>
    </row>
    <row r="317" spans="1:5" x14ac:dyDescent="0.25">
      <c r="A317" t="s">
        <v>20</v>
      </c>
      <c r="B317">
        <v>198</v>
      </c>
      <c r="D317" t="s">
        <v>14</v>
      </c>
      <c r="E317">
        <v>121</v>
      </c>
    </row>
    <row r="318" spans="1:5" x14ac:dyDescent="0.25">
      <c r="A318" t="s">
        <v>20</v>
      </c>
      <c r="B318">
        <v>85</v>
      </c>
      <c r="D318" t="s">
        <v>14</v>
      </c>
      <c r="E318">
        <v>67</v>
      </c>
    </row>
    <row r="319" spans="1:5" x14ac:dyDescent="0.25">
      <c r="A319" t="s">
        <v>20</v>
      </c>
      <c r="B319">
        <v>3596</v>
      </c>
      <c r="D319" t="s">
        <v>14</v>
      </c>
      <c r="E319">
        <v>57</v>
      </c>
    </row>
    <row r="320" spans="1:5" x14ac:dyDescent="0.25">
      <c r="A320" t="s">
        <v>20</v>
      </c>
      <c r="B320">
        <v>244</v>
      </c>
      <c r="D320" t="s">
        <v>14</v>
      </c>
      <c r="E320">
        <v>1229</v>
      </c>
    </row>
    <row r="321" spans="1:5" x14ac:dyDescent="0.25">
      <c r="A321" t="s">
        <v>20</v>
      </c>
      <c r="B321">
        <v>5180</v>
      </c>
      <c r="D321" t="s">
        <v>14</v>
      </c>
      <c r="E321">
        <v>12</v>
      </c>
    </row>
    <row r="322" spans="1:5" x14ac:dyDescent="0.25">
      <c r="A322" t="s">
        <v>20</v>
      </c>
      <c r="B322">
        <v>589</v>
      </c>
      <c r="D322" t="s">
        <v>14</v>
      </c>
      <c r="E322">
        <v>452</v>
      </c>
    </row>
    <row r="323" spans="1:5" x14ac:dyDescent="0.25">
      <c r="A323" t="s">
        <v>20</v>
      </c>
      <c r="B323">
        <v>2725</v>
      </c>
      <c r="D323" t="s">
        <v>14</v>
      </c>
      <c r="E323">
        <v>1886</v>
      </c>
    </row>
    <row r="324" spans="1:5" x14ac:dyDescent="0.25">
      <c r="A324" t="s">
        <v>20</v>
      </c>
      <c r="B324">
        <v>300</v>
      </c>
      <c r="D324" t="s">
        <v>14</v>
      </c>
      <c r="E324">
        <v>1825</v>
      </c>
    </row>
    <row r="325" spans="1:5" x14ac:dyDescent="0.25">
      <c r="A325" t="s">
        <v>20</v>
      </c>
      <c r="B325">
        <v>144</v>
      </c>
      <c r="D325" t="s">
        <v>14</v>
      </c>
      <c r="E325">
        <v>31</v>
      </c>
    </row>
    <row r="326" spans="1:5" x14ac:dyDescent="0.25">
      <c r="A326" t="s">
        <v>20</v>
      </c>
      <c r="B326">
        <v>87</v>
      </c>
      <c r="D326" t="s">
        <v>14</v>
      </c>
      <c r="E326">
        <v>107</v>
      </c>
    </row>
    <row r="327" spans="1:5" x14ac:dyDescent="0.25">
      <c r="A327" t="s">
        <v>20</v>
      </c>
      <c r="B327">
        <v>3116</v>
      </c>
      <c r="D327" t="s">
        <v>14</v>
      </c>
      <c r="E327">
        <v>27</v>
      </c>
    </row>
    <row r="328" spans="1:5" x14ac:dyDescent="0.25">
      <c r="A328" t="s">
        <v>20</v>
      </c>
      <c r="B328">
        <v>909</v>
      </c>
      <c r="D328" t="s">
        <v>14</v>
      </c>
      <c r="E328">
        <v>1221</v>
      </c>
    </row>
    <row r="329" spans="1:5" x14ac:dyDescent="0.25">
      <c r="A329" t="s">
        <v>20</v>
      </c>
      <c r="B329">
        <v>1613</v>
      </c>
      <c r="D329" t="s">
        <v>14</v>
      </c>
      <c r="E329">
        <v>1</v>
      </c>
    </row>
    <row r="330" spans="1:5" x14ac:dyDescent="0.25">
      <c r="A330" t="s">
        <v>20</v>
      </c>
      <c r="B330">
        <v>136</v>
      </c>
      <c r="D330" t="s">
        <v>14</v>
      </c>
      <c r="E330">
        <v>16</v>
      </c>
    </row>
    <row r="331" spans="1:5" x14ac:dyDescent="0.25">
      <c r="A331" t="s">
        <v>20</v>
      </c>
      <c r="B331">
        <v>130</v>
      </c>
      <c r="D331" t="s">
        <v>14</v>
      </c>
      <c r="E331">
        <v>41</v>
      </c>
    </row>
    <row r="332" spans="1:5" x14ac:dyDescent="0.25">
      <c r="A332" t="s">
        <v>20</v>
      </c>
      <c r="B332">
        <v>102</v>
      </c>
      <c r="D332" t="s">
        <v>14</v>
      </c>
      <c r="E332">
        <v>523</v>
      </c>
    </row>
    <row r="333" spans="1:5" x14ac:dyDescent="0.25">
      <c r="A333" t="s">
        <v>20</v>
      </c>
      <c r="B333">
        <v>4006</v>
      </c>
      <c r="D333" t="s">
        <v>14</v>
      </c>
      <c r="E333">
        <v>141</v>
      </c>
    </row>
    <row r="334" spans="1:5" x14ac:dyDescent="0.25">
      <c r="A334" t="s">
        <v>20</v>
      </c>
      <c r="B334">
        <v>1629</v>
      </c>
      <c r="D334" t="s">
        <v>14</v>
      </c>
      <c r="E334">
        <v>52</v>
      </c>
    </row>
    <row r="335" spans="1:5" x14ac:dyDescent="0.25">
      <c r="A335" t="s">
        <v>20</v>
      </c>
      <c r="B335">
        <v>2188</v>
      </c>
      <c r="D335" t="s">
        <v>14</v>
      </c>
      <c r="E335">
        <v>225</v>
      </c>
    </row>
    <row r="336" spans="1:5" x14ac:dyDescent="0.25">
      <c r="A336" t="s">
        <v>20</v>
      </c>
      <c r="B336">
        <v>2409</v>
      </c>
      <c r="D336" t="s">
        <v>14</v>
      </c>
      <c r="E336">
        <v>38</v>
      </c>
    </row>
    <row r="337" spans="1:5" x14ac:dyDescent="0.25">
      <c r="A337" t="s">
        <v>20</v>
      </c>
      <c r="B337">
        <v>194</v>
      </c>
      <c r="D337" t="s">
        <v>14</v>
      </c>
      <c r="E337">
        <v>15</v>
      </c>
    </row>
    <row r="338" spans="1:5" x14ac:dyDescent="0.25">
      <c r="A338" t="s">
        <v>20</v>
      </c>
      <c r="B338">
        <v>1140</v>
      </c>
      <c r="D338" t="s">
        <v>14</v>
      </c>
      <c r="E338">
        <v>37</v>
      </c>
    </row>
    <row r="339" spans="1:5" x14ac:dyDescent="0.25">
      <c r="A339" t="s">
        <v>20</v>
      </c>
      <c r="B339">
        <v>102</v>
      </c>
      <c r="D339" t="s">
        <v>14</v>
      </c>
      <c r="E339">
        <v>112</v>
      </c>
    </row>
    <row r="340" spans="1:5" x14ac:dyDescent="0.25">
      <c r="A340" t="s">
        <v>20</v>
      </c>
      <c r="B340">
        <v>2857</v>
      </c>
      <c r="D340" t="s">
        <v>14</v>
      </c>
      <c r="E340">
        <v>21</v>
      </c>
    </row>
    <row r="341" spans="1:5" x14ac:dyDescent="0.25">
      <c r="A341" t="s">
        <v>20</v>
      </c>
      <c r="B341">
        <v>107</v>
      </c>
      <c r="D341" t="s">
        <v>14</v>
      </c>
      <c r="E341">
        <v>67</v>
      </c>
    </row>
    <row r="342" spans="1:5" x14ac:dyDescent="0.25">
      <c r="A342" t="s">
        <v>20</v>
      </c>
      <c r="B342">
        <v>160</v>
      </c>
      <c r="D342" t="s">
        <v>14</v>
      </c>
      <c r="E342">
        <v>78</v>
      </c>
    </row>
    <row r="343" spans="1:5" x14ac:dyDescent="0.25">
      <c r="A343" t="s">
        <v>20</v>
      </c>
      <c r="B343">
        <v>2230</v>
      </c>
      <c r="D343" t="s">
        <v>14</v>
      </c>
      <c r="E343">
        <v>67</v>
      </c>
    </row>
    <row r="344" spans="1:5" x14ac:dyDescent="0.25">
      <c r="A344" t="s">
        <v>20</v>
      </c>
      <c r="B344">
        <v>316</v>
      </c>
      <c r="D344" t="s">
        <v>14</v>
      </c>
      <c r="E344">
        <v>263</v>
      </c>
    </row>
    <row r="345" spans="1:5" x14ac:dyDescent="0.25">
      <c r="A345" t="s">
        <v>20</v>
      </c>
      <c r="B345">
        <v>117</v>
      </c>
      <c r="D345" t="s">
        <v>14</v>
      </c>
      <c r="E345">
        <v>1691</v>
      </c>
    </row>
    <row r="346" spans="1:5" x14ac:dyDescent="0.25">
      <c r="A346" t="s">
        <v>20</v>
      </c>
      <c r="B346">
        <v>6406</v>
      </c>
      <c r="D346" t="s">
        <v>14</v>
      </c>
      <c r="E346">
        <v>181</v>
      </c>
    </row>
    <row r="347" spans="1:5" x14ac:dyDescent="0.25">
      <c r="A347" t="s">
        <v>20</v>
      </c>
      <c r="B347">
        <v>192</v>
      </c>
      <c r="D347" t="s">
        <v>14</v>
      </c>
      <c r="E347">
        <v>13</v>
      </c>
    </row>
    <row r="348" spans="1:5" x14ac:dyDescent="0.25">
      <c r="A348" t="s">
        <v>20</v>
      </c>
      <c r="B348">
        <v>26</v>
      </c>
      <c r="D348" t="s">
        <v>14</v>
      </c>
      <c r="E348">
        <v>1</v>
      </c>
    </row>
    <row r="349" spans="1:5" x14ac:dyDescent="0.25">
      <c r="A349" t="s">
        <v>20</v>
      </c>
      <c r="B349">
        <v>723</v>
      </c>
      <c r="D349" t="s">
        <v>14</v>
      </c>
      <c r="E349">
        <v>21</v>
      </c>
    </row>
    <row r="350" spans="1:5" x14ac:dyDescent="0.25">
      <c r="A350" t="s">
        <v>20</v>
      </c>
      <c r="B350">
        <v>170</v>
      </c>
      <c r="D350" t="s">
        <v>14</v>
      </c>
      <c r="E350">
        <v>830</v>
      </c>
    </row>
    <row r="351" spans="1:5" x14ac:dyDescent="0.25">
      <c r="A351" t="s">
        <v>20</v>
      </c>
      <c r="B351">
        <v>238</v>
      </c>
      <c r="D351" t="s">
        <v>14</v>
      </c>
      <c r="E351">
        <v>130</v>
      </c>
    </row>
    <row r="352" spans="1:5" x14ac:dyDescent="0.25">
      <c r="A352" t="s">
        <v>20</v>
      </c>
      <c r="B352">
        <v>55</v>
      </c>
      <c r="D352" t="s">
        <v>14</v>
      </c>
      <c r="E352">
        <v>55</v>
      </c>
    </row>
    <row r="353" spans="1:5" x14ac:dyDescent="0.25">
      <c r="A353" t="s">
        <v>20</v>
      </c>
      <c r="B353">
        <v>128</v>
      </c>
      <c r="D353" t="s">
        <v>14</v>
      </c>
      <c r="E353">
        <v>114</v>
      </c>
    </row>
    <row r="354" spans="1:5" x14ac:dyDescent="0.25">
      <c r="A354" t="s">
        <v>20</v>
      </c>
      <c r="B354">
        <v>2144</v>
      </c>
      <c r="D354" t="s">
        <v>14</v>
      </c>
      <c r="E354">
        <v>594</v>
      </c>
    </row>
    <row r="355" spans="1:5" x14ac:dyDescent="0.25">
      <c r="A355" t="s">
        <v>20</v>
      </c>
      <c r="B355">
        <v>2693</v>
      </c>
      <c r="D355" t="s">
        <v>14</v>
      </c>
      <c r="E355">
        <v>24</v>
      </c>
    </row>
    <row r="356" spans="1:5" x14ac:dyDescent="0.25">
      <c r="A356" t="s">
        <v>20</v>
      </c>
      <c r="B356">
        <v>432</v>
      </c>
      <c r="D356" t="s">
        <v>14</v>
      </c>
      <c r="E356">
        <v>252</v>
      </c>
    </row>
    <row r="357" spans="1:5" x14ac:dyDescent="0.25">
      <c r="A357" t="s">
        <v>20</v>
      </c>
      <c r="B357">
        <v>189</v>
      </c>
      <c r="D357" t="s">
        <v>14</v>
      </c>
      <c r="E357">
        <v>67</v>
      </c>
    </row>
    <row r="358" spans="1:5" x14ac:dyDescent="0.25">
      <c r="A358" t="s">
        <v>20</v>
      </c>
      <c r="B358">
        <v>154</v>
      </c>
      <c r="D358" t="s">
        <v>14</v>
      </c>
      <c r="E358">
        <v>742</v>
      </c>
    </row>
    <row r="359" spans="1:5" x14ac:dyDescent="0.25">
      <c r="A359" t="s">
        <v>20</v>
      </c>
      <c r="B359">
        <v>96</v>
      </c>
      <c r="D359" t="s">
        <v>14</v>
      </c>
      <c r="E359">
        <v>75</v>
      </c>
    </row>
    <row r="360" spans="1:5" x14ac:dyDescent="0.25">
      <c r="A360" t="s">
        <v>20</v>
      </c>
      <c r="B360">
        <v>3063</v>
      </c>
      <c r="D360" t="s">
        <v>14</v>
      </c>
      <c r="E360">
        <v>4405</v>
      </c>
    </row>
    <row r="361" spans="1:5" x14ac:dyDescent="0.25">
      <c r="A361" t="s">
        <v>20</v>
      </c>
      <c r="B361">
        <v>2266</v>
      </c>
      <c r="D361" t="s">
        <v>14</v>
      </c>
      <c r="E361">
        <v>92</v>
      </c>
    </row>
    <row r="362" spans="1:5" x14ac:dyDescent="0.25">
      <c r="A362" t="s">
        <v>20</v>
      </c>
      <c r="B362">
        <v>194</v>
      </c>
      <c r="D362" t="s">
        <v>14</v>
      </c>
      <c r="E362">
        <v>64</v>
      </c>
    </row>
    <row r="363" spans="1:5" x14ac:dyDescent="0.25">
      <c r="A363" t="s">
        <v>20</v>
      </c>
      <c r="B363">
        <v>129</v>
      </c>
      <c r="D363" t="s">
        <v>14</v>
      </c>
      <c r="E363">
        <v>64</v>
      </c>
    </row>
    <row r="364" spans="1:5" x14ac:dyDescent="0.25">
      <c r="A364" t="s">
        <v>20</v>
      </c>
      <c r="B364">
        <v>375</v>
      </c>
      <c r="D364" t="s">
        <v>14</v>
      </c>
      <c r="E364">
        <v>842</v>
      </c>
    </row>
    <row r="365" spans="1:5" x14ac:dyDescent="0.25">
      <c r="A365" t="s">
        <v>20</v>
      </c>
      <c r="B365">
        <v>409</v>
      </c>
      <c r="D365" t="s">
        <v>14</v>
      </c>
      <c r="E365">
        <v>112</v>
      </c>
    </row>
    <row r="366" spans="1:5" x14ac:dyDescent="0.25">
      <c r="A366" t="s">
        <v>20</v>
      </c>
      <c r="B366">
        <v>234</v>
      </c>
      <c r="D366" t="s">
        <v>14</v>
      </c>
      <c r="E366">
        <v>374</v>
      </c>
    </row>
    <row r="367" spans="1:5" hidden="1" x14ac:dyDescent="0.25">
      <c r="A367" t="s">
        <v>20</v>
      </c>
      <c r="B367">
        <v>3016</v>
      </c>
    </row>
    <row r="368" spans="1:5" hidden="1" x14ac:dyDescent="0.25">
      <c r="A368" t="s">
        <v>20</v>
      </c>
      <c r="B368">
        <v>264</v>
      </c>
    </row>
    <row r="369" spans="1:2" hidden="1" x14ac:dyDescent="0.25">
      <c r="A369" t="s">
        <v>20</v>
      </c>
      <c r="B369">
        <v>272</v>
      </c>
    </row>
    <row r="370" spans="1:2" hidden="1" x14ac:dyDescent="0.25">
      <c r="A370" t="s">
        <v>20</v>
      </c>
      <c r="B370">
        <v>419</v>
      </c>
    </row>
    <row r="371" spans="1:2" hidden="1" x14ac:dyDescent="0.25">
      <c r="A371" t="s">
        <v>20</v>
      </c>
      <c r="B371">
        <v>1621</v>
      </c>
    </row>
    <row r="372" spans="1:2" hidden="1" x14ac:dyDescent="0.25">
      <c r="A372" t="s">
        <v>20</v>
      </c>
      <c r="B372">
        <v>1101</v>
      </c>
    </row>
    <row r="373" spans="1:2" hidden="1" x14ac:dyDescent="0.25">
      <c r="A373" t="s">
        <v>20</v>
      </c>
      <c r="B373">
        <v>1073</v>
      </c>
    </row>
    <row r="374" spans="1:2" hidden="1" x14ac:dyDescent="0.25">
      <c r="A374" t="s">
        <v>20</v>
      </c>
      <c r="B374">
        <v>331</v>
      </c>
    </row>
    <row r="375" spans="1:2" hidden="1" x14ac:dyDescent="0.25">
      <c r="A375" t="s">
        <v>20</v>
      </c>
      <c r="B375">
        <v>1170</v>
      </c>
    </row>
    <row r="376" spans="1:2" hidden="1" x14ac:dyDescent="0.25">
      <c r="A376" t="s">
        <v>20</v>
      </c>
      <c r="B376">
        <v>363</v>
      </c>
    </row>
    <row r="377" spans="1:2" hidden="1" x14ac:dyDescent="0.25">
      <c r="A377" t="s">
        <v>20</v>
      </c>
      <c r="B377">
        <v>103</v>
      </c>
    </row>
    <row r="378" spans="1:2" hidden="1" x14ac:dyDescent="0.25">
      <c r="A378" t="s">
        <v>20</v>
      </c>
      <c r="B378">
        <v>147</v>
      </c>
    </row>
    <row r="379" spans="1:2" hidden="1" x14ac:dyDescent="0.25">
      <c r="A379" t="s">
        <v>20</v>
      </c>
      <c r="B379">
        <v>110</v>
      </c>
    </row>
    <row r="380" spans="1:2" hidden="1" x14ac:dyDescent="0.25">
      <c r="A380" t="s">
        <v>20</v>
      </c>
      <c r="B380">
        <v>134</v>
      </c>
    </row>
    <row r="381" spans="1:2" hidden="1" x14ac:dyDescent="0.25">
      <c r="A381" t="s">
        <v>20</v>
      </c>
      <c r="B381">
        <v>269</v>
      </c>
    </row>
    <row r="382" spans="1:2" hidden="1" x14ac:dyDescent="0.25">
      <c r="A382" t="s">
        <v>20</v>
      </c>
      <c r="B382">
        <v>175</v>
      </c>
    </row>
    <row r="383" spans="1:2" hidden="1" x14ac:dyDescent="0.25">
      <c r="A383" t="s">
        <v>20</v>
      </c>
      <c r="B383">
        <v>69</v>
      </c>
    </row>
    <row r="384" spans="1:2" hidden="1" x14ac:dyDescent="0.25">
      <c r="A384" t="s">
        <v>20</v>
      </c>
      <c r="B384">
        <v>190</v>
      </c>
    </row>
    <row r="385" spans="1:2" hidden="1" x14ac:dyDescent="0.25">
      <c r="A385" t="s">
        <v>20</v>
      </c>
      <c r="B385">
        <v>237</v>
      </c>
    </row>
    <row r="386" spans="1:2" hidden="1" x14ac:dyDescent="0.25">
      <c r="A386" t="s">
        <v>20</v>
      </c>
      <c r="B386">
        <v>196</v>
      </c>
    </row>
    <row r="387" spans="1:2" hidden="1" x14ac:dyDescent="0.25">
      <c r="A387" t="s">
        <v>20</v>
      </c>
      <c r="B387">
        <v>7295</v>
      </c>
    </row>
    <row r="388" spans="1:2" hidden="1" x14ac:dyDescent="0.25">
      <c r="A388" t="s">
        <v>20</v>
      </c>
      <c r="B388">
        <v>2893</v>
      </c>
    </row>
    <row r="389" spans="1:2" hidden="1" x14ac:dyDescent="0.25">
      <c r="A389" t="s">
        <v>20</v>
      </c>
      <c r="B389">
        <v>820</v>
      </c>
    </row>
    <row r="390" spans="1:2" hidden="1" x14ac:dyDescent="0.25">
      <c r="A390" t="s">
        <v>20</v>
      </c>
      <c r="B390">
        <v>2038</v>
      </c>
    </row>
    <row r="391" spans="1:2" hidden="1" x14ac:dyDescent="0.25">
      <c r="A391" t="s">
        <v>20</v>
      </c>
      <c r="B391">
        <v>116</v>
      </c>
    </row>
    <row r="392" spans="1:2" hidden="1" x14ac:dyDescent="0.25">
      <c r="A392" t="s">
        <v>20</v>
      </c>
      <c r="B392">
        <v>1345</v>
      </c>
    </row>
    <row r="393" spans="1:2" hidden="1" x14ac:dyDescent="0.25">
      <c r="A393" t="s">
        <v>20</v>
      </c>
      <c r="B393">
        <v>168</v>
      </c>
    </row>
    <row r="394" spans="1:2" hidden="1" x14ac:dyDescent="0.25">
      <c r="A394" t="s">
        <v>20</v>
      </c>
      <c r="B394">
        <v>137</v>
      </c>
    </row>
    <row r="395" spans="1:2" hidden="1" x14ac:dyDescent="0.25">
      <c r="A395" t="s">
        <v>20</v>
      </c>
      <c r="B395">
        <v>186</v>
      </c>
    </row>
    <row r="396" spans="1:2" hidden="1" x14ac:dyDescent="0.25">
      <c r="A396" t="s">
        <v>20</v>
      </c>
      <c r="B396">
        <v>125</v>
      </c>
    </row>
    <row r="397" spans="1:2" hidden="1" x14ac:dyDescent="0.25">
      <c r="A397" t="s">
        <v>20</v>
      </c>
      <c r="B397">
        <v>202</v>
      </c>
    </row>
    <row r="398" spans="1:2" hidden="1" x14ac:dyDescent="0.25">
      <c r="A398" t="s">
        <v>20</v>
      </c>
      <c r="B398">
        <v>103</v>
      </c>
    </row>
    <row r="399" spans="1:2" hidden="1" x14ac:dyDescent="0.25">
      <c r="A399" t="s">
        <v>20</v>
      </c>
      <c r="B399">
        <v>1785</v>
      </c>
    </row>
    <row r="400" spans="1:2" hidden="1" x14ac:dyDescent="0.25">
      <c r="A400" t="s">
        <v>20</v>
      </c>
      <c r="B400">
        <v>157</v>
      </c>
    </row>
    <row r="401" spans="1:2" hidden="1" x14ac:dyDescent="0.25">
      <c r="A401" t="s">
        <v>20</v>
      </c>
      <c r="B401">
        <v>555</v>
      </c>
    </row>
    <row r="402" spans="1:2" hidden="1" x14ac:dyDescent="0.25">
      <c r="A402" t="s">
        <v>20</v>
      </c>
      <c r="B402">
        <v>297</v>
      </c>
    </row>
    <row r="403" spans="1:2" hidden="1" x14ac:dyDescent="0.25">
      <c r="A403" t="s">
        <v>20</v>
      </c>
      <c r="B403">
        <v>123</v>
      </c>
    </row>
    <row r="404" spans="1:2" hidden="1" x14ac:dyDescent="0.25">
      <c r="A404" t="s">
        <v>20</v>
      </c>
      <c r="B404">
        <v>3036</v>
      </c>
    </row>
    <row r="405" spans="1:2" hidden="1" x14ac:dyDescent="0.25">
      <c r="A405" t="s">
        <v>20</v>
      </c>
      <c r="B405">
        <v>144</v>
      </c>
    </row>
    <row r="406" spans="1:2" hidden="1" x14ac:dyDescent="0.25">
      <c r="A406" t="s">
        <v>20</v>
      </c>
      <c r="B406">
        <v>121</v>
      </c>
    </row>
    <row r="407" spans="1:2" hidden="1" x14ac:dyDescent="0.25">
      <c r="A407" t="s">
        <v>20</v>
      </c>
      <c r="B407">
        <v>181</v>
      </c>
    </row>
    <row r="408" spans="1:2" hidden="1" x14ac:dyDescent="0.25">
      <c r="A408" t="s">
        <v>20</v>
      </c>
      <c r="B408">
        <v>122</v>
      </c>
    </row>
    <row r="409" spans="1:2" hidden="1" x14ac:dyDescent="0.25">
      <c r="A409" t="s">
        <v>20</v>
      </c>
      <c r="B409">
        <v>1071</v>
      </c>
    </row>
    <row r="410" spans="1:2" hidden="1" x14ac:dyDescent="0.25">
      <c r="A410" t="s">
        <v>20</v>
      </c>
      <c r="B410">
        <v>980</v>
      </c>
    </row>
    <row r="411" spans="1:2" hidden="1" x14ac:dyDescent="0.25">
      <c r="A411" t="s">
        <v>20</v>
      </c>
      <c r="B411">
        <v>536</v>
      </c>
    </row>
    <row r="412" spans="1:2" hidden="1" x14ac:dyDescent="0.25">
      <c r="A412" t="s">
        <v>20</v>
      </c>
      <c r="B412">
        <v>1991</v>
      </c>
    </row>
    <row r="413" spans="1:2" hidden="1" x14ac:dyDescent="0.25">
      <c r="A413" t="s">
        <v>20</v>
      </c>
      <c r="B413">
        <v>180</v>
      </c>
    </row>
    <row r="414" spans="1:2" hidden="1" x14ac:dyDescent="0.25">
      <c r="A414" t="s">
        <v>20</v>
      </c>
      <c r="B414">
        <v>130</v>
      </c>
    </row>
    <row r="415" spans="1:2" hidden="1" x14ac:dyDescent="0.25">
      <c r="A415" t="s">
        <v>20</v>
      </c>
      <c r="B415">
        <v>122</v>
      </c>
    </row>
    <row r="416" spans="1:2" hidden="1" x14ac:dyDescent="0.25">
      <c r="A416" t="s">
        <v>20</v>
      </c>
      <c r="B416">
        <v>140</v>
      </c>
    </row>
    <row r="417" spans="1:2" hidden="1" x14ac:dyDescent="0.25">
      <c r="A417" t="s">
        <v>20</v>
      </c>
      <c r="B417">
        <v>3388</v>
      </c>
    </row>
    <row r="418" spans="1:2" hidden="1" x14ac:dyDescent="0.25">
      <c r="A418" t="s">
        <v>20</v>
      </c>
      <c r="B418">
        <v>280</v>
      </c>
    </row>
    <row r="419" spans="1:2" hidden="1" x14ac:dyDescent="0.25">
      <c r="A419" t="s">
        <v>20</v>
      </c>
      <c r="B419">
        <v>366</v>
      </c>
    </row>
    <row r="420" spans="1:2" hidden="1" x14ac:dyDescent="0.25">
      <c r="A420" t="s">
        <v>20</v>
      </c>
      <c r="B420">
        <v>270</v>
      </c>
    </row>
    <row r="421" spans="1:2" hidden="1" x14ac:dyDescent="0.25">
      <c r="A421" t="s">
        <v>20</v>
      </c>
      <c r="B421">
        <v>137</v>
      </c>
    </row>
    <row r="422" spans="1:2" hidden="1" x14ac:dyDescent="0.25">
      <c r="A422" t="s">
        <v>20</v>
      </c>
      <c r="B422">
        <v>3205</v>
      </c>
    </row>
    <row r="423" spans="1:2" hidden="1" x14ac:dyDescent="0.25">
      <c r="A423" t="s">
        <v>20</v>
      </c>
      <c r="B423">
        <v>288</v>
      </c>
    </row>
    <row r="424" spans="1:2" hidden="1" x14ac:dyDescent="0.25">
      <c r="A424" t="s">
        <v>20</v>
      </c>
      <c r="B424">
        <v>148</v>
      </c>
    </row>
    <row r="425" spans="1:2" hidden="1" x14ac:dyDescent="0.25">
      <c r="A425" t="s">
        <v>20</v>
      </c>
      <c r="B425">
        <v>114</v>
      </c>
    </row>
    <row r="426" spans="1:2" hidden="1" x14ac:dyDescent="0.25">
      <c r="A426" t="s">
        <v>20</v>
      </c>
      <c r="B426">
        <v>1518</v>
      </c>
    </row>
    <row r="427" spans="1:2" hidden="1" x14ac:dyDescent="0.25">
      <c r="A427" t="s">
        <v>20</v>
      </c>
      <c r="B427">
        <v>166</v>
      </c>
    </row>
    <row r="428" spans="1:2" hidden="1" x14ac:dyDescent="0.25">
      <c r="A428" t="s">
        <v>20</v>
      </c>
      <c r="B428">
        <v>100</v>
      </c>
    </row>
    <row r="429" spans="1:2" hidden="1" x14ac:dyDescent="0.25">
      <c r="A429" t="s">
        <v>20</v>
      </c>
      <c r="B429">
        <v>235</v>
      </c>
    </row>
    <row r="430" spans="1:2" hidden="1" x14ac:dyDescent="0.25">
      <c r="A430" t="s">
        <v>20</v>
      </c>
      <c r="B430">
        <v>148</v>
      </c>
    </row>
    <row r="431" spans="1:2" hidden="1" x14ac:dyDescent="0.25">
      <c r="A431" t="s">
        <v>20</v>
      </c>
      <c r="B431">
        <v>198</v>
      </c>
    </row>
    <row r="432" spans="1:2" hidden="1" x14ac:dyDescent="0.25">
      <c r="A432" t="s">
        <v>20</v>
      </c>
      <c r="B432">
        <v>150</v>
      </c>
    </row>
    <row r="433" spans="1:2" hidden="1" x14ac:dyDescent="0.25">
      <c r="A433" t="s">
        <v>20</v>
      </c>
      <c r="B433">
        <v>216</v>
      </c>
    </row>
    <row r="434" spans="1:2" hidden="1" x14ac:dyDescent="0.25">
      <c r="A434" t="s">
        <v>20</v>
      </c>
      <c r="B434">
        <v>5139</v>
      </c>
    </row>
    <row r="435" spans="1:2" hidden="1" x14ac:dyDescent="0.25">
      <c r="A435" t="s">
        <v>20</v>
      </c>
      <c r="B435">
        <v>2353</v>
      </c>
    </row>
    <row r="436" spans="1:2" hidden="1" x14ac:dyDescent="0.25">
      <c r="A436" t="s">
        <v>20</v>
      </c>
      <c r="B436">
        <v>78</v>
      </c>
    </row>
    <row r="437" spans="1:2" hidden="1" x14ac:dyDescent="0.25">
      <c r="A437" t="s">
        <v>20</v>
      </c>
      <c r="B437">
        <v>174</v>
      </c>
    </row>
    <row r="438" spans="1:2" hidden="1" x14ac:dyDescent="0.25">
      <c r="A438" t="s">
        <v>20</v>
      </c>
      <c r="B438">
        <v>164</v>
      </c>
    </row>
    <row r="439" spans="1:2" hidden="1" x14ac:dyDescent="0.25">
      <c r="A439" t="s">
        <v>20</v>
      </c>
      <c r="B439">
        <v>161</v>
      </c>
    </row>
    <row r="440" spans="1:2" hidden="1" x14ac:dyDescent="0.25">
      <c r="A440" t="s">
        <v>20</v>
      </c>
      <c r="B440">
        <v>138</v>
      </c>
    </row>
    <row r="441" spans="1:2" hidden="1" x14ac:dyDescent="0.25">
      <c r="A441" t="s">
        <v>20</v>
      </c>
      <c r="B441">
        <v>3308</v>
      </c>
    </row>
    <row r="442" spans="1:2" hidden="1" x14ac:dyDescent="0.25">
      <c r="A442" t="s">
        <v>20</v>
      </c>
      <c r="B442">
        <v>127</v>
      </c>
    </row>
    <row r="443" spans="1:2" hidden="1" x14ac:dyDescent="0.25">
      <c r="A443" t="s">
        <v>20</v>
      </c>
      <c r="B443">
        <v>207</v>
      </c>
    </row>
    <row r="444" spans="1:2" hidden="1" x14ac:dyDescent="0.25">
      <c r="A444" t="s">
        <v>20</v>
      </c>
      <c r="B444">
        <v>181</v>
      </c>
    </row>
    <row r="445" spans="1:2" hidden="1" x14ac:dyDescent="0.25">
      <c r="A445" t="s">
        <v>20</v>
      </c>
      <c r="B445">
        <v>110</v>
      </c>
    </row>
    <row r="446" spans="1:2" hidden="1" x14ac:dyDescent="0.25">
      <c r="A446" t="s">
        <v>20</v>
      </c>
      <c r="B446">
        <v>185</v>
      </c>
    </row>
    <row r="447" spans="1:2" hidden="1" x14ac:dyDescent="0.25">
      <c r="A447" t="s">
        <v>20</v>
      </c>
      <c r="B447">
        <v>121</v>
      </c>
    </row>
    <row r="448" spans="1:2" hidden="1" x14ac:dyDescent="0.25">
      <c r="A448" t="s">
        <v>20</v>
      </c>
      <c r="B448">
        <v>106</v>
      </c>
    </row>
    <row r="449" spans="1:2" hidden="1" x14ac:dyDescent="0.25">
      <c r="A449" t="s">
        <v>20</v>
      </c>
      <c r="B449">
        <v>142</v>
      </c>
    </row>
    <row r="450" spans="1:2" hidden="1" x14ac:dyDescent="0.25">
      <c r="A450" t="s">
        <v>20</v>
      </c>
      <c r="B450">
        <v>233</v>
      </c>
    </row>
    <row r="451" spans="1:2" hidden="1" x14ac:dyDescent="0.25">
      <c r="A451" t="s">
        <v>20</v>
      </c>
      <c r="B451">
        <v>218</v>
      </c>
    </row>
    <row r="452" spans="1:2" hidden="1" x14ac:dyDescent="0.25">
      <c r="A452" t="s">
        <v>20</v>
      </c>
      <c r="B452">
        <v>76</v>
      </c>
    </row>
    <row r="453" spans="1:2" hidden="1" x14ac:dyDescent="0.25">
      <c r="A453" t="s">
        <v>20</v>
      </c>
      <c r="B453">
        <v>43</v>
      </c>
    </row>
    <row r="454" spans="1:2" hidden="1" x14ac:dyDescent="0.25">
      <c r="A454" t="s">
        <v>20</v>
      </c>
      <c r="B454">
        <v>221</v>
      </c>
    </row>
    <row r="455" spans="1:2" hidden="1" x14ac:dyDescent="0.25">
      <c r="A455" t="s">
        <v>20</v>
      </c>
      <c r="B455">
        <v>2805</v>
      </c>
    </row>
    <row r="456" spans="1:2" hidden="1" x14ac:dyDescent="0.25">
      <c r="A456" t="s">
        <v>20</v>
      </c>
      <c r="B456">
        <v>68</v>
      </c>
    </row>
    <row r="457" spans="1:2" hidden="1" x14ac:dyDescent="0.25">
      <c r="A457" t="s">
        <v>20</v>
      </c>
      <c r="B457">
        <v>183</v>
      </c>
    </row>
    <row r="458" spans="1:2" hidden="1" x14ac:dyDescent="0.25">
      <c r="A458" t="s">
        <v>20</v>
      </c>
      <c r="B458">
        <v>133</v>
      </c>
    </row>
    <row r="459" spans="1:2" hidden="1" x14ac:dyDescent="0.25">
      <c r="A459" t="s">
        <v>20</v>
      </c>
      <c r="B459">
        <v>2489</v>
      </c>
    </row>
    <row r="460" spans="1:2" hidden="1" x14ac:dyDescent="0.25">
      <c r="A460" t="s">
        <v>20</v>
      </c>
      <c r="B460">
        <v>69</v>
      </c>
    </row>
    <row r="461" spans="1:2" hidden="1" x14ac:dyDescent="0.25">
      <c r="A461" t="s">
        <v>20</v>
      </c>
      <c r="B461">
        <v>279</v>
      </c>
    </row>
    <row r="462" spans="1:2" hidden="1" x14ac:dyDescent="0.25">
      <c r="A462" t="s">
        <v>20</v>
      </c>
      <c r="B462">
        <v>210</v>
      </c>
    </row>
    <row r="463" spans="1:2" hidden="1" x14ac:dyDescent="0.25">
      <c r="A463" t="s">
        <v>20</v>
      </c>
      <c r="B463">
        <v>2100</v>
      </c>
    </row>
    <row r="464" spans="1:2" hidden="1" x14ac:dyDescent="0.25">
      <c r="A464" t="s">
        <v>20</v>
      </c>
      <c r="B464">
        <v>252</v>
      </c>
    </row>
    <row r="465" spans="1:2" hidden="1" x14ac:dyDescent="0.25">
      <c r="A465" t="s">
        <v>20</v>
      </c>
      <c r="B465">
        <v>1280</v>
      </c>
    </row>
    <row r="466" spans="1:2" hidden="1" x14ac:dyDescent="0.25">
      <c r="A466" t="s">
        <v>20</v>
      </c>
      <c r="B466">
        <v>157</v>
      </c>
    </row>
    <row r="467" spans="1:2" hidden="1" x14ac:dyDescent="0.25">
      <c r="A467" t="s">
        <v>20</v>
      </c>
      <c r="B467">
        <v>194</v>
      </c>
    </row>
    <row r="468" spans="1:2" hidden="1" x14ac:dyDescent="0.25">
      <c r="A468" t="s">
        <v>20</v>
      </c>
      <c r="B468">
        <v>82</v>
      </c>
    </row>
    <row r="469" spans="1:2" hidden="1" x14ac:dyDescent="0.25">
      <c r="A469" t="s">
        <v>20</v>
      </c>
      <c r="B469">
        <v>4233</v>
      </c>
    </row>
    <row r="470" spans="1:2" hidden="1" x14ac:dyDescent="0.25">
      <c r="A470" t="s">
        <v>20</v>
      </c>
      <c r="B470">
        <v>1297</v>
      </c>
    </row>
    <row r="471" spans="1:2" hidden="1" x14ac:dyDescent="0.25">
      <c r="A471" t="s">
        <v>20</v>
      </c>
      <c r="B471">
        <v>165</v>
      </c>
    </row>
    <row r="472" spans="1:2" hidden="1" x14ac:dyDescent="0.25">
      <c r="A472" t="s">
        <v>20</v>
      </c>
      <c r="B472">
        <v>119</v>
      </c>
    </row>
    <row r="473" spans="1:2" hidden="1" x14ac:dyDescent="0.25">
      <c r="A473" t="s">
        <v>20</v>
      </c>
      <c r="B473">
        <v>1797</v>
      </c>
    </row>
    <row r="474" spans="1:2" hidden="1" x14ac:dyDescent="0.25">
      <c r="A474" t="s">
        <v>20</v>
      </c>
      <c r="B474">
        <v>261</v>
      </c>
    </row>
    <row r="475" spans="1:2" hidden="1" x14ac:dyDescent="0.25">
      <c r="A475" t="s">
        <v>20</v>
      </c>
      <c r="B475">
        <v>157</v>
      </c>
    </row>
    <row r="476" spans="1:2" hidden="1" x14ac:dyDescent="0.25">
      <c r="A476" t="s">
        <v>20</v>
      </c>
      <c r="B476">
        <v>3533</v>
      </c>
    </row>
    <row r="477" spans="1:2" hidden="1" x14ac:dyDescent="0.25">
      <c r="A477" t="s">
        <v>20</v>
      </c>
      <c r="B477">
        <v>155</v>
      </c>
    </row>
    <row r="478" spans="1:2" hidden="1" x14ac:dyDescent="0.25">
      <c r="A478" t="s">
        <v>20</v>
      </c>
      <c r="B478">
        <v>132</v>
      </c>
    </row>
    <row r="479" spans="1:2" hidden="1" x14ac:dyDescent="0.25">
      <c r="A479" t="s">
        <v>20</v>
      </c>
      <c r="B479">
        <v>1354</v>
      </c>
    </row>
    <row r="480" spans="1:2" hidden="1" x14ac:dyDescent="0.25">
      <c r="A480" t="s">
        <v>20</v>
      </c>
      <c r="B480">
        <v>48</v>
      </c>
    </row>
    <row r="481" spans="1:2" hidden="1" x14ac:dyDescent="0.25">
      <c r="A481" t="s">
        <v>20</v>
      </c>
      <c r="B481">
        <v>110</v>
      </c>
    </row>
    <row r="482" spans="1:2" hidden="1" x14ac:dyDescent="0.25">
      <c r="A482" t="s">
        <v>20</v>
      </c>
      <c r="B482">
        <v>172</v>
      </c>
    </row>
    <row r="483" spans="1:2" hidden="1" x14ac:dyDescent="0.25">
      <c r="A483" t="s">
        <v>20</v>
      </c>
      <c r="B483">
        <v>307</v>
      </c>
    </row>
    <row r="484" spans="1:2" hidden="1" x14ac:dyDescent="0.25">
      <c r="A484" t="s">
        <v>20</v>
      </c>
      <c r="B484">
        <v>160</v>
      </c>
    </row>
    <row r="485" spans="1:2" hidden="1" x14ac:dyDescent="0.25">
      <c r="A485" t="s">
        <v>20</v>
      </c>
      <c r="B485">
        <v>1467</v>
      </c>
    </row>
    <row r="486" spans="1:2" hidden="1" x14ac:dyDescent="0.25">
      <c r="A486" t="s">
        <v>20</v>
      </c>
      <c r="B486">
        <v>2662</v>
      </c>
    </row>
    <row r="487" spans="1:2" hidden="1" x14ac:dyDescent="0.25">
      <c r="A487" t="s">
        <v>20</v>
      </c>
      <c r="B487">
        <v>452</v>
      </c>
    </row>
    <row r="488" spans="1:2" hidden="1" x14ac:dyDescent="0.25">
      <c r="A488" t="s">
        <v>20</v>
      </c>
      <c r="B488">
        <v>158</v>
      </c>
    </row>
    <row r="489" spans="1:2" hidden="1" x14ac:dyDescent="0.25">
      <c r="A489" t="s">
        <v>20</v>
      </c>
      <c r="B489">
        <v>225</v>
      </c>
    </row>
    <row r="490" spans="1:2" hidden="1" x14ac:dyDescent="0.25">
      <c r="A490" t="s">
        <v>20</v>
      </c>
      <c r="B490">
        <v>65</v>
      </c>
    </row>
    <row r="491" spans="1:2" hidden="1" x14ac:dyDescent="0.25">
      <c r="A491" t="s">
        <v>20</v>
      </c>
      <c r="B491">
        <v>163</v>
      </c>
    </row>
    <row r="492" spans="1:2" hidden="1" x14ac:dyDescent="0.25">
      <c r="A492" t="s">
        <v>20</v>
      </c>
      <c r="B492">
        <v>85</v>
      </c>
    </row>
    <row r="493" spans="1:2" hidden="1" x14ac:dyDescent="0.25">
      <c r="A493" t="s">
        <v>20</v>
      </c>
      <c r="B493">
        <v>217</v>
      </c>
    </row>
    <row r="494" spans="1:2" hidden="1" x14ac:dyDescent="0.25">
      <c r="A494" t="s">
        <v>20</v>
      </c>
      <c r="B494">
        <v>150</v>
      </c>
    </row>
    <row r="495" spans="1:2" hidden="1" x14ac:dyDescent="0.25">
      <c r="A495" t="s">
        <v>20</v>
      </c>
      <c r="B495">
        <v>3272</v>
      </c>
    </row>
    <row r="496" spans="1:2" hidden="1" x14ac:dyDescent="0.25">
      <c r="A496" t="s">
        <v>20</v>
      </c>
      <c r="B496">
        <v>300</v>
      </c>
    </row>
    <row r="497" spans="1:2" hidden="1" x14ac:dyDescent="0.25">
      <c r="A497" t="s">
        <v>20</v>
      </c>
      <c r="B497">
        <v>126</v>
      </c>
    </row>
    <row r="498" spans="1:2" hidden="1" x14ac:dyDescent="0.25">
      <c r="A498" t="s">
        <v>20</v>
      </c>
      <c r="B498">
        <v>2320</v>
      </c>
    </row>
    <row r="499" spans="1:2" hidden="1" x14ac:dyDescent="0.25">
      <c r="A499" t="s">
        <v>20</v>
      </c>
      <c r="B499">
        <v>81</v>
      </c>
    </row>
    <row r="500" spans="1:2" hidden="1" x14ac:dyDescent="0.25">
      <c r="A500" t="s">
        <v>20</v>
      </c>
      <c r="B500">
        <v>1887</v>
      </c>
    </row>
    <row r="501" spans="1:2" hidden="1" x14ac:dyDescent="0.25">
      <c r="A501" t="s">
        <v>20</v>
      </c>
      <c r="B501">
        <v>4358</v>
      </c>
    </row>
    <row r="502" spans="1:2" hidden="1" x14ac:dyDescent="0.25">
      <c r="A502" t="s">
        <v>20</v>
      </c>
      <c r="B502">
        <v>53</v>
      </c>
    </row>
    <row r="503" spans="1:2" hidden="1" x14ac:dyDescent="0.25">
      <c r="A503" t="s">
        <v>20</v>
      </c>
      <c r="B503">
        <v>2414</v>
      </c>
    </row>
    <row r="504" spans="1:2" hidden="1" x14ac:dyDescent="0.25">
      <c r="A504" t="s">
        <v>20</v>
      </c>
      <c r="B504">
        <v>80</v>
      </c>
    </row>
    <row r="505" spans="1:2" hidden="1" x14ac:dyDescent="0.25">
      <c r="A505" t="s">
        <v>20</v>
      </c>
      <c r="B505">
        <v>193</v>
      </c>
    </row>
    <row r="506" spans="1:2" hidden="1" x14ac:dyDescent="0.25">
      <c r="A506" t="s">
        <v>20</v>
      </c>
      <c r="B506">
        <v>52</v>
      </c>
    </row>
    <row r="507" spans="1:2" hidden="1" x14ac:dyDescent="0.25">
      <c r="A507" t="s">
        <v>20</v>
      </c>
      <c r="B507">
        <v>290</v>
      </c>
    </row>
    <row r="508" spans="1:2" hidden="1" x14ac:dyDescent="0.25">
      <c r="A508" t="s">
        <v>20</v>
      </c>
      <c r="B508">
        <v>122</v>
      </c>
    </row>
    <row r="509" spans="1:2" hidden="1" x14ac:dyDescent="0.25">
      <c r="A509" t="s">
        <v>20</v>
      </c>
      <c r="B509">
        <v>1470</v>
      </c>
    </row>
    <row r="510" spans="1:2" hidden="1" x14ac:dyDescent="0.25">
      <c r="A510" t="s">
        <v>20</v>
      </c>
      <c r="B510">
        <v>165</v>
      </c>
    </row>
    <row r="511" spans="1:2" hidden="1" x14ac:dyDescent="0.25">
      <c r="A511" t="s">
        <v>20</v>
      </c>
      <c r="B511">
        <v>182</v>
      </c>
    </row>
    <row r="512" spans="1:2" hidden="1" x14ac:dyDescent="0.25">
      <c r="A512" t="s">
        <v>20</v>
      </c>
      <c r="B512">
        <v>199</v>
      </c>
    </row>
    <row r="513" spans="1:2" hidden="1" x14ac:dyDescent="0.25">
      <c r="A513" t="s">
        <v>20</v>
      </c>
      <c r="B513">
        <v>56</v>
      </c>
    </row>
    <row r="514" spans="1:2" hidden="1" x14ac:dyDescent="0.25">
      <c r="A514" t="s">
        <v>20</v>
      </c>
      <c r="B514">
        <v>1460</v>
      </c>
    </row>
    <row r="515" spans="1:2" hidden="1" x14ac:dyDescent="0.25">
      <c r="A515" t="s">
        <v>20</v>
      </c>
      <c r="B515">
        <v>123</v>
      </c>
    </row>
    <row r="516" spans="1:2" hidden="1" x14ac:dyDescent="0.25">
      <c r="A516" t="s">
        <v>20</v>
      </c>
      <c r="B516">
        <v>159</v>
      </c>
    </row>
    <row r="517" spans="1:2" hidden="1" x14ac:dyDescent="0.25">
      <c r="A517" t="s">
        <v>20</v>
      </c>
      <c r="B517">
        <v>110</v>
      </c>
    </row>
    <row r="518" spans="1:2" hidden="1" x14ac:dyDescent="0.25">
      <c r="A518" t="s">
        <v>20</v>
      </c>
      <c r="B518">
        <v>236</v>
      </c>
    </row>
    <row r="519" spans="1:2" hidden="1" x14ac:dyDescent="0.25">
      <c r="A519" t="s">
        <v>20</v>
      </c>
      <c r="B519">
        <v>191</v>
      </c>
    </row>
    <row r="520" spans="1:2" hidden="1" x14ac:dyDescent="0.25">
      <c r="A520" t="s">
        <v>20</v>
      </c>
      <c r="B520">
        <v>3934</v>
      </c>
    </row>
    <row r="521" spans="1:2" hidden="1" x14ac:dyDescent="0.25">
      <c r="A521" t="s">
        <v>20</v>
      </c>
      <c r="B521">
        <v>80</v>
      </c>
    </row>
    <row r="522" spans="1:2" hidden="1" x14ac:dyDescent="0.25">
      <c r="A522" t="s">
        <v>20</v>
      </c>
      <c r="B522">
        <v>462</v>
      </c>
    </row>
    <row r="523" spans="1:2" hidden="1" x14ac:dyDescent="0.25">
      <c r="A523" t="s">
        <v>20</v>
      </c>
      <c r="B523">
        <v>179</v>
      </c>
    </row>
    <row r="524" spans="1:2" hidden="1" x14ac:dyDescent="0.25">
      <c r="A524" t="s">
        <v>20</v>
      </c>
      <c r="B524">
        <v>1866</v>
      </c>
    </row>
    <row r="525" spans="1:2" hidden="1" x14ac:dyDescent="0.25">
      <c r="A525" t="s">
        <v>20</v>
      </c>
      <c r="B525">
        <v>156</v>
      </c>
    </row>
    <row r="526" spans="1:2" hidden="1" x14ac:dyDescent="0.25">
      <c r="A526" t="s">
        <v>20</v>
      </c>
      <c r="B526">
        <v>255</v>
      </c>
    </row>
    <row r="527" spans="1:2" hidden="1" x14ac:dyDescent="0.25">
      <c r="A527" t="s">
        <v>20</v>
      </c>
      <c r="B527">
        <v>2261</v>
      </c>
    </row>
    <row r="528" spans="1:2" hidden="1" x14ac:dyDescent="0.25">
      <c r="A528" t="s">
        <v>20</v>
      </c>
      <c r="B528">
        <v>40</v>
      </c>
    </row>
    <row r="529" spans="1:2" hidden="1" x14ac:dyDescent="0.25">
      <c r="A529" t="s">
        <v>20</v>
      </c>
      <c r="B529">
        <v>2289</v>
      </c>
    </row>
    <row r="530" spans="1:2" hidden="1" x14ac:dyDescent="0.25">
      <c r="A530" t="s">
        <v>20</v>
      </c>
      <c r="B530">
        <v>65</v>
      </c>
    </row>
    <row r="531" spans="1:2" hidden="1" x14ac:dyDescent="0.25">
      <c r="A531" t="s">
        <v>20</v>
      </c>
      <c r="B531">
        <v>3777</v>
      </c>
    </row>
    <row r="532" spans="1:2" hidden="1" x14ac:dyDescent="0.25">
      <c r="A532" t="s">
        <v>20</v>
      </c>
      <c r="B532">
        <v>184</v>
      </c>
    </row>
    <row r="533" spans="1:2" hidden="1" x14ac:dyDescent="0.25">
      <c r="A533" t="s">
        <v>20</v>
      </c>
      <c r="B533">
        <v>85</v>
      </c>
    </row>
    <row r="534" spans="1:2" hidden="1" x14ac:dyDescent="0.25">
      <c r="A534" t="s">
        <v>20</v>
      </c>
      <c r="B534">
        <v>144</v>
      </c>
    </row>
    <row r="535" spans="1:2" hidden="1" x14ac:dyDescent="0.25">
      <c r="A535" t="s">
        <v>20</v>
      </c>
      <c r="B535">
        <v>1902</v>
      </c>
    </row>
    <row r="536" spans="1:2" hidden="1" x14ac:dyDescent="0.25">
      <c r="A536" t="s">
        <v>20</v>
      </c>
      <c r="B536">
        <v>105</v>
      </c>
    </row>
    <row r="537" spans="1:2" hidden="1" x14ac:dyDescent="0.25">
      <c r="A537" t="s">
        <v>20</v>
      </c>
      <c r="B537">
        <v>132</v>
      </c>
    </row>
    <row r="538" spans="1:2" hidden="1" x14ac:dyDescent="0.25">
      <c r="A538" t="s">
        <v>20</v>
      </c>
      <c r="B538">
        <v>96</v>
      </c>
    </row>
    <row r="539" spans="1:2" hidden="1" x14ac:dyDescent="0.25">
      <c r="A539" t="s">
        <v>20</v>
      </c>
      <c r="B539">
        <v>114</v>
      </c>
    </row>
    <row r="540" spans="1:2" hidden="1" x14ac:dyDescent="0.25">
      <c r="A540" t="s">
        <v>20</v>
      </c>
      <c r="B540">
        <v>203</v>
      </c>
    </row>
    <row r="541" spans="1:2" hidden="1" x14ac:dyDescent="0.25">
      <c r="A541" t="s">
        <v>20</v>
      </c>
      <c r="B541">
        <v>1559</v>
      </c>
    </row>
    <row r="542" spans="1:2" hidden="1" x14ac:dyDescent="0.25">
      <c r="A542" t="s">
        <v>20</v>
      </c>
      <c r="B542">
        <v>1548</v>
      </c>
    </row>
    <row r="543" spans="1:2" hidden="1" x14ac:dyDescent="0.25">
      <c r="A543" t="s">
        <v>20</v>
      </c>
      <c r="B543">
        <v>80</v>
      </c>
    </row>
    <row r="544" spans="1:2" hidden="1" x14ac:dyDescent="0.25">
      <c r="A544" t="s">
        <v>20</v>
      </c>
      <c r="B544">
        <v>131</v>
      </c>
    </row>
    <row r="545" spans="1:2" hidden="1" x14ac:dyDescent="0.25">
      <c r="A545" t="s">
        <v>20</v>
      </c>
      <c r="B545">
        <v>112</v>
      </c>
    </row>
    <row r="546" spans="1:2" hidden="1" x14ac:dyDescent="0.25">
      <c r="A546" t="s">
        <v>20</v>
      </c>
      <c r="B546">
        <v>155</v>
      </c>
    </row>
    <row r="547" spans="1:2" hidden="1" x14ac:dyDescent="0.25">
      <c r="A547" t="s">
        <v>20</v>
      </c>
      <c r="B547">
        <v>266</v>
      </c>
    </row>
    <row r="548" spans="1:2" hidden="1" x14ac:dyDescent="0.25">
      <c r="A548" t="s">
        <v>20</v>
      </c>
      <c r="B548">
        <v>155</v>
      </c>
    </row>
    <row r="549" spans="1:2" hidden="1" x14ac:dyDescent="0.25">
      <c r="A549" t="s">
        <v>20</v>
      </c>
      <c r="B549">
        <v>207</v>
      </c>
    </row>
    <row r="550" spans="1:2" hidden="1" x14ac:dyDescent="0.25">
      <c r="A550" t="s">
        <v>20</v>
      </c>
      <c r="B550">
        <v>245</v>
      </c>
    </row>
    <row r="551" spans="1:2" hidden="1" x14ac:dyDescent="0.25">
      <c r="A551" t="s">
        <v>20</v>
      </c>
      <c r="B551">
        <v>1573</v>
      </c>
    </row>
    <row r="552" spans="1:2" hidden="1" x14ac:dyDescent="0.25">
      <c r="A552" t="s">
        <v>20</v>
      </c>
      <c r="B552">
        <v>114</v>
      </c>
    </row>
    <row r="553" spans="1:2" hidden="1" x14ac:dyDescent="0.25">
      <c r="A553" t="s">
        <v>20</v>
      </c>
      <c r="B553">
        <v>93</v>
      </c>
    </row>
    <row r="554" spans="1:2" hidden="1" x14ac:dyDescent="0.25">
      <c r="A554" t="s">
        <v>20</v>
      </c>
      <c r="B554">
        <v>1681</v>
      </c>
    </row>
    <row r="555" spans="1:2" hidden="1" x14ac:dyDescent="0.25">
      <c r="A555" t="s">
        <v>20</v>
      </c>
      <c r="B555">
        <v>32</v>
      </c>
    </row>
    <row r="556" spans="1:2" hidden="1" x14ac:dyDescent="0.25">
      <c r="A556" t="s">
        <v>20</v>
      </c>
      <c r="B556">
        <v>135</v>
      </c>
    </row>
    <row r="557" spans="1:2" hidden="1" x14ac:dyDescent="0.25">
      <c r="A557" t="s">
        <v>20</v>
      </c>
      <c r="B557">
        <v>140</v>
      </c>
    </row>
    <row r="558" spans="1:2" hidden="1" x14ac:dyDescent="0.25">
      <c r="A558" t="s">
        <v>20</v>
      </c>
      <c r="B558">
        <v>92</v>
      </c>
    </row>
    <row r="559" spans="1:2" hidden="1" x14ac:dyDescent="0.25">
      <c r="A559" t="s">
        <v>20</v>
      </c>
      <c r="B559">
        <v>1015</v>
      </c>
    </row>
    <row r="560" spans="1:2" hidden="1" x14ac:dyDescent="0.25">
      <c r="A560" t="s">
        <v>20</v>
      </c>
      <c r="B560">
        <v>323</v>
      </c>
    </row>
    <row r="561" spans="1:2" hidden="1" x14ac:dyDescent="0.25">
      <c r="A561" t="s">
        <v>20</v>
      </c>
      <c r="B561">
        <v>2326</v>
      </c>
    </row>
    <row r="562" spans="1:2" hidden="1" x14ac:dyDescent="0.25">
      <c r="A562" t="s">
        <v>20</v>
      </c>
      <c r="B562">
        <v>381</v>
      </c>
    </row>
    <row r="563" spans="1:2" hidden="1" x14ac:dyDescent="0.25">
      <c r="A563" t="s">
        <v>20</v>
      </c>
      <c r="B563">
        <v>480</v>
      </c>
    </row>
    <row r="564" spans="1:2" hidden="1" x14ac:dyDescent="0.25">
      <c r="A564" t="s">
        <v>20</v>
      </c>
      <c r="B564">
        <v>226</v>
      </c>
    </row>
    <row r="565" spans="1:2" hidden="1" x14ac:dyDescent="0.25">
      <c r="A565" t="s">
        <v>20</v>
      </c>
      <c r="B565">
        <v>241</v>
      </c>
    </row>
    <row r="566" spans="1:2" hidden="1" x14ac:dyDescent="0.25">
      <c r="A566" t="s">
        <v>20</v>
      </c>
      <c r="B566">
        <v>132</v>
      </c>
    </row>
    <row r="567" spans="1:2" hidden="1" x14ac:dyDescent="0.25">
      <c r="A567" t="s">
        <v>20</v>
      </c>
      <c r="B567">
        <v>2043</v>
      </c>
    </row>
  </sheetData>
  <conditionalFormatting sqref="A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142">
    <cfRule type="containsText" dxfId="7" priority="6" operator="containsText" text="live">
      <formula>NOT(ISERROR(SEARCH("live",A1)))</formula>
    </cfRule>
    <cfRule type="containsText" dxfId="6" priority="7" operator="containsText" text="canceled">
      <formula>NOT(ISERROR(SEARCH("canceled",A1)))</formula>
    </cfRule>
    <cfRule type="containsText" dxfId="5" priority="8" operator="containsText" text="Successful">
      <formula>NOT(ISERROR(SEARCH("Successful",A1)))</formula>
    </cfRule>
    <cfRule type="containsText" dxfId="4" priority="9" operator="containsText" text="Failed">
      <formula>NOT(ISERROR(SEARCH("Failed",A1)))</formula>
    </cfRule>
  </conditionalFormatting>
  <conditionalFormatting sqref="A2:A104814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7941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conditionalFormatting sqref="D2:D10479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Main Category</vt:lpstr>
      <vt:lpstr>Sub-Category</vt:lpstr>
      <vt:lpstr>Date</vt:lpstr>
      <vt:lpstr>Outcomes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Mitchell Hatchett</cp:lastModifiedBy>
  <dcterms:created xsi:type="dcterms:W3CDTF">2021-09-29T18:52:28Z</dcterms:created>
  <dcterms:modified xsi:type="dcterms:W3CDTF">2024-03-05T00:29:30Z</dcterms:modified>
</cp:coreProperties>
</file>