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\Documents\UNI\Master\2e_SEM\capita_selecta\HARDWARE\PROJECT\SOL_CHARGER\BQ255_nano_power\"/>
    </mc:Choice>
  </mc:AlternateContent>
  <xr:revisionPtr revIDLastSave="0" documentId="13_ncr:1_{6B92D1EF-F76B-4E4A-804F-E8B1762FB3EA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Computation" sheetId="1" r:id="rId1"/>
    <sheet name="Block Diagra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E5" i="1" l="1"/>
  <c r="E9" i="1"/>
  <c r="I15" i="1"/>
  <c r="J15" i="1" s="1"/>
  <c r="H11" i="1"/>
  <c r="H7" i="1"/>
  <c r="H13" i="1" l="1"/>
  <c r="I13" i="1" s="1"/>
  <c r="J13" i="1" s="1"/>
  <c r="E11" i="1" l="1"/>
  <c r="E7" i="1"/>
  <c r="I7" i="1" l="1"/>
  <c r="I11" i="1"/>
  <c r="J11" i="1" s="1"/>
  <c r="J7" i="1" l="1"/>
  <c r="J25" i="1" s="1"/>
  <c r="J27" i="1" s="1"/>
  <c r="J29" i="1" s="1"/>
  <c r="J31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<sst xmlns="http://schemas.openxmlformats.org/spreadsheetml/2006/main" count="75" uniqueCount="64">
  <si>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</si>
  <si>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</si>
  <si>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</si>
  <si>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</si>
  <si>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</si>
  <si>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</si>
  <si>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</si>
  <si>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</si>
  <si>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</si>
  <si>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</si>
  <si>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</si>
  <si>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</si>
  <si>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</si>
  <si>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</si>
  <si>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</si>
  <si>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</si>
  <si>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</si>
  <si>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</si>
  <si>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</si>
  <si>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</si>
  <si>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</si>
  <si>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</si>
  <si>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</si>
  <si>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</si>
  <si>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</si>
  <si>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</si>
  <si>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</si>
  <si>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</si>
  <si>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</si>
  <si>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</si>
  <si>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</si>
  <si>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</si>
  <si>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</si>
  <si>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</si>
  <si>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</si>
  <si>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</si>
  <si>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</si>
  <si>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</si>
  <si>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</si>
  <si>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</si>
  <si>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</si>
  <si>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</si>
  <si>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</si>
  <si>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Active Mode 1 - bq25570 VOUT</t>
  </si>
  <si>
    <t>Active Mode 1 - bq25570 VSTOR</t>
  </si>
  <si>
    <t>Active Mode 2 - bq25570 VOUT</t>
  </si>
  <si>
    <t>Active Mode 2 - bq25570 VSTOR</t>
  </si>
  <si>
    <t>Divide by low estimate of bq25570 efficiency per datasheet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</si>
  <si>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</si>
  <si>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</si>
  <si>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</si>
  <si>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</si>
  <si>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</si>
  <si>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</si>
  <si>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</si>
  <si>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</si>
  <si>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</si>
  <si>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</si>
  <si>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</si>
  <si>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</si>
  <si>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</si>
  <si>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Sleep Mode - bq25570 VSTOR (1.8V rail off)</t>
  </si>
  <si>
    <t>Use power from lowest expected light level</t>
  </si>
  <si>
    <t xml:space="preserve">bq25570 quiescent current + storage element leakage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</si>
</sst>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0" fillId="0" borderId="0" xfId="0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164" fontId="0" fillId="3" borderId="0" xfId="0" applyNumberFormat="1" applyFill="1" applyBorder="1"/>
    <xf numFmtId="0" fontId="0" fillId="0" borderId="3" xfId="0" applyFill="1" applyBorder="1" applyAlignment="1">
      <alignment horizontal="center" wrapText="1"/>
    </xf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 applyBorder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Fill="1" applyBorder="1" applyAlignment="1">
      <alignment horizontal="left"/>
    </xf>
    <xf numFmtId="0" fontId="0" fillId="0" borderId="0" xfId="0" applyFill="1"/>
    <xf numFmtId="164" fontId="5" fillId="0" borderId="5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4" fontId="5" fillId="0" borderId="7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lef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164" fontId="0" fillId="0" borderId="3" xfId="0" applyNumberFormat="1" applyFill="1" applyBorder="1"/>
    <xf numFmtId="164" fontId="0" fillId="0" borderId="5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4" fontId="3" fillId="0" borderId="7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523874</xdr:colOff>
      <xdr:row>25</xdr:row>
      <xdr:rowOff>91144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010274" cy="4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I19" sqref="I19"/>
    </sheetView>
  </sheetViews>
  <sheetFormatPr defaultRowHeight="14.4" x14ac:dyDescent="0.3"/>
  <cols>
    <col min="1" max="1" width="29.6640625" customWidth="1"/>
    <col min="2" max="3" width="8.6640625" customWidth="1"/>
    <col min="4" max="4" width="9.6640625" customWidth="1"/>
    <col min="5" max="5" width="13" customWidth="1"/>
    <col min="6" max="7" width="10.6640625" customWidth="1"/>
    <col min="8" max="8" width="12.5546875" customWidth="1"/>
    <col min="9" max="9" width="9.5546875" bestFit="1" customWidth="1"/>
    <col min="10" max="10" width="10.5546875" bestFit="1" customWidth="1"/>
    <col min="11" max="11" width="10.5546875" customWidth="1"/>
  </cols>
  <sheetData>
    <row r="1" spans="1:11" x14ac:dyDescent="0.3">
      <c r="A1" s="8" t="s">
        <v>3</v>
      </c>
    </row>
    <row r="2" spans="1:11" x14ac:dyDescent="0.3">
      <c r="A2" s="9" t="s">
        <v>13</v>
      </c>
    </row>
    <row r="3" spans="1:11" ht="30" customHeight="1" x14ac:dyDescent="0.3">
      <c r="D3" s="30" t="s">
        <v>23</v>
      </c>
      <c r="E3" s="31">
        <v>3.7</v>
      </c>
      <c r="F3" s="32" t="s">
        <v>9</v>
      </c>
      <c r="K3" s="29" t="s">
        <v>42</v>
      </c>
    </row>
    <row r="4" spans="1:11" ht="72.599999999999994" x14ac:dyDescent="0.35">
      <c r="A4" s="5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1" t="s">
        <v>10</v>
      </c>
      <c r="G4" s="2" t="s">
        <v>27</v>
      </c>
      <c r="H4" s="16" t="s">
        <v>28</v>
      </c>
      <c r="I4" s="16" t="s">
        <v>56</v>
      </c>
      <c r="J4" s="16" t="s">
        <v>57</v>
      </c>
      <c r="K4" s="29"/>
    </row>
    <row r="5" spans="1:11" x14ac:dyDescent="0.3">
      <c r="A5" s="1" t="s">
        <v>43</v>
      </c>
      <c r="B5" s="24">
        <v>3.3</v>
      </c>
      <c r="C5" s="6">
        <v>1</v>
      </c>
      <c r="D5" s="6">
        <v>0.87</v>
      </c>
      <c r="E5" s="10">
        <f>(B5*C5)/($E$3*D5)</f>
        <v>1.0251630941286112</v>
      </c>
      <c r="F5" s="4"/>
      <c r="G5" s="4"/>
      <c r="H5" s="4"/>
      <c r="I5" s="4"/>
      <c r="J5" s="4"/>
      <c r="K5" s="29"/>
    </row>
    <row r="6" spans="1:11" x14ac:dyDescent="0.3">
      <c r="A6" s="25" t="s">
        <v>44</v>
      </c>
      <c r="B6" s="14" t="s">
        <v>5</v>
      </c>
      <c r="C6" s="14" t="s">
        <v>5</v>
      </c>
      <c r="D6" s="14" t="s">
        <v>5</v>
      </c>
      <c r="E6" s="19">
        <v>0</v>
      </c>
      <c r="F6" s="4"/>
      <c r="G6" s="4"/>
      <c r="H6" s="4"/>
      <c r="I6" s="4"/>
      <c r="J6" s="4"/>
      <c r="K6" s="29" t="s">
        <v>6</v>
      </c>
    </row>
    <row r="7" spans="1:11" ht="15" thickBot="1" x14ac:dyDescent="0.35">
      <c r="A7" s="43" t="s">
        <v>12</v>
      </c>
      <c r="B7" s="43"/>
      <c r="C7" s="43"/>
      <c r="D7" s="43"/>
      <c r="E7" s="17">
        <f>SUM(E5:E6)</f>
        <v>1.0251630941286112</v>
      </c>
      <c r="F7" s="6">
        <v>1</v>
      </c>
      <c r="G7" s="6">
        <v>1</v>
      </c>
      <c r="H7" s="3">
        <f>24*F7/G7</f>
        <v>24</v>
      </c>
      <c r="I7" s="3">
        <f>H7*E7</f>
        <v>24.603914259086668</v>
      </c>
      <c r="J7" s="3">
        <f>I7*$E$3</f>
        <v>91.034482758620683</v>
      </c>
      <c r="K7" s="29"/>
    </row>
    <row r="8" spans="1:11" ht="15" thickTop="1" x14ac:dyDescent="0.3">
      <c r="A8" s="4"/>
      <c r="B8" s="14"/>
      <c r="C8" s="14"/>
      <c r="D8" s="14"/>
      <c r="E8" s="22"/>
      <c r="F8" s="20"/>
      <c r="G8" s="20"/>
      <c r="H8" s="20"/>
      <c r="I8" s="20"/>
      <c r="J8" s="20"/>
      <c r="K8" s="29"/>
    </row>
    <row r="9" spans="1:11" x14ac:dyDescent="0.3">
      <c r="A9" s="1" t="s">
        <v>45</v>
      </c>
      <c r="B9" s="24">
        <v>1.8</v>
      </c>
      <c r="C9" s="6">
        <v>6.5</v>
      </c>
      <c r="D9" s="6">
        <v>0.85</v>
      </c>
      <c r="E9" s="10">
        <f>(B9*C9)/($E$3*D9)</f>
        <v>3.7201907790143087</v>
      </c>
      <c r="F9" s="20"/>
      <c r="G9" s="20"/>
      <c r="H9" s="20"/>
      <c r="I9" s="20"/>
      <c r="J9" s="20"/>
      <c r="K9" s="29" t="s">
        <v>7</v>
      </c>
    </row>
    <row r="10" spans="1:11" x14ac:dyDescent="0.3">
      <c r="A10" s="25" t="s">
        <v>46</v>
      </c>
      <c r="B10" s="14" t="s">
        <v>5</v>
      </c>
      <c r="C10" s="14" t="s">
        <v>5</v>
      </c>
      <c r="D10" s="14" t="s">
        <v>5</v>
      </c>
      <c r="E10" s="19">
        <v>5.5</v>
      </c>
      <c r="F10" s="20"/>
      <c r="G10" s="20"/>
      <c r="H10" s="20"/>
      <c r="I10" s="20"/>
      <c r="J10" s="20"/>
      <c r="K10" s="29" t="s">
        <v>8</v>
      </c>
    </row>
    <row r="11" spans="1:11" ht="15" thickBot="1" x14ac:dyDescent="0.35">
      <c r="A11" s="43" t="s">
        <v>11</v>
      </c>
      <c r="B11" s="43"/>
      <c r="C11" s="43"/>
      <c r="D11" s="43"/>
      <c r="E11" s="17">
        <f>SUM(E9:E10)</f>
        <v>9.2201907790143096</v>
      </c>
      <c r="F11" s="6">
        <v>0</v>
      </c>
      <c r="G11" s="6">
        <v>1</v>
      </c>
      <c r="H11" s="3">
        <f>24*F11/G11</f>
        <v>0</v>
      </c>
      <c r="I11" s="3">
        <f>H11*E11</f>
        <v>0</v>
      </c>
      <c r="J11" s="3">
        <f>I11*$E$3</f>
        <v>0</v>
      </c>
      <c r="K11" s="29"/>
    </row>
    <row r="12" spans="1:11" ht="15" thickTop="1" x14ac:dyDescent="0.3">
      <c r="A12" s="12"/>
      <c r="B12" s="14"/>
      <c r="C12" s="14"/>
      <c r="D12" s="14"/>
      <c r="E12" s="22"/>
      <c r="F12" s="20"/>
      <c r="G12" s="20"/>
      <c r="H12" s="20"/>
      <c r="I12" s="20"/>
      <c r="J12" s="20"/>
      <c r="K12" s="29"/>
    </row>
    <row r="13" spans="1:11" x14ac:dyDescent="0.3">
      <c r="A13" s="43" t="s">
        <v>61</v>
      </c>
      <c r="B13" s="43"/>
      <c r="C13" s="43"/>
      <c r="D13" s="43"/>
      <c r="E13" s="18">
        <v>0.1</v>
      </c>
      <c r="F13" s="39"/>
      <c r="G13" s="40"/>
      <c r="H13" s="3">
        <f>24-H7-H11</f>
        <v>0</v>
      </c>
      <c r="I13" s="3">
        <f>H13*E13</f>
        <v>0</v>
      </c>
      <c r="J13" s="3">
        <f>I13*$E$3</f>
        <v>0</v>
      </c>
      <c r="K13" s="29" t="s">
        <v>20</v>
      </c>
    </row>
    <row r="14" spans="1:11" x14ac:dyDescent="0.3">
      <c r="A14" s="12"/>
      <c r="B14" s="14"/>
      <c r="C14" s="14"/>
      <c r="D14" s="14"/>
      <c r="E14" s="22"/>
      <c r="F14" s="20"/>
      <c r="G14" s="20"/>
      <c r="H14" s="20"/>
      <c r="I14" s="20"/>
      <c r="J14" s="20"/>
      <c r="K14" s="29"/>
    </row>
    <row r="15" spans="1:11" x14ac:dyDescent="0.3">
      <c r="A15" s="43" t="s">
        <v>63</v>
      </c>
      <c r="B15" s="43"/>
      <c r="C15" s="43"/>
      <c r="D15" s="43"/>
      <c r="E15" s="18">
        <v>1E-3</v>
      </c>
      <c r="F15" s="41"/>
      <c r="G15" s="42"/>
      <c r="H15" s="3">
        <v>24</v>
      </c>
      <c r="I15" s="3">
        <f>H15*E15</f>
        <v>2.4E-2</v>
      </c>
      <c r="J15" s="3">
        <f>I15*$E$3</f>
        <v>8.8800000000000004E-2</v>
      </c>
      <c r="K15" s="29" t="s">
        <v>21</v>
      </c>
    </row>
    <row r="16" spans="1:11" x14ac:dyDescent="0.3">
      <c r="A16" s="13"/>
      <c r="B16" s="14"/>
      <c r="C16" s="14"/>
      <c r="D16" s="14"/>
      <c r="E16" s="14"/>
      <c r="F16" s="14"/>
      <c r="G16" s="20"/>
      <c r="H16" s="20"/>
      <c r="I16" s="20"/>
      <c r="J16" s="20"/>
    </row>
    <row r="17" spans="1:19" x14ac:dyDescent="0.3">
      <c r="A17" s="13"/>
      <c r="B17" s="46" t="s">
        <v>55</v>
      </c>
      <c r="C17" s="47"/>
      <c r="D17" s="47"/>
      <c r="E17" s="47"/>
      <c r="F17" s="47"/>
      <c r="G17" s="47"/>
      <c r="H17" s="48"/>
      <c r="I17" s="23">
        <f>SUM(I7:I15)</f>
        <v>24.627914259086669</v>
      </c>
      <c r="J17" s="20" t="s">
        <v>19</v>
      </c>
    </row>
    <row r="18" spans="1:19" x14ac:dyDescent="0.3">
      <c r="A18" s="13"/>
      <c r="B18" s="45" t="s">
        <v>48</v>
      </c>
      <c r="C18" s="45"/>
      <c r="D18" s="45"/>
      <c r="E18" s="45"/>
      <c r="F18" s="45"/>
      <c r="G18" s="45"/>
      <c r="H18" s="45"/>
      <c r="I18" s="15">
        <v>5</v>
      </c>
      <c r="J18" s="20" t="s">
        <v>30</v>
      </c>
    </row>
    <row r="19" spans="1:19" ht="15" thickBot="1" x14ac:dyDescent="0.35">
      <c r="A19" s="13"/>
      <c r="B19" s="44" t="s">
        <v>50</v>
      </c>
      <c r="C19" s="44"/>
      <c r="D19" s="44"/>
      <c r="E19" s="44"/>
      <c r="F19" s="44"/>
      <c r="G19" s="44"/>
      <c r="H19" s="44"/>
      <c r="I19" s="7">
        <f>I17*I18</f>
        <v>123.13957129543334</v>
      </c>
      <c r="J19" s="20" t="s">
        <v>0</v>
      </c>
    </row>
    <row r="20" spans="1:19" ht="15" thickTop="1" x14ac:dyDescent="0.3">
      <c r="A20" s="13"/>
      <c r="B20" s="50" t="s">
        <v>25</v>
      </c>
      <c r="C20" s="51"/>
      <c r="D20" s="51"/>
      <c r="E20" s="51"/>
      <c r="F20" s="51"/>
      <c r="G20" s="51"/>
      <c r="H20" s="52"/>
      <c r="I20" s="28"/>
      <c r="J20" s="20"/>
    </row>
    <row r="21" spans="1:19" x14ac:dyDescent="0.3">
      <c r="A21" s="13"/>
      <c r="B21" s="53" t="s">
        <v>41</v>
      </c>
      <c r="C21" s="54"/>
      <c r="D21" s="54"/>
      <c r="E21" s="54"/>
      <c r="F21" s="54"/>
      <c r="G21" s="54"/>
      <c r="H21" s="55"/>
      <c r="I21" s="19">
        <v>2.5</v>
      </c>
      <c r="J21" s="20" t="s">
        <v>9</v>
      </c>
      <c r="K21" s="33" t="s">
        <v>39</v>
      </c>
      <c r="N21" s="33"/>
      <c r="O21" s="33"/>
      <c r="P21" s="33"/>
      <c r="Q21" s="33"/>
      <c r="R21" s="33"/>
      <c r="S21" s="33"/>
    </row>
    <row r="22" spans="1:19" x14ac:dyDescent="0.3">
      <c r="A22" s="13"/>
      <c r="B22" s="53" t="s">
        <v>38</v>
      </c>
      <c r="C22" s="54"/>
      <c r="D22" s="54"/>
      <c r="E22" s="54"/>
      <c r="F22" s="54"/>
      <c r="G22" s="54"/>
      <c r="H22" s="55"/>
      <c r="I22" s="27">
        <v>4</v>
      </c>
      <c r="J22" s="20" t="s">
        <v>9</v>
      </c>
      <c r="K22" s="33" t="s">
        <v>40</v>
      </c>
      <c r="N22" s="33"/>
      <c r="O22" s="33"/>
      <c r="P22" s="33"/>
      <c r="Q22" s="33"/>
      <c r="R22" s="33"/>
      <c r="S22" s="33"/>
    </row>
    <row r="23" spans="1:19" ht="17.399999999999999" thickBot="1" x14ac:dyDescent="0.4">
      <c r="A23" s="13"/>
      <c r="B23" s="35" t="s">
        <v>35</v>
      </c>
      <c r="C23" s="36"/>
      <c r="D23" s="36"/>
      <c r="E23" s="36"/>
      <c r="F23" s="36"/>
      <c r="G23" s="36"/>
      <c r="H23" s="37"/>
      <c r="I23" s="26">
        <f>2*I19/1000*3600*E3/(I22^2-I21^2)</f>
        <v>336.45519787798406</v>
      </c>
      <c r="J23" s="20" t="s">
        <v>22</v>
      </c>
      <c r="K23" s="29" t="s">
        <v>26</v>
      </c>
    </row>
    <row r="24" spans="1:19" ht="15" thickTop="1" x14ac:dyDescent="0.3">
      <c r="A24" s="13"/>
      <c r="B24" s="21"/>
      <c r="C24" s="21"/>
      <c r="D24" s="21"/>
      <c r="E24" s="21"/>
      <c r="F24" s="21"/>
      <c r="G24" s="21"/>
      <c r="H24" s="21"/>
      <c r="I24" s="20"/>
      <c r="J24" s="20"/>
    </row>
    <row r="25" spans="1:19" x14ac:dyDescent="0.3">
      <c r="A25" s="13"/>
      <c r="C25" s="56" t="s">
        <v>54</v>
      </c>
      <c r="D25" s="57"/>
      <c r="E25" s="57"/>
      <c r="F25" s="57"/>
      <c r="G25" s="57"/>
      <c r="H25" s="57"/>
      <c r="I25" s="58"/>
      <c r="J25" s="3">
        <f>SUM(J7:J15)</f>
        <v>91.123282758620689</v>
      </c>
      <c r="K25" t="s">
        <v>18</v>
      </c>
    </row>
    <row r="26" spans="1:19" x14ac:dyDescent="0.3">
      <c r="A26" s="13"/>
      <c r="C26" s="53" t="s">
        <v>36</v>
      </c>
      <c r="D26" s="54"/>
      <c r="E26" s="54"/>
      <c r="F26" s="54"/>
      <c r="G26" s="54"/>
      <c r="H26" s="54"/>
      <c r="I26" s="55"/>
      <c r="J26" s="6">
        <v>7</v>
      </c>
      <c r="K26" t="s">
        <v>30</v>
      </c>
    </row>
    <row r="27" spans="1:19" x14ac:dyDescent="0.3">
      <c r="A27" s="13"/>
      <c r="C27" s="56" t="s">
        <v>49</v>
      </c>
      <c r="D27" s="57"/>
      <c r="E27" s="57"/>
      <c r="F27" s="57"/>
      <c r="G27" s="57"/>
      <c r="H27" s="57"/>
      <c r="I27" s="58"/>
      <c r="J27" s="3">
        <f>J25*J26</f>
        <v>637.86297931034483</v>
      </c>
      <c r="K27" t="s">
        <v>53</v>
      </c>
    </row>
    <row r="28" spans="1:19" x14ac:dyDescent="0.3">
      <c r="A28" s="13"/>
      <c r="C28" s="53" t="s">
        <v>37</v>
      </c>
      <c r="D28" s="54"/>
      <c r="E28" s="54"/>
      <c r="F28" s="54"/>
      <c r="G28" s="54"/>
      <c r="H28" s="54"/>
      <c r="I28" s="55"/>
      <c r="J28" s="3">
        <f>J26-I18</f>
        <v>2</v>
      </c>
      <c r="K28" t="s">
        <v>30</v>
      </c>
      <c r="M28" s="29" t="s">
        <v>52</v>
      </c>
    </row>
    <row r="29" spans="1:19" x14ac:dyDescent="0.3">
      <c r="A29" s="13"/>
      <c r="C29" s="56" t="s">
        <v>58</v>
      </c>
      <c r="D29" s="57"/>
      <c r="E29" s="57"/>
      <c r="F29" s="57"/>
      <c r="G29" s="57"/>
      <c r="H29" s="57"/>
      <c r="I29" s="58"/>
      <c r="J29" s="3">
        <f>J27/J28</f>
        <v>318.93148965517241</v>
      </c>
      <c r="K29" t="s">
        <v>18</v>
      </c>
      <c r="L29" s="34"/>
      <c r="M29" s="29" t="s">
        <v>59</v>
      </c>
    </row>
    <row r="30" spans="1:19" x14ac:dyDescent="0.3">
      <c r="A30" s="13"/>
      <c r="C30" s="53" t="s">
        <v>31</v>
      </c>
      <c r="D30" s="54"/>
      <c r="E30" s="54"/>
      <c r="F30" s="54"/>
      <c r="G30" s="54"/>
      <c r="H30" s="54"/>
      <c r="I30" s="55"/>
      <c r="J30" s="6">
        <v>8</v>
      </c>
      <c r="K30" t="s">
        <v>17</v>
      </c>
      <c r="M30" s="29" t="s">
        <v>60</v>
      </c>
    </row>
    <row r="31" spans="1:19" x14ac:dyDescent="0.3">
      <c r="A31" s="13"/>
      <c r="C31" s="35" t="s">
        <v>51</v>
      </c>
      <c r="D31" s="36"/>
      <c r="E31" s="36"/>
      <c r="F31" s="36"/>
      <c r="G31" s="36"/>
      <c r="H31" s="36"/>
      <c r="I31" s="37"/>
      <c r="J31" s="3">
        <f>J29/J30</f>
        <v>39.866436206896552</v>
      </c>
      <c r="K31" t="s">
        <v>4</v>
      </c>
    </row>
    <row r="32" spans="1:19" x14ac:dyDescent="0.3">
      <c r="A32" s="13"/>
      <c r="B32" s="20"/>
      <c r="C32" s="21"/>
      <c r="D32" s="21"/>
      <c r="E32" s="21"/>
      <c r="F32" s="21"/>
      <c r="G32" s="21"/>
      <c r="H32" s="21"/>
      <c r="I32" s="20"/>
      <c r="J32" s="14"/>
    </row>
    <row r="33" spans="1:13" x14ac:dyDescent="0.3">
      <c r="A33" s="13"/>
      <c r="B33" s="20"/>
      <c r="D33" s="38" t="s">
        <v>47</v>
      </c>
      <c r="E33" s="38"/>
      <c r="F33" s="38"/>
      <c r="G33" s="38"/>
      <c r="H33" s="38"/>
      <c r="I33" s="38"/>
      <c r="J33" s="15">
        <v>0.8</v>
      </c>
    </row>
    <row r="34" spans="1:13" ht="15" thickBot="1" x14ac:dyDescent="0.35">
      <c r="A34" s="13"/>
      <c r="B34" s="20"/>
      <c r="C34" s="21"/>
      <c r="D34" s="44" t="s">
        <v>32</v>
      </c>
      <c r="E34" s="44"/>
      <c r="F34" s="44"/>
      <c r="G34" s="44"/>
      <c r="H34" s="44"/>
      <c r="I34" s="44"/>
      <c r="J34" s="7">
        <f>J31/J33</f>
        <v>49.833045258620686</v>
      </c>
      <c r="K34" t="s">
        <v>4</v>
      </c>
    </row>
    <row r="35" spans="1:13" ht="15" thickTop="1" x14ac:dyDescent="0.3">
      <c r="A35" s="13"/>
      <c r="B35" s="20"/>
      <c r="C35" s="21"/>
      <c r="D35" s="21"/>
      <c r="E35" s="21"/>
      <c r="F35" s="21"/>
      <c r="G35" s="21"/>
      <c r="H35" s="21"/>
      <c r="I35" s="21"/>
      <c r="J35" s="14"/>
    </row>
    <row r="36" spans="1:13" ht="16.2" x14ac:dyDescent="0.3">
      <c r="A36" s="13"/>
      <c r="B36" s="20"/>
      <c r="C36" s="21"/>
      <c r="E36" s="38" t="s">
        <v>34</v>
      </c>
      <c r="F36" s="38"/>
      <c r="G36" s="38"/>
      <c r="H36" s="38"/>
      <c r="I36" s="38"/>
      <c r="J36" s="15">
        <v>8</v>
      </c>
      <c r="K36" t="s">
        <v>14</v>
      </c>
      <c r="M36" s="29" t="s">
        <v>62</v>
      </c>
    </row>
    <row r="37" spans="1:13" ht="16.8" thickBot="1" x14ac:dyDescent="0.35">
      <c r="A37" s="4"/>
      <c r="B37" s="20"/>
      <c r="C37" s="20"/>
      <c r="E37" s="49" t="s">
        <v>33</v>
      </c>
      <c r="F37" s="49"/>
      <c r="G37" s="49"/>
      <c r="H37" s="49"/>
      <c r="I37" s="49"/>
      <c r="J37" s="7">
        <f>J34/J36</f>
        <v>6.2291306573275858</v>
      </c>
      <c r="K37" t="s">
        <v>15</v>
      </c>
    </row>
    <row r="38" spans="1:13" ht="15" thickTop="1" x14ac:dyDescent="0.3"/>
  </sheetData>
  <mergeCells count="24"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  <mergeCell ref="C31:I31"/>
    <mergeCell ref="D33:I33"/>
    <mergeCell ref="F13:G13"/>
    <mergeCell ref="F15:G15"/>
    <mergeCell ref="A7:D7"/>
    <mergeCell ref="A11:D11"/>
    <mergeCell ref="A13:D13"/>
    <mergeCell ref="A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Block Diagram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MC</cp:lastModifiedBy>
  <dcterms:created xsi:type="dcterms:W3CDTF">2012-11-19T03:40:16Z</dcterms:created>
  <dcterms:modified xsi:type="dcterms:W3CDTF">2020-04-07T18:06:54Z</dcterms:modified>
</cp:coreProperties>
</file>