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50775" windowHeight="17895"/>
  </bookViews>
  <sheets>
    <sheet name="Education Pathway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F10"/>
  <c r="F4"/>
  <c r="E4"/>
  <c r="F15"/>
  <c r="F8"/>
  <c r="E15"/>
  <c r="E8"/>
  <c r="D19"/>
  <c r="D10"/>
  <c r="D14" s="1"/>
  <c r="D17" s="1"/>
  <c r="D15"/>
  <c r="D8"/>
  <c r="D13" s="1"/>
  <c r="D4"/>
  <c r="C15"/>
  <c r="C10"/>
  <c r="C8"/>
  <c r="C13" s="1"/>
  <c r="C16" s="1"/>
  <c r="C18" s="1"/>
  <c r="C4"/>
  <c r="C14" s="1"/>
  <c r="C17" s="1"/>
  <c r="C19" s="1"/>
  <c r="B18"/>
  <c r="B16"/>
  <c r="B15"/>
  <c r="B13"/>
  <c r="B10"/>
  <c r="B14" s="1"/>
  <c r="B17" s="1"/>
  <c r="B19" s="1"/>
  <c r="B8"/>
  <c r="D16" l="1"/>
  <c r="D18" s="1"/>
  <c r="E14"/>
  <c r="E17" s="1"/>
  <c r="E19" s="1"/>
  <c r="F14"/>
  <c r="F17" s="1"/>
  <c r="F19" s="1"/>
  <c r="F13"/>
  <c r="F16" s="1"/>
  <c r="F18" s="1"/>
  <c r="E13"/>
  <c r="E16" s="1"/>
  <c r="E18" s="1"/>
</calcChain>
</file>

<file path=xl/sharedStrings.xml><?xml version="1.0" encoding="utf-8"?>
<sst xmlns="http://schemas.openxmlformats.org/spreadsheetml/2006/main" count="25" uniqueCount="25">
  <si>
    <t>University of Toronto</t>
  </si>
  <si>
    <t>Base Graduate Student Funding (Annual)</t>
  </si>
  <si>
    <t>Base Annual Tuition (Before Incidental Fees)</t>
  </si>
  <si>
    <t>Distance From Home (km)</t>
  </si>
  <si>
    <t>Vehicle Fuel Cost ($/L)</t>
  </si>
  <si>
    <t>Vehicle Fuel Efficiency (L/100km)</t>
  </si>
  <si>
    <t xml:space="preserve">Travel Cost By Car </t>
  </si>
  <si>
    <t>Average Rent:</t>
  </si>
  <si>
    <t>Annual Food Costs:</t>
  </si>
  <si>
    <t>Total Cost Per Year Commute:</t>
  </si>
  <si>
    <t>Total Cost per Year Rent:</t>
  </si>
  <si>
    <t>Total Income:</t>
  </si>
  <si>
    <t>Net Total Per Year Commute:</t>
  </si>
  <si>
    <t>Net Total Per Year Rent:</t>
  </si>
  <si>
    <t>Parking Costs Per Year:</t>
  </si>
  <si>
    <t>Additional Vehicle Maintenance</t>
  </si>
  <si>
    <t>Net Total Per Year Commute After Tax:</t>
  </si>
  <si>
    <t>Net Total Per Year Rent After Tax:</t>
  </si>
  <si>
    <t>University of Western</t>
  </si>
  <si>
    <t>McMaster University</t>
  </si>
  <si>
    <t>Queens University</t>
  </si>
  <si>
    <t>University of Waterloo</t>
  </si>
  <si>
    <t>PhD Pathway</t>
  </si>
  <si>
    <t>Professional Laboratory Technician Pathway</t>
  </si>
  <si>
    <t>Data Scientist Pathway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</si>
</sst>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0" fillId="0" borderId="2" xfId="0" applyBorder="1"/>
    <xf numFmtId="0" fontId="4" fillId="0" borderId="2" xfId="0" applyFont="1" applyBorder="1"/>
    <xf numFmtId="44" fontId="0" fillId="0" borderId="2" xfId="1" applyFont="1" applyBorder="1"/>
    <xf numFmtId="44" fontId="0" fillId="0" borderId="2" xfId="0" applyNumberFormat="1" applyBorder="1"/>
    <xf numFmtId="44" fontId="5" fillId="0" borderId="2" xfId="0" applyNumberFormat="1" applyFont="1" applyBorder="1"/>
    <xf numFmtId="44" fontId="3" fillId="0" borderId="2" xfId="0" applyNumberFormat="1" applyFont="1" applyBorder="1"/>
    <xf numFmtId="0" fontId="2" fillId="2" borderId="1" xfId="2" applyAlignment="1">
      <alignment horizontal="center"/>
    </xf>
    <xf numFmtId="0" fontId="2" fillId="2" borderId="3" xfId="2" applyBorder="1" applyAlignment="1">
      <alignment horizontal="center"/>
    </xf>
    <xf numFmtId="0" fontId="2" fillId="2" borderId="4" xfId="2" applyBorder="1" applyAlignment="1">
      <alignment horizontal="center"/>
    </xf>
    <xf numFmtId="0" fontId="2" fillId="2" borderId="5" xfId="2" applyBorder="1" applyAlignment="1">
      <alignment horizontal="center"/>
    </xf>
  </cellXfs>
  <cellStyles count="3">
    <cellStyle name="Check Cell" xfId="2" builtinId="23"/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selection activeCell="K48" sqref="K48"/>
    </sheetView>
  </sheetViews>
  <sheetFormatPr defaultRowHeight="15"/>
  <cols>
    <col min="1" max="1" width="41.28515625" bestFit="1" customWidth="1"/>
    <col min="2" max="2" width="20" bestFit="1" customWidth="1"/>
    <col min="3" max="3" width="20.5703125" bestFit="1" customWidth="1"/>
    <col min="4" max="4" width="19.42578125" bestFit="1" customWidth="1"/>
    <col min="5" max="5" width="17.5703125" bestFit="1" customWidth="1"/>
    <col min="6" max="6" width="21.42578125" bestFit="1" customWidth="1"/>
  </cols>
  <sheetData>
    <row r="1" spans="1:6" ht="16.5" thickTop="1" thickBot="1">
      <c r="A1" s="7" t="s">
        <v>22</v>
      </c>
      <c r="B1" s="7"/>
      <c r="C1" s="7"/>
      <c r="D1" s="7"/>
      <c r="E1" s="7"/>
      <c r="F1" s="7"/>
    </row>
    <row r="2" spans="1:6" ht="15.75" thickTop="1">
      <c r="A2" s="1"/>
      <c r="B2" s="2" t="s">
        <v>0</v>
      </c>
      <c r="C2" s="2" t="s">
        <v>18</v>
      </c>
      <c r="D2" s="2" t="s">
        <v>19</v>
      </c>
      <c r="E2" s="2" t="s">
        <v>20</v>
      </c>
      <c r="F2" s="2" t="s">
        <v>21</v>
      </c>
    </row>
    <row r="3" spans="1:6">
      <c r="A3" s="2" t="s">
        <v>1</v>
      </c>
      <c r="B3" s="3">
        <v>33091.199999999997</v>
      </c>
      <c r="C3" s="3">
        <v>31010</v>
      </c>
      <c r="D3" s="3">
        <v>25393</v>
      </c>
      <c r="E3" s="3">
        <v>27060</v>
      </c>
      <c r="F3" s="3">
        <v>24504</v>
      </c>
    </row>
    <row r="4" spans="1:6">
      <c r="A4" s="2" t="s">
        <v>2</v>
      </c>
      <c r="B4" s="3">
        <v>7979.99</v>
      </c>
      <c r="C4" s="3">
        <f>2909.55*3</f>
        <v>8728.6500000000015</v>
      </c>
      <c r="D4" s="3">
        <f>2102.4*3</f>
        <v>6307.2000000000007</v>
      </c>
      <c r="E4" s="3">
        <f>1924.33*3</f>
        <v>5772.99</v>
      </c>
      <c r="F4" s="3">
        <f>2254*3</f>
        <v>6762</v>
      </c>
    </row>
    <row r="5" spans="1:6">
      <c r="A5" s="2" t="s">
        <v>3</v>
      </c>
      <c r="B5" s="1">
        <v>40</v>
      </c>
      <c r="C5" s="1">
        <v>206</v>
      </c>
      <c r="D5" s="1">
        <v>94.1</v>
      </c>
      <c r="E5" s="1">
        <v>273</v>
      </c>
      <c r="F5" s="1">
        <v>143</v>
      </c>
    </row>
    <row r="6" spans="1:6">
      <c r="A6" s="2" t="s">
        <v>5</v>
      </c>
      <c r="B6" s="1">
        <v>12</v>
      </c>
      <c r="C6" s="1">
        <v>12</v>
      </c>
      <c r="D6" s="1">
        <v>12</v>
      </c>
      <c r="E6" s="1">
        <v>12</v>
      </c>
      <c r="F6" s="1">
        <v>12</v>
      </c>
    </row>
    <row r="7" spans="1:6">
      <c r="A7" s="2" t="s">
        <v>4</v>
      </c>
      <c r="B7" s="1">
        <v>1.8</v>
      </c>
      <c r="C7" s="1">
        <v>1.8</v>
      </c>
      <c r="D7" s="1">
        <v>1.8</v>
      </c>
      <c r="E7" s="1">
        <v>1.8</v>
      </c>
      <c r="F7" s="1">
        <v>1.8</v>
      </c>
    </row>
    <row r="8" spans="1:6">
      <c r="A8" s="2" t="s">
        <v>6</v>
      </c>
      <c r="B8" s="3">
        <f>B5*(B6/100)*B7*5*52*2</f>
        <v>4492.8</v>
      </c>
      <c r="C8" s="3">
        <f>C5*(C6/100)*C7*5*52*2</f>
        <v>23137.920000000002</v>
      </c>
      <c r="D8" s="3">
        <f>D5*(D6/100)*D7*5*52*2</f>
        <v>10569.311999999998</v>
      </c>
      <c r="E8" s="3">
        <f>E5*(E6/100)*E7*5*52*2</f>
        <v>30663.359999999997</v>
      </c>
      <c r="F8" s="3">
        <f>F5*(F6/100)*F7*5*52*2</f>
        <v>16061.76</v>
      </c>
    </row>
    <row r="9" spans="1:6">
      <c r="A9" s="2" t="s">
        <v>15</v>
      </c>
      <c r="B9" s="3">
        <v>1200</v>
      </c>
      <c r="C9" s="3">
        <v>1200</v>
      </c>
      <c r="D9" s="3">
        <v>1200</v>
      </c>
      <c r="E9" s="3">
        <v>1200</v>
      </c>
      <c r="F9" s="3">
        <v>1200</v>
      </c>
    </row>
    <row r="10" spans="1:6">
      <c r="A10" s="2" t="s">
        <v>7</v>
      </c>
      <c r="B10" s="3">
        <f>((1000+2700)/2)*12</f>
        <v>22200</v>
      </c>
      <c r="C10" s="3">
        <f>900*12</f>
        <v>10800</v>
      </c>
      <c r="D10" s="3">
        <f>600*12</f>
        <v>7200</v>
      </c>
      <c r="E10" s="3">
        <f>900*12</f>
        <v>10800</v>
      </c>
      <c r="F10" s="3">
        <f>750*12</f>
        <v>9000</v>
      </c>
    </row>
    <row r="11" spans="1:6">
      <c r="A11" s="2" t="s">
        <v>8</v>
      </c>
      <c r="B11" s="3">
        <v>5200</v>
      </c>
      <c r="C11" s="3">
        <v>5200</v>
      </c>
      <c r="D11" s="3">
        <v>5200</v>
      </c>
      <c r="E11" s="3">
        <v>5200</v>
      </c>
      <c r="F11" s="3">
        <v>5200</v>
      </c>
    </row>
    <row r="12" spans="1:6">
      <c r="A12" s="2" t="s">
        <v>14</v>
      </c>
      <c r="B12" s="3">
        <v>1000</v>
      </c>
      <c r="C12" s="3">
        <v>1000</v>
      </c>
      <c r="D12" s="3">
        <v>1000</v>
      </c>
      <c r="E12" s="3">
        <v>1000</v>
      </c>
      <c r="F12" s="3">
        <v>1000</v>
      </c>
    </row>
    <row r="13" spans="1:6">
      <c r="A13" s="2" t="s">
        <v>9</v>
      </c>
      <c r="B13" s="4">
        <f>B12+B8+B4</f>
        <v>13472.79</v>
      </c>
      <c r="C13" s="4">
        <f>C12+C8+C4</f>
        <v>32866.570000000007</v>
      </c>
      <c r="D13" s="4">
        <f>D12+D8+D4</f>
        <v>17876.511999999999</v>
      </c>
      <c r="E13" s="4">
        <f>E12+E8+E4</f>
        <v>37436.35</v>
      </c>
      <c r="F13" s="4">
        <f>F12+F8+F4</f>
        <v>23823.760000000002</v>
      </c>
    </row>
    <row r="14" spans="1:6">
      <c r="A14" s="2" t="s">
        <v>10</v>
      </c>
      <c r="B14" s="4">
        <f>B11+B10+B12+B4</f>
        <v>36379.99</v>
      </c>
      <c r="C14" s="4">
        <f>C11+C10+C12+C4</f>
        <v>25728.65</v>
      </c>
      <c r="D14" s="4">
        <f>D11+D10+D12+D4</f>
        <v>19707.2</v>
      </c>
      <c r="E14" s="4">
        <f>E11+E10+E12+E4</f>
        <v>22772.989999999998</v>
      </c>
      <c r="F14" s="4">
        <f>F11+F10+F12+F4</f>
        <v>21962</v>
      </c>
    </row>
    <row r="15" spans="1:6">
      <c r="A15" s="2" t="s">
        <v>11</v>
      </c>
      <c r="B15" s="4">
        <f>B3</f>
        <v>33091.199999999997</v>
      </c>
      <c r="C15" s="4">
        <f>C3</f>
        <v>31010</v>
      </c>
      <c r="D15" s="4">
        <f>D3</f>
        <v>25393</v>
      </c>
      <c r="E15" s="4">
        <f>E3</f>
        <v>27060</v>
      </c>
      <c r="F15" s="4">
        <f>F3</f>
        <v>24504</v>
      </c>
    </row>
    <row r="16" spans="1:6">
      <c r="A16" s="2" t="s">
        <v>12</v>
      </c>
      <c r="B16" s="4">
        <f>B15-B13-B9</f>
        <v>18418.409999999996</v>
      </c>
      <c r="C16" s="4">
        <f>C15-C13-C9</f>
        <v>-3056.570000000007</v>
      </c>
      <c r="D16" s="4">
        <f>D15-D13-D9</f>
        <v>6316.4880000000012</v>
      </c>
      <c r="E16" s="4">
        <f>E15-E13-E9</f>
        <v>-11576.349999999999</v>
      </c>
      <c r="F16" s="4">
        <f>F15-F13-F9</f>
        <v>-519.76000000000204</v>
      </c>
    </row>
    <row r="17" spans="1:6">
      <c r="A17" s="2" t="s">
        <v>13</v>
      </c>
      <c r="B17" s="4">
        <f>B3-B14</f>
        <v>-3288.7900000000009</v>
      </c>
      <c r="C17" s="4">
        <f>C3-C14</f>
        <v>5281.3499999999985</v>
      </c>
      <c r="D17" s="4">
        <f>D3-D14</f>
        <v>5685.7999999999993</v>
      </c>
      <c r="E17" s="4">
        <f>E3-E14</f>
        <v>4287.010000000002</v>
      </c>
      <c r="F17" s="4">
        <f>F3-F14</f>
        <v>2542</v>
      </c>
    </row>
    <row r="18" spans="1:6">
      <c r="A18" s="2" t="s">
        <v>16</v>
      </c>
      <c r="B18" s="5">
        <f>B16-(B3*0.1999)</f>
        <v>11803.479119999996</v>
      </c>
      <c r="C18" s="6">
        <f>C16-(C3*0.1999)</f>
        <v>-9255.4690000000064</v>
      </c>
      <c r="D18" s="5">
        <f>D16-(D3*0.1999)</f>
        <v>1240.4273000000012</v>
      </c>
      <c r="E18" s="6">
        <f>E16-(E3*0.1999)</f>
        <v>-16985.644</v>
      </c>
      <c r="F18" s="6">
        <f>F16-(F3*0.1999)</f>
        <v>-5418.1096000000016</v>
      </c>
    </row>
    <row r="19" spans="1:6">
      <c r="A19" s="2" t="s">
        <v>17</v>
      </c>
      <c r="B19" s="6">
        <f>B17-(B3*0.1999)</f>
        <v>-9903.7208800000008</v>
      </c>
      <c r="C19" s="6">
        <f>C17-(C3*0.1999)</f>
        <v>-917.54900000000089</v>
      </c>
      <c r="D19" s="5">
        <f>D17-(D3*0.1999)</f>
        <v>609.73929999999928</v>
      </c>
      <c r="E19" s="6">
        <f>E17-(E3*0.1999)</f>
        <v>-1122.2839999999978</v>
      </c>
      <c r="F19" s="6">
        <f>F17-(F3*0.1999)</f>
        <v>-2356.3495999999996</v>
      </c>
    </row>
    <row r="20" spans="1:6" ht="15.75" thickBot="1"/>
    <row r="21" spans="1:6" ht="16.5" thickTop="1" thickBot="1">
      <c r="A21" s="8" t="s">
        <v>23</v>
      </c>
      <c r="B21" s="9"/>
      <c r="C21" s="9"/>
      <c r="D21" s="9"/>
      <c r="E21" s="9"/>
      <c r="F21" s="10"/>
    </row>
    <row r="22" spans="1:6" ht="15.75" thickTop="1"/>
    <row r="36" spans="1:6" ht="15.75" thickBot="1"/>
    <row r="37" spans="1:6" ht="16.5" thickTop="1" thickBot="1">
      <c r="A37" s="8" t="s">
        <v>24</v>
      </c>
      <c r="B37" s="9"/>
      <c r="C37" s="9"/>
      <c r="D37" s="9"/>
      <c r="E37" s="9"/>
      <c r="F37" s="10"/>
    </row>
    <row r="38" spans="1:6" ht="15.75" thickTop="1"/>
  </sheetData>
  <mergeCells count="3">
    <mergeCell ref="A1:F1"/>
    <mergeCell ref="A21:F21"/>
    <mergeCell ref="A37:F3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Education Pathways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Nguyen</dc:creator>
  <cp:lastModifiedBy>Peter Nguyen</cp:lastModifiedBy>
  <dcterms:created xsi:type="dcterms:W3CDTF">2022-03-13T21:17:04Z</dcterms:created>
  <dcterms:modified xsi:type="dcterms:W3CDTF">2022-03-14T01:31:02Z</dcterms:modified>
</cp:coreProperties>
</file>