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eter Data analysis\MS Excel Notes\"/>
    </mc:Choice>
  </mc:AlternateContent>
  <bookViews>
    <workbookView xWindow="0" yWindow="0" windowWidth="28800" windowHeight="12990" activeTab="1"/>
  </bookViews>
  <sheets>
    <sheet name="Simple Calculation" sheetId="1" r:id="rId1"/>
    <sheet name="Sheet1" sheetId="5" r:id="rId2"/>
    <sheet name="Assignment_01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3" i="1"/>
  <c r="J23" i="1"/>
  <c r="G25" i="1"/>
  <c r="H21" i="1"/>
  <c r="G15" i="5" l="1"/>
  <c r="G14" i="5"/>
  <c r="G13" i="5"/>
  <c r="G12" i="5"/>
  <c r="G11" i="5"/>
  <c r="G10" i="5"/>
  <c r="G9" i="5"/>
  <c r="G8" i="5"/>
  <c r="G7" i="5"/>
  <c r="G6" i="5"/>
  <c r="G5" i="5"/>
  <c r="G4" i="5"/>
  <c r="G3" i="5"/>
  <c r="G2" i="5"/>
  <c r="H19" i="5" l="1"/>
  <c r="H23" i="5"/>
  <c r="H15" i="5" l="1"/>
  <c r="I15" i="5" s="1"/>
  <c r="H14" i="5"/>
  <c r="H13" i="5"/>
  <c r="H12" i="5"/>
  <c r="I12" i="5" s="1"/>
  <c r="H11" i="5"/>
  <c r="H10" i="5"/>
  <c r="H9" i="5"/>
  <c r="I9" i="5" s="1"/>
  <c r="H8" i="5"/>
  <c r="H7" i="5"/>
  <c r="H6" i="5"/>
  <c r="H5" i="5"/>
  <c r="H4" i="5"/>
  <c r="H3" i="5"/>
  <c r="H2" i="5"/>
  <c r="I13" i="5" l="1"/>
  <c r="I14" i="5"/>
  <c r="I2" i="5"/>
  <c r="I4" i="5"/>
  <c r="I5" i="5"/>
  <c r="I6" i="5"/>
  <c r="I11" i="5"/>
  <c r="I10" i="5"/>
  <c r="I8" i="5"/>
  <c r="I7" i="5"/>
  <c r="I3" i="5"/>
  <c r="I5" i="4"/>
  <c r="I6" i="4"/>
  <c r="I7" i="4"/>
  <c r="I8" i="4"/>
  <c r="I4" i="4"/>
  <c r="H5" i="4"/>
  <c r="H6" i="4"/>
  <c r="H7" i="4"/>
  <c r="H8" i="4"/>
  <c r="H4" i="4"/>
  <c r="D9" i="4"/>
  <c r="D8" i="4"/>
  <c r="D7" i="4"/>
  <c r="D6" i="4"/>
  <c r="D5" i="4"/>
  <c r="D4" i="4"/>
  <c r="C9" i="4"/>
  <c r="C8" i="4"/>
  <c r="C7" i="4"/>
  <c r="C6" i="4"/>
  <c r="C5" i="4"/>
  <c r="C4" i="4"/>
  <c r="B9" i="4"/>
  <c r="B8" i="4"/>
  <c r="B7" i="4"/>
  <c r="B6" i="4"/>
  <c r="B5" i="4"/>
  <c r="B4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2" i="1"/>
</calcChain>
</file>

<file path=xl/sharedStrings.xml><?xml version="1.0" encoding="utf-8"?>
<sst xmlns="http://schemas.openxmlformats.org/spreadsheetml/2006/main" count="288" uniqueCount="87">
  <si>
    <t>Sr. No.</t>
  </si>
  <si>
    <t>ANJU BALI</t>
  </si>
  <si>
    <t>ANURAG NANDAN</t>
  </si>
  <si>
    <t>CHAMAN LAL</t>
  </si>
  <si>
    <t>KRISHAN PRASAD</t>
  </si>
  <si>
    <t>KUSUM LATA</t>
  </si>
  <si>
    <t>LAKSHMI</t>
  </si>
  <si>
    <t>MADHUBALA</t>
  </si>
  <si>
    <t>MAHESH CHANDER</t>
  </si>
  <si>
    <t>MEENU BHUTIA</t>
  </si>
  <si>
    <t>NEELAM BISHT</t>
  </si>
  <si>
    <t>NIRMALA MINZ</t>
  </si>
  <si>
    <t>RUBY BATRA</t>
  </si>
  <si>
    <t>VIJAY KUMAR</t>
  </si>
  <si>
    <t>YASHODA RANA</t>
  </si>
  <si>
    <t>Marks 1</t>
  </si>
  <si>
    <t>Marks 2</t>
  </si>
  <si>
    <t>Marks 3</t>
  </si>
  <si>
    <t>Marks 4</t>
  </si>
  <si>
    <t>Marks 5</t>
  </si>
  <si>
    <t>Count &gt; 40</t>
  </si>
  <si>
    <t>Total Marks</t>
  </si>
  <si>
    <t>MAX</t>
  </si>
  <si>
    <t>MIN</t>
  </si>
  <si>
    <t>AVERAGE</t>
  </si>
  <si>
    <t>COUNT</t>
  </si>
  <si>
    <t>Total Profit</t>
  </si>
  <si>
    <t>Sum</t>
  </si>
  <si>
    <t>Average</t>
  </si>
  <si>
    <t>Maximum</t>
  </si>
  <si>
    <t>Minimum</t>
  </si>
  <si>
    <t>2nd Max</t>
  </si>
  <si>
    <t>2nd Min</t>
  </si>
  <si>
    <t>Branch</t>
  </si>
  <si>
    <t>Item Type</t>
  </si>
  <si>
    <t>Order Date</t>
  </si>
  <si>
    <t>Units Sold</t>
  </si>
  <si>
    <t>Unit Price</t>
  </si>
  <si>
    <t>Total Revenue</t>
  </si>
  <si>
    <t>Unit Cost</t>
  </si>
  <si>
    <t>Total Cost</t>
  </si>
  <si>
    <t>Mumbai</t>
  </si>
  <si>
    <t>Office Supplies</t>
  </si>
  <si>
    <t>Delhi</t>
  </si>
  <si>
    <t>Bangalore</t>
  </si>
  <si>
    <t>Hyderabad</t>
  </si>
  <si>
    <t>Ahmedabad</t>
  </si>
  <si>
    <t>Chennai</t>
  </si>
  <si>
    <t>Furniture</t>
  </si>
  <si>
    <t>Kolkata</t>
  </si>
  <si>
    <t>Surat</t>
  </si>
  <si>
    <t>Vadodara</t>
  </si>
  <si>
    <t>Technology</t>
  </si>
  <si>
    <t>Pune</t>
  </si>
  <si>
    <t>Jaipur</t>
  </si>
  <si>
    <t>Lucknow</t>
  </si>
  <si>
    <t>Kanpur</t>
  </si>
  <si>
    <t>Nagpur</t>
  </si>
  <si>
    <t>Indore</t>
  </si>
  <si>
    <t>Thane</t>
  </si>
  <si>
    <t>Patna</t>
  </si>
  <si>
    <t>Ludhiana</t>
  </si>
  <si>
    <t>Agra</t>
  </si>
  <si>
    <t>Nashik</t>
  </si>
  <si>
    <t>Varanasi</t>
  </si>
  <si>
    <t>Ranchi</t>
  </si>
  <si>
    <t>Gwalior</t>
  </si>
  <si>
    <t>Jabalpur</t>
  </si>
  <si>
    <t>Coimbatore</t>
  </si>
  <si>
    <t>Vijayawada</t>
  </si>
  <si>
    <t>Madurai</t>
  </si>
  <si>
    <t>Raipur</t>
  </si>
  <si>
    <t>Guwahati</t>
  </si>
  <si>
    <t>Bhubaneswar</t>
  </si>
  <si>
    <t>Noida</t>
  </si>
  <si>
    <t>Kochi</t>
  </si>
  <si>
    <t>nth MAX</t>
  </si>
  <si>
    <t>nth MIN</t>
  </si>
  <si>
    <t>Student Name</t>
  </si>
  <si>
    <t>Calculate the Following from below table?</t>
  </si>
  <si>
    <t>Assign#01</t>
  </si>
  <si>
    <t>Top 5 Revenue</t>
  </si>
  <si>
    <t>Bttom 5 Revenue</t>
  </si>
  <si>
    <t xml:space="preserve">  </t>
  </si>
  <si>
    <t>avg</t>
  </si>
  <si>
    <t>rank</t>
  </si>
  <si>
    <t xml:space="preserve">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</si>
</sst>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hidden="1"/>
    </xf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T25"/>
  <sheetViews>
    <sheetView topLeftCell="B1" zoomScale="110" zoomScaleNormal="110" workbookViewId="0">
      <selection activeCell="C2" sqref="C2:G15"/>
    </sheetView>
  </sheetViews>
  <sheetFormatPr defaultColWidth="22.7109375" defaultRowHeight="18.75" x14ac:dyDescent="0.3"/>
  <cols>
    <col min="1" max="1" width="8.42578125" style="7" bestFit="1" customWidth="1"/>
    <col min="2" max="2" width="24.42578125" style="7" customWidth="1"/>
    <col min="3" max="7" width="11.140625" style="7" customWidth="1"/>
    <col min="8" max="14" width="15.85546875" style="7" customWidth="1"/>
    <col min="15" max="15" width="18" style="7" customWidth="1"/>
    <col min="16" max="16384" width="22.7109375" style="7"/>
  </cols>
  <sheetData>
    <row r="1" spans="1:20" s="2" customFormat="1" ht="23.25" customHeight="1" x14ac:dyDescent="0.25">
      <c r="A1" s="1" t="s">
        <v>0</v>
      </c>
      <c r="B1" s="22" t="s">
        <v>78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76</v>
      </c>
      <c r="M1" s="1" t="s">
        <v>77</v>
      </c>
      <c r="N1" s="1" t="s">
        <v>25</v>
      </c>
      <c r="O1" s="1" t="s">
        <v>20</v>
      </c>
    </row>
    <row r="2" spans="1:20" ht="17.25" customHeight="1" x14ac:dyDescent="0.3">
      <c r="A2" s="3">
        <v>1</v>
      </c>
      <c r="B2" s="4" t="s">
        <v>1</v>
      </c>
      <c r="C2" s="3">
        <v>11</v>
      </c>
      <c r="D2" s="3">
        <v>50</v>
      </c>
      <c r="E2" s="3">
        <v>99</v>
      </c>
      <c r="F2" s="3">
        <v>88</v>
      </c>
      <c r="G2" s="3">
        <v>99</v>
      </c>
      <c r="H2" s="5">
        <f>SUM(C2:G2)</f>
        <v>347</v>
      </c>
      <c r="I2" s="5">
        <f>MAX(C2:G2)</f>
        <v>99</v>
      </c>
      <c r="J2" s="5">
        <f>MIN(C2:G2)</f>
        <v>11</v>
      </c>
      <c r="K2" s="5">
        <f>AVEDEV(C2:G2)</f>
        <v>31.119999999999997</v>
      </c>
      <c r="L2" s="5">
        <f>LARGE(C2:G2,2)</f>
        <v>99</v>
      </c>
      <c r="M2" s="5">
        <f>MIN(SMALL(C2:G2,2))</f>
        <v>50</v>
      </c>
      <c r="N2" s="5">
        <f>COUNT(B2:G2)</f>
        <v>5</v>
      </c>
      <c r="O2" s="4">
        <f>COUNTIF(C2:G2,"&gt;40")</f>
        <v>4</v>
      </c>
      <c r="P2" s="6"/>
      <c r="Q2" s="6"/>
      <c r="R2" s="6"/>
      <c r="S2" s="6"/>
      <c r="T2" s="6"/>
    </row>
    <row r="3" spans="1:20" ht="17.25" customHeight="1" x14ac:dyDescent="0.3">
      <c r="A3" s="3">
        <v>2</v>
      </c>
      <c r="B3" s="4" t="s">
        <v>2</v>
      </c>
      <c r="C3" s="3">
        <v>77</v>
      </c>
      <c r="D3" s="3">
        <v>88</v>
      </c>
      <c r="E3" s="3">
        <v>89</v>
      </c>
      <c r="F3" s="3">
        <v>32</v>
      </c>
      <c r="G3" s="3">
        <v>77</v>
      </c>
      <c r="H3" s="5">
        <f t="shared" ref="H3:H15" si="0">SUM(C3:G3)</f>
        <v>363</v>
      </c>
      <c r="I3" s="5">
        <f t="shared" ref="I3:I15" si="1">MAX(C3:G3)</f>
        <v>89</v>
      </c>
      <c r="J3" s="5">
        <f t="shared" ref="J3:J15" si="2">MIN(C3:G3)</f>
        <v>32</v>
      </c>
      <c r="K3" s="5">
        <f t="shared" ref="K3:K15" si="3">AVEDEV(C3:G3)</f>
        <v>16.240000000000002</v>
      </c>
      <c r="L3" s="5">
        <f t="shared" ref="L3:L15" si="4">LARGE(C3:G3,2)</f>
        <v>88</v>
      </c>
      <c r="M3" s="5">
        <f t="shared" ref="M3:M15" si="5">MIN(SMALL(C3:G3,2))</f>
        <v>77</v>
      </c>
      <c r="N3" s="5">
        <f t="shared" ref="N3:N15" si="6">COUNT(B3:G3)</f>
        <v>5</v>
      </c>
      <c r="O3" s="4">
        <f t="shared" ref="O3:O15" si="7">COUNTIF(C3:G3,"&gt;40")</f>
        <v>4</v>
      </c>
      <c r="P3" s="6"/>
      <c r="Q3" s="6"/>
      <c r="R3" s="6"/>
      <c r="S3" s="6"/>
      <c r="T3" s="6"/>
    </row>
    <row r="4" spans="1:20" ht="17.25" customHeight="1" x14ac:dyDescent="0.3">
      <c r="A4" s="3">
        <v>3</v>
      </c>
      <c r="B4" s="4" t="s">
        <v>3</v>
      </c>
      <c r="C4" s="3">
        <v>45</v>
      </c>
      <c r="D4" s="3">
        <v>99</v>
      </c>
      <c r="E4" s="3">
        <v>99</v>
      </c>
      <c r="F4" s="3">
        <v>66</v>
      </c>
      <c r="G4" s="3">
        <v>99</v>
      </c>
      <c r="H4" s="5">
        <f t="shared" si="0"/>
        <v>408</v>
      </c>
      <c r="I4" s="5">
        <f t="shared" si="1"/>
        <v>99</v>
      </c>
      <c r="J4" s="5">
        <f t="shared" si="2"/>
        <v>45</v>
      </c>
      <c r="K4" s="5">
        <f t="shared" si="3"/>
        <v>20.880000000000003</v>
      </c>
      <c r="L4" s="5">
        <f t="shared" si="4"/>
        <v>99</v>
      </c>
      <c r="M4" s="5">
        <f t="shared" si="5"/>
        <v>66</v>
      </c>
      <c r="N4" s="5">
        <f t="shared" si="6"/>
        <v>5</v>
      </c>
      <c r="O4" s="4">
        <f t="shared" si="7"/>
        <v>5</v>
      </c>
      <c r="P4" s="6"/>
      <c r="Q4" s="6"/>
      <c r="R4" s="6"/>
      <c r="S4" s="6"/>
      <c r="T4" s="6"/>
    </row>
    <row r="5" spans="1:20" ht="17.25" customHeight="1" x14ac:dyDescent="0.3">
      <c r="A5" s="3">
        <v>4</v>
      </c>
      <c r="B5" s="4" t="s">
        <v>4</v>
      </c>
      <c r="C5" s="3">
        <v>23</v>
      </c>
      <c r="D5" s="3">
        <v>69</v>
      </c>
      <c r="E5" s="3">
        <v>22</v>
      </c>
      <c r="F5" s="3">
        <v>99</v>
      </c>
      <c r="G5" s="3">
        <v>51</v>
      </c>
      <c r="H5" s="5">
        <f t="shared" si="0"/>
        <v>264</v>
      </c>
      <c r="I5" s="5">
        <f t="shared" si="1"/>
        <v>99</v>
      </c>
      <c r="J5" s="5">
        <f t="shared" si="2"/>
        <v>22</v>
      </c>
      <c r="K5" s="5">
        <f t="shared" si="3"/>
        <v>24.96</v>
      </c>
      <c r="L5" s="5">
        <f t="shared" si="4"/>
        <v>69</v>
      </c>
      <c r="M5" s="5">
        <f t="shared" si="5"/>
        <v>23</v>
      </c>
      <c r="N5" s="5">
        <f t="shared" si="6"/>
        <v>5</v>
      </c>
      <c r="O5" s="4">
        <f t="shared" si="7"/>
        <v>3</v>
      </c>
      <c r="P5" s="6"/>
      <c r="Q5" s="6"/>
      <c r="R5" s="6"/>
      <c r="S5" s="6"/>
      <c r="T5" s="6"/>
    </row>
    <row r="6" spans="1:20" ht="17.25" customHeight="1" x14ac:dyDescent="0.3">
      <c r="A6" s="3">
        <v>5</v>
      </c>
      <c r="B6" s="4" t="s">
        <v>5</v>
      </c>
      <c r="C6" s="3">
        <v>56</v>
      </c>
      <c r="D6" s="3">
        <v>39</v>
      </c>
      <c r="E6" s="3">
        <v>77</v>
      </c>
      <c r="F6" s="3">
        <v>22</v>
      </c>
      <c r="G6" s="3">
        <v>39</v>
      </c>
      <c r="H6" s="5">
        <f t="shared" si="0"/>
        <v>233</v>
      </c>
      <c r="I6" s="5">
        <f t="shared" si="1"/>
        <v>77</v>
      </c>
      <c r="J6" s="5">
        <f t="shared" si="2"/>
        <v>22</v>
      </c>
      <c r="K6" s="5">
        <f t="shared" si="3"/>
        <v>15.919999999999998</v>
      </c>
      <c r="L6" s="5">
        <f t="shared" si="4"/>
        <v>56</v>
      </c>
      <c r="M6" s="5">
        <f t="shared" si="5"/>
        <v>39</v>
      </c>
      <c r="N6" s="5">
        <f t="shared" si="6"/>
        <v>5</v>
      </c>
      <c r="O6" s="4">
        <f t="shared" si="7"/>
        <v>2</v>
      </c>
      <c r="P6" s="6"/>
      <c r="Q6" s="6"/>
      <c r="R6" s="6"/>
      <c r="S6" s="6"/>
      <c r="T6" s="6"/>
    </row>
    <row r="7" spans="1:20" ht="17.25" customHeight="1" x14ac:dyDescent="0.3">
      <c r="A7" s="3">
        <v>6</v>
      </c>
      <c r="B7" s="4" t="s">
        <v>6</v>
      </c>
      <c r="C7" s="3">
        <v>78</v>
      </c>
      <c r="D7" s="3">
        <v>61</v>
      </c>
      <c r="E7" s="3">
        <v>18</v>
      </c>
      <c r="F7" s="3">
        <v>11</v>
      </c>
      <c r="G7" s="3">
        <v>55</v>
      </c>
      <c r="H7" s="5">
        <f t="shared" si="0"/>
        <v>223</v>
      </c>
      <c r="I7" s="5">
        <f t="shared" si="1"/>
        <v>78</v>
      </c>
      <c r="J7" s="5">
        <f t="shared" si="2"/>
        <v>11</v>
      </c>
      <c r="K7" s="5">
        <f t="shared" si="3"/>
        <v>24.080000000000002</v>
      </c>
      <c r="L7" s="5">
        <f t="shared" si="4"/>
        <v>61</v>
      </c>
      <c r="M7" s="5">
        <f t="shared" si="5"/>
        <v>18</v>
      </c>
      <c r="N7" s="5">
        <f t="shared" si="6"/>
        <v>5</v>
      </c>
      <c r="O7" s="4">
        <f t="shared" si="7"/>
        <v>3</v>
      </c>
      <c r="P7" s="6"/>
      <c r="Q7" s="6"/>
      <c r="R7" s="6"/>
      <c r="S7" s="6"/>
      <c r="T7" s="6"/>
    </row>
    <row r="8" spans="1:20" ht="17.25" customHeight="1" x14ac:dyDescent="0.3">
      <c r="A8" s="3">
        <v>7</v>
      </c>
      <c r="B8" s="4" t="s">
        <v>7</v>
      </c>
      <c r="C8" s="3">
        <v>88</v>
      </c>
      <c r="D8" s="3">
        <v>67</v>
      </c>
      <c r="E8" s="3">
        <v>91</v>
      </c>
      <c r="F8" s="3">
        <v>55</v>
      </c>
      <c r="G8" s="3">
        <v>77</v>
      </c>
      <c r="H8" s="5">
        <f t="shared" si="0"/>
        <v>378</v>
      </c>
      <c r="I8" s="5">
        <f t="shared" si="1"/>
        <v>91</v>
      </c>
      <c r="J8" s="5">
        <f t="shared" si="2"/>
        <v>55</v>
      </c>
      <c r="K8" s="5">
        <f t="shared" si="3"/>
        <v>11.680000000000001</v>
      </c>
      <c r="L8" s="5">
        <f t="shared" si="4"/>
        <v>88</v>
      </c>
      <c r="M8" s="5">
        <f t="shared" si="5"/>
        <v>67</v>
      </c>
      <c r="N8" s="5">
        <f t="shared" si="6"/>
        <v>5</v>
      </c>
      <c r="O8" s="4">
        <f t="shared" si="7"/>
        <v>5</v>
      </c>
      <c r="P8" s="6"/>
      <c r="Q8" s="6"/>
      <c r="R8" s="6"/>
      <c r="S8" s="6"/>
      <c r="T8" s="6"/>
    </row>
    <row r="9" spans="1:20" ht="17.25" customHeight="1" x14ac:dyDescent="0.3">
      <c r="A9" s="3">
        <v>8</v>
      </c>
      <c r="B9" s="4" t="s">
        <v>8</v>
      </c>
      <c r="C9" s="3">
        <v>45</v>
      </c>
      <c r="D9" s="3">
        <v>88</v>
      </c>
      <c r="E9" s="3">
        <v>55</v>
      </c>
      <c r="F9" s="3">
        <v>77</v>
      </c>
      <c r="G9" s="3">
        <v>22</v>
      </c>
      <c r="H9" s="5">
        <f t="shared" si="0"/>
        <v>287</v>
      </c>
      <c r="I9" s="5">
        <f t="shared" si="1"/>
        <v>88</v>
      </c>
      <c r="J9" s="5">
        <f t="shared" si="2"/>
        <v>22</v>
      </c>
      <c r="K9" s="5">
        <f t="shared" si="3"/>
        <v>20.080000000000002</v>
      </c>
      <c r="L9" s="5">
        <f t="shared" si="4"/>
        <v>77</v>
      </c>
      <c r="M9" s="5">
        <f t="shared" si="5"/>
        <v>45</v>
      </c>
      <c r="N9" s="5">
        <f t="shared" si="6"/>
        <v>5</v>
      </c>
      <c r="O9" s="4">
        <f t="shared" si="7"/>
        <v>4</v>
      </c>
      <c r="P9" s="6"/>
      <c r="Q9" s="6"/>
      <c r="R9" s="6"/>
      <c r="S9" s="6"/>
    </row>
    <row r="10" spans="1:20" ht="17.25" customHeight="1" x14ac:dyDescent="0.3">
      <c r="A10" s="3">
        <v>9</v>
      </c>
      <c r="B10" s="4" t="s">
        <v>9</v>
      </c>
      <c r="C10" s="3">
        <v>23</v>
      </c>
      <c r="D10" s="3">
        <v>69</v>
      </c>
      <c r="E10" s="3">
        <v>33</v>
      </c>
      <c r="F10" s="3">
        <v>44</v>
      </c>
      <c r="G10" s="3">
        <v>51</v>
      </c>
      <c r="H10" s="5">
        <f t="shared" si="0"/>
        <v>220</v>
      </c>
      <c r="I10" s="5">
        <f t="shared" si="1"/>
        <v>69</v>
      </c>
      <c r="J10" s="5">
        <f t="shared" si="2"/>
        <v>23</v>
      </c>
      <c r="K10" s="5">
        <f t="shared" si="3"/>
        <v>12.8</v>
      </c>
      <c r="L10" s="5">
        <f t="shared" si="4"/>
        <v>51</v>
      </c>
      <c r="M10" s="5">
        <f t="shared" si="5"/>
        <v>33</v>
      </c>
      <c r="N10" s="5">
        <f t="shared" si="6"/>
        <v>5</v>
      </c>
      <c r="O10" s="4">
        <f t="shared" si="7"/>
        <v>3</v>
      </c>
      <c r="P10" s="6"/>
      <c r="Q10" s="6"/>
      <c r="R10" s="6"/>
      <c r="S10" s="6"/>
    </row>
    <row r="11" spans="1:20" ht="17.25" customHeight="1" x14ac:dyDescent="0.3">
      <c r="A11" s="3">
        <v>10</v>
      </c>
      <c r="B11" s="4" t="s">
        <v>10</v>
      </c>
      <c r="C11" s="3">
        <v>23</v>
      </c>
      <c r="D11" s="3">
        <v>45</v>
      </c>
      <c r="E11" s="3">
        <v>96</v>
      </c>
      <c r="F11" s="3">
        <v>34</v>
      </c>
      <c r="G11" s="3">
        <v>56</v>
      </c>
      <c r="H11" s="5">
        <f t="shared" si="0"/>
        <v>254</v>
      </c>
      <c r="I11" s="5">
        <f t="shared" si="1"/>
        <v>96</v>
      </c>
      <c r="J11" s="5">
        <f t="shared" si="2"/>
        <v>23</v>
      </c>
      <c r="K11" s="5">
        <f t="shared" si="3"/>
        <v>20.16</v>
      </c>
      <c r="L11" s="5">
        <f t="shared" si="4"/>
        <v>56</v>
      </c>
      <c r="M11" s="5">
        <f t="shared" si="5"/>
        <v>34</v>
      </c>
      <c r="N11" s="5">
        <f t="shared" si="6"/>
        <v>5</v>
      </c>
      <c r="O11" s="4">
        <f t="shared" si="7"/>
        <v>3</v>
      </c>
      <c r="P11" s="6"/>
      <c r="Q11" s="6"/>
      <c r="R11" s="6"/>
      <c r="S11" s="6"/>
    </row>
    <row r="12" spans="1:20" ht="17.25" customHeight="1" x14ac:dyDescent="0.3">
      <c r="A12" s="3">
        <v>11</v>
      </c>
      <c r="B12" s="4" t="s">
        <v>11</v>
      </c>
      <c r="C12" s="3">
        <v>56</v>
      </c>
      <c r="D12" s="3">
        <v>45</v>
      </c>
      <c r="E12" s="3">
        <v>37</v>
      </c>
      <c r="F12" s="3">
        <v>77</v>
      </c>
      <c r="G12" s="3">
        <v>66</v>
      </c>
      <c r="H12" s="5">
        <f t="shared" si="0"/>
        <v>281</v>
      </c>
      <c r="I12" s="5">
        <f t="shared" si="1"/>
        <v>77</v>
      </c>
      <c r="J12" s="5">
        <f t="shared" si="2"/>
        <v>37</v>
      </c>
      <c r="K12" s="5">
        <f t="shared" si="3"/>
        <v>12.24</v>
      </c>
      <c r="L12" s="5">
        <f t="shared" si="4"/>
        <v>66</v>
      </c>
      <c r="M12" s="5">
        <f t="shared" si="5"/>
        <v>45</v>
      </c>
      <c r="N12" s="5">
        <f t="shared" si="6"/>
        <v>5</v>
      </c>
      <c r="O12" s="4">
        <f t="shared" si="7"/>
        <v>4</v>
      </c>
      <c r="P12" s="6"/>
      <c r="Q12" s="6"/>
      <c r="R12" s="6"/>
      <c r="S12" s="6"/>
    </row>
    <row r="13" spans="1:20" ht="17.25" customHeight="1" x14ac:dyDescent="0.3">
      <c r="A13" s="3">
        <v>12</v>
      </c>
      <c r="B13" s="4" t="s">
        <v>12</v>
      </c>
      <c r="C13" s="3">
        <v>69</v>
      </c>
      <c r="D13" s="3">
        <v>44</v>
      </c>
      <c r="E13" s="3">
        <v>12</v>
      </c>
      <c r="F13" s="3">
        <v>87</v>
      </c>
      <c r="G13" s="3">
        <v>56</v>
      </c>
      <c r="H13" s="5">
        <f t="shared" si="0"/>
        <v>268</v>
      </c>
      <c r="I13" s="5">
        <f t="shared" si="1"/>
        <v>87</v>
      </c>
      <c r="J13" s="5">
        <f t="shared" si="2"/>
        <v>12</v>
      </c>
      <c r="K13" s="5">
        <f t="shared" si="3"/>
        <v>20.48</v>
      </c>
      <c r="L13" s="5">
        <f t="shared" si="4"/>
        <v>69</v>
      </c>
      <c r="M13" s="5">
        <f t="shared" si="5"/>
        <v>44</v>
      </c>
      <c r="N13" s="5">
        <f t="shared" si="6"/>
        <v>5</v>
      </c>
      <c r="O13" s="4">
        <f t="shared" si="7"/>
        <v>4</v>
      </c>
      <c r="P13" s="6"/>
      <c r="Q13" s="6"/>
      <c r="R13" s="6"/>
      <c r="S13" s="6"/>
    </row>
    <row r="14" spans="1:20" ht="17.25" customHeight="1" x14ac:dyDescent="0.3">
      <c r="A14" s="3">
        <v>13</v>
      </c>
      <c r="B14" s="4" t="s">
        <v>13</v>
      </c>
      <c r="C14" s="3">
        <v>76</v>
      </c>
      <c r="D14" s="3">
        <v>22</v>
      </c>
      <c r="E14" s="3">
        <v>44</v>
      </c>
      <c r="F14" s="3">
        <v>66</v>
      </c>
      <c r="G14" s="3">
        <v>78</v>
      </c>
      <c r="H14" s="5">
        <f t="shared" si="0"/>
        <v>286</v>
      </c>
      <c r="I14" s="5">
        <f t="shared" si="1"/>
        <v>78</v>
      </c>
      <c r="J14" s="5">
        <f t="shared" si="2"/>
        <v>22</v>
      </c>
      <c r="K14" s="5">
        <f t="shared" si="3"/>
        <v>19.36</v>
      </c>
      <c r="L14" s="5">
        <f t="shared" si="4"/>
        <v>76</v>
      </c>
      <c r="M14" s="5">
        <f t="shared" si="5"/>
        <v>44</v>
      </c>
      <c r="N14" s="5">
        <f t="shared" si="6"/>
        <v>5</v>
      </c>
      <c r="O14" s="4">
        <f t="shared" si="7"/>
        <v>4</v>
      </c>
      <c r="P14" s="6"/>
      <c r="Q14" s="6"/>
      <c r="R14" s="6"/>
      <c r="S14" s="6"/>
    </row>
    <row r="15" spans="1:20" ht="17.25" customHeight="1" x14ac:dyDescent="0.3">
      <c r="A15" s="3">
        <v>14</v>
      </c>
      <c r="B15" s="4" t="s">
        <v>14</v>
      </c>
      <c r="C15" s="3">
        <v>87</v>
      </c>
      <c r="D15" s="3">
        <v>39</v>
      </c>
      <c r="E15" s="3">
        <v>79</v>
      </c>
      <c r="F15" s="3">
        <v>44</v>
      </c>
      <c r="G15" s="3">
        <v>66</v>
      </c>
      <c r="H15" s="5">
        <f t="shared" si="0"/>
        <v>315</v>
      </c>
      <c r="I15" s="5">
        <f t="shared" si="1"/>
        <v>87</v>
      </c>
      <c r="J15" s="5">
        <f t="shared" si="2"/>
        <v>39</v>
      </c>
      <c r="K15" s="5">
        <f t="shared" si="3"/>
        <v>17.2</v>
      </c>
      <c r="L15" s="5">
        <f t="shared" si="4"/>
        <v>79</v>
      </c>
      <c r="M15" s="5">
        <f t="shared" si="5"/>
        <v>44</v>
      </c>
      <c r="N15" s="5">
        <f t="shared" si="6"/>
        <v>5</v>
      </c>
      <c r="O15" s="4">
        <f t="shared" si="7"/>
        <v>4</v>
      </c>
      <c r="P15" s="6"/>
      <c r="Q15" s="6"/>
      <c r="R15" s="6"/>
      <c r="S15" s="6"/>
    </row>
    <row r="21" spans="7:10" x14ac:dyDescent="0.3">
      <c r="G21" s="3">
        <v>56</v>
      </c>
      <c r="H21" s="7">
        <f>SUM(G21)</f>
        <v>56</v>
      </c>
      <c r="J21" s="7">
        <v>10</v>
      </c>
    </row>
    <row r="22" spans="7:10" x14ac:dyDescent="0.3">
      <c r="G22" s="3">
        <v>66</v>
      </c>
      <c r="J22" s="7">
        <v>20</v>
      </c>
    </row>
    <row r="23" spans="7:10" x14ac:dyDescent="0.3">
      <c r="G23" s="3">
        <v>56</v>
      </c>
      <c r="J23" s="7">
        <f>SUM(J21:J22)</f>
        <v>30</v>
      </c>
    </row>
    <row r="24" spans="7:10" x14ac:dyDescent="0.3">
      <c r="G24" s="3">
        <v>78</v>
      </c>
    </row>
    <row r="25" spans="7:10" x14ac:dyDescent="0.3">
      <c r="G25" s="7">
        <f>SUM(G21:G24)</f>
        <v>256</v>
      </c>
    </row>
  </sheetData>
  <conditionalFormatting sqref="H12:H15">
    <cfRule type="cellIs" dxfId="5" priority="7" operator="greaterThan">
      <formula>400</formula>
    </cfRule>
  </conditionalFormatting>
  <conditionalFormatting sqref="H2:H3 H5:H15">
    <cfRule type="cellIs" dxfId="4" priority="6" operator="greaterThan">
      <formula>400</formula>
    </cfRule>
  </conditionalFormatting>
  <conditionalFormatting sqref="B15">
    <cfRule type="colorScale" priority="5">
      <colorScale>
        <cfvo type="min"/>
        <cfvo type="num" val="300"/>
        <color rgb="FFFF7128"/>
        <color rgb="FFFFEF9C"/>
      </colorScale>
    </cfRule>
  </conditionalFormatting>
  <conditionalFormatting sqref="B2:B15">
    <cfRule type="expression" dxfId="3" priority="4">
      <formula>"&gt;300"</formula>
    </cfRule>
    <cfRule type="expression" dxfId="2" priority="3">
      <formula>$H$2&gt;350</formula>
    </cfRule>
  </conditionalFormatting>
  <conditionalFormatting sqref="B2:G2">
    <cfRule type="expression" dxfId="1" priority="2">
      <formula>$H2&gt;350</formula>
    </cfRule>
  </conditionalFormatting>
  <conditionalFormatting sqref="H2:H15">
    <cfRule type="cellIs" dxfId="0" priority="1" operator="between">
      <formula>300</formula>
      <formula>350</formula>
    </cfRule>
  </conditionalFormatting>
  <pageMargins left="0.25" right="0.25" top="0.75" bottom="0.75" header="0.3" footer="0.3"/>
  <pageSetup orientation="landscape" r:id="rId1"/>
  <cellWatches>
    <cellWatch r="H2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J24" sqref="J24"/>
    </sheetView>
  </sheetViews>
  <sheetFormatPr defaultRowHeight="15" x14ac:dyDescent="0.25"/>
  <cols>
    <col min="1" max="1" width="23" bestFit="1" customWidth="1"/>
    <col min="2" max="6" width="10.42578125" bestFit="1" customWidth="1"/>
    <col min="7" max="7" width="14.85546875" bestFit="1" customWidth="1"/>
    <col min="14" max="14" width="16.5703125" bestFit="1" customWidth="1"/>
  </cols>
  <sheetData>
    <row r="1" spans="1:14" ht="18.75" x14ac:dyDescent="0.25">
      <c r="A1" s="22" t="s">
        <v>78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21</v>
      </c>
      <c r="H1" s="23" t="s">
        <v>84</v>
      </c>
      <c r="I1" s="23" t="s">
        <v>85</v>
      </c>
    </row>
    <row r="2" spans="1:14" ht="18.75" x14ac:dyDescent="0.3">
      <c r="A2" s="4" t="s">
        <v>1</v>
      </c>
      <c r="B2" s="24">
        <v>55</v>
      </c>
      <c r="C2" s="24">
        <v>50</v>
      </c>
      <c r="D2" s="24">
        <v>99</v>
      </c>
      <c r="E2" s="24">
        <v>88</v>
      </c>
      <c r="F2" s="24">
        <v>99</v>
      </c>
      <c r="G2" s="25">
        <f>SUM(B2:F2)</f>
        <v>391</v>
      </c>
      <c r="H2" s="24">
        <f t="shared" ref="H2:H15" si="0">AVERAGE(B2:F2)</f>
        <v>78.2</v>
      </c>
      <c r="I2" s="24">
        <f>RANK(H2,H2:H15,1)</f>
        <v>13</v>
      </c>
      <c r="N2" t="s">
        <v>4</v>
      </c>
    </row>
    <row r="3" spans="1:14" ht="18.75" x14ac:dyDescent="0.3">
      <c r="A3" s="4" t="s">
        <v>2</v>
      </c>
      <c r="B3" s="24">
        <v>55</v>
      </c>
      <c r="C3" s="24">
        <v>88</v>
      </c>
      <c r="D3" s="24">
        <v>89</v>
      </c>
      <c r="E3" s="24">
        <v>32</v>
      </c>
      <c r="F3" s="24">
        <v>77</v>
      </c>
      <c r="G3" s="25">
        <f t="shared" ref="G3:G15" si="1">SUM(B3:F3)</f>
        <v>341</v>
      </c>
      <c r="H3" s="24">
        <f t="shared" si="0"/>
        <v>68.2</v>
      </c>
      <c r="I3" s="24">
        <f>RANK(H3,H3:H16,1)</f>
        <v>11</v>
      </c>
      <c r="N3" t="s">
        <v>3</v>
      </c>
    </row>
    <row r="4" spans="1:14" ht="18.75" x14ac:dyDescent="0.3">
      <c r="A4" s="4" t="s">
        <v>3</v>
      </c>
      <c r="B4" s="24">
        <v>55</v>
      </c>
      <c r="C4" s="24">
        <v>99</v>
      </c>
      <c r="D4" s="24">
        <v>222</v>
      </c>
      <c r="E4" s="24">
        <v>66</v>
      </c>
      <c r="F4" s="24">
        <v>99</v>
      </c>
      <c r="G4" s="25">
        <f t="shared" si="1"/>
        <v>541</v>
      </c>
      <c r="H4" s="24">
        <f t="shared" si="0"/>
        <v>108.2</v>
      </c>
      <c r="I4" s="24">
        <f t="shared" ref="I4:I15" si="2">RANK(H4,H4:H17,1)</f>
        <v>12</v>
      </c>
      <c r="N4" t="s">
        <v>1</v>
      </c>
    </row>
    <row r="5" spans="1:14" ht="18.75" x14ac:dyDescent="0.3">
      <c r="A5" s="4" t="s">
        <v>4</v>
      </c>
      <c r="B5" s="24">
        <v>55</v>
      </c>
      <c r="C5" s="24">
        <v>11</v>
      </c>
      <c r="D5" s="24">
        <v>22</v>
      </c>
      <c r="E5" s="24">
        <v>99</v>
      </c>
      <c r="F5" s="24">
        <v>51</v>
      </c>
      <c r="G5" s="25">
        <f t="shared" si="1"/>
        <v>238</v>
      </c>
      <c r="H5" s="24">
        <f t="shared" si="0"/>
        <v>47.6</v>
      </c>
      <c r="I5" s="24">
        <f t="shared" si="2"/>
        <v>3</v>
      </c>
    </row>
    <row r="6" spans="1:14" ht="18.75" x14ac:dyDescent="0.3">
      <c r="A6" s="4" t="s">
        <v>5</v>
      </c>
      <c r="B6" s="24">
        <v>55</v>
      </c>
      <c r="C6" s="24">
        <v>66</v>
      </c>
      <c r="D6" s="24">
        <v>77</v>
      </c>
      <c r="E6" s="24">
        <v>22</v>
      </c>
      <c r="F6" s="24">
        <v>39</v>
      </c>
      <c r="G6" s="25">
        <f t="shared" si="1"/>
        <v>259</v>
      </c>
      <c r="H6" s="24">
        <f t="shared" si="0"/>
        <v>51.8</v>
      </c>
      <c r="I6" s="24">
        <f t="shared" si="2"/>
        <v>5</v>
      </c>
    </row>
    <row r="7" spans="1:14" ht="18.75" x14ac:dyDescent="0.3">
      <c r="A7" s="4" t="s">
        <v>6</v>
      </c>
      <c r="B7" s="24">
        <v>55</v>
      </c>
      <c r="C7" s="24">
        <v>61</v>
      </c>
      <c r="D7" s="24">
        <v>18</v>
      </c>
      <c r="E7" s="24">
        <v>11</v>
      </c>
      <c r="F7" s="24">
        <v>55</v>
      </c>
      <c r="G7" s="25">
        <f t="shared" si="1"/>
        <v>200</v>
      </c>
      <c r="H7" s="24">
        <f t="shared" si="0"/>
        <v>40</v>
      </c>
      <c r="I7" s="24">
        <f t="shared" si="2"/>
        <v>2</v>
      </c>
    </row>
    <row r="8" spans="1:14" ht="18.75" x14ac:dyDescent="0.3">
      <c r="A8" s="4" t="s">
        <v>7</v>
      </c>
      <c r="B8" s="24">
        <v>88</v>
      </c>
      <c r="C8" s="24">
        <v>67</v>
      </c>
      <c r="D8" s="24">
        <v>91</v>
      </c>
      <c r="E8" s="24">
        <v>55</v>
      </c>
      <c r="F8" s="24">
        <v>77</v>
      </c>
      <c r="G8" s="25">
        <f t="shared" si="1"/>
        <v>378</v>
      </c>
      <c r="H8" s="24">
        <f t="shared" si="0"/>
        <v>75.599999999999994</v>
      </c>
      <c r="I8" s="24">
        <f t="shared" si="2"/>
        <v>9</v>
      </c>
    </row>
    <row r="9" spans="1:14" ht="18.75" x14ac:dyDescent="0.3">
      <c r="A9" s="4" t="s">
        <v>8</v>
      </c>
      <c r="B9" s="24">
        <v>45</v>
      </c>
      <c r="C9" s="24">
        <v>88</v>
      </c>
      <c r="D9" s="24">
        <v>55</v>
      </c>
      <c r="E9" s="24">
        <v>77</v>
      </c>
      <c r="F9" s="24">
        <v>22</v>
      </c>
      <c r="G9" s="25">
        <f t="shared" si="1"/>
        <v>287</v>
      </c>
      <c r="H9" s="24">
        <f t="shared" si="0"/>
        <v>57.4</v>
      </c>
      <c r="I9" s="24">
        <f t="shared" si="2"/>
        <v>7</v>
      </c>
    </row>
    <row r="10" spans="1:14" ht="18.75" x14ac:dyDescent="0.3">
      <c r="A10" s="4" t="s">
        <v>9</v>
      </c>
      <c r="B10" s="24">
        <v>23</v>
      </c>
      <c r="C10" s="24">
        <v>69</v>
      </c>
      <c r="D10" s="24">
        <v>33</v>
      </c>
      <c r="E10" s="24">
        <v>44</v>
      </c>
      <c r="F10" s="24">
        <v>51</v>
      </c>
      <c r="G10" s="25">
        <f t="shared" si="1"/>
        <v>220</v>
      </c>
      <c r="H10" s="24">
        <f t="shared" si="0"/>
        <v>44</v>
      </c>
      <c r="I10" s="24">
        <f t="shared" si="2"/>
        <v>2</v>
      </c>
    </row>
    <row r="11" spans="1:14" ht="18.75" x14ac:dyDescent="0.3">
      <c r="A11" s="4" t="s">
        <v>10</v>
      </c>
      <c r="B11" s="24">
        <v>23</v>
      </c>
      <c r="C11" s="24">
        <v>45</v>
      </c>
      <c r="D11" s="24">
        <v>96</v>
      </c>
      <c r="E11" s="24">
        <v>34</v>
      </c>
      <c r="F11" s="24">
        <v>56</v>
      </c>
      <c r="G11" s="25">
        <f t="shared" si="1"/>
        <v>254</v>
      </c>
      <c r="H11" s="24">
        <f t="shared" si="0"/>
        <v>50.8</v>
      </c>
      <c r="I11" s="24">
        <f t="shared" si="2"/>
        <v>2</v>
      </c>
    </row>
    <row r="12" spans="1:14" ht="18.75" x14ac:dyDescent="0.3">
      <c r="A12" s="4" t="s">
        <v>11</v>
      </c>
      <c r="B12" s="24">
        <v>56</v>
      </c>
      <c r="C12" s="24">
        <v>45</v>
      </c>
      <c r="D12" s="24">
        <v>37</v>
      </c>
      <c r="E12" s="24">
        <v>77</v>
      </c>
      <c r="F12" s="24">
        <v>66</v>
      </c>
      <c r="G12" s="25">
        <f t="shared" si="1"/>
        <v>281</v>
      </c>
      <c r="H12" s="24">
        <f t="shared" si="0"/>
        <v>56.2</v>
      </c>
      <c r="I12" s="24">
        <f t="shared" si="2"/>
        <v>3</v>
      </c>
    </row>
    <row r="13" spans="1:14" ht="18.75" x14ac:dyDescent="0.3">
      <c r="A13" s="4" t="s">
        <v>12</v>
      </c>
      <c r="B13" s="24">
        <v>69</v>
      </c>
      <c r="C13" s="24">
        <v>44</v>
      </c>
      <c r="D13" s="24">
        <v>12</v>
      </c>
      <c r="E13" s="24">
        <v>87</v>
      </c>
      <c r="F13" s="24">
        <v>56</v>
      </c>
      <c r="G13" s="25">
        <f t="shared" si="1"/>
        <v>268</v>
      </c>
      <c r="H13" s="24">
        <f t="shared" si="0"/>
        <v>53.6</v>
      </c>
      <c r="I13" s="24">
        <f t="shared" si="2"/>
        <v>2</v>
      </c>
    </row>
    <row r="14" spans="1:14" ht="18.75" x14ac:dyDescent="0.3">
      <c r="A14" s="4" t="s">
        <v>13</v>
      </c>
      <c r="B14" s="24">
        <v>76</v>
      </c>
      <c r="C14" s="24">
        <v>22</v>
      </c>
      <c r="D14" s="24">
        <v>44</v>
      </c>
      <c r="E14" s="24">
        <v>66</v>
      </c>
      <c r="F14" s="24">
        <v>78</v>
      </c>
      <c r="G14" s="25">
        <f t="shared" si="1"/>
        <v>286</v>
      </c>
      <c r="H14" s="24">
        <f t="shared" si="0"/>
        <v>57.2</v>
      </c>
      <c r="I14" s="24">
        <f t="shared" si="2"/>
        <v>2</v>
      </c>
    </row>
    <row r="15" spans="1:14" ht="18.75" x14ac:dyDescent="0.3">
      <c r="A15" s="4" t="s">
        <v>14</v>
      </c>
      <c r="B15" s="24">
        <v>87</v>
      </c>
      <c r="C15" s="24">
        <v>39</v>
      </c>
      <c r="D15" s="24">
        <v>79</v>
      </c>
      <c r="E15" s="24">
        <v>44</v>
      </c>
      <c r="F15" s="24">
        <v>66</v>
      </c>
      <c r="G15" s="25">
        <f t="shared" si="1"/>
        <v>315</v>
      </c>
      <c r="H15" s="24">
        <f t="shared" si="0"/>
        <v>63</v>
      </c>
      <c r="I15" s="24">
        <f t="shared" si="2"/>
        <v>2</v>
      </c>
    </row>
    <row r="19" spans="1:8" x14ac:dyDescent="0.25">
      <c r="G19" t="s">
        <v>86</v>
      </c>
      <c r="H19">
        <f>CODE(LEFT(G19,1))</f>
        <v>32</v>
      </c>
    </row>
    <row r="20" spans="1:8" ht="18.75" x14ac:dyDescent="0.3">
      <c r="A20" s="22" t="s">
        <v>78</v>
      </c>
      <c r="E20" s="4" t="s">
        <v>6</v>
      </c>
    </row>
    <row r="21" spans="1:8" ht="18.75" x14ac:dyDescent="0.3">
      <c r="E21" s="4" t="s">
        <v>7</v>
      </c>
    </row>
    <row r="22" spans="1:8" ht="18.75" x14ac:dyDescent="0.3">
      <c r="E22" s="4" t="s">
        <v>8</v>
      </c>
    </row>
    <row r="23" spans="1:8" ht="18.75" x14ac:dyDescent="0.3">
      <c r="E23" s="4" t="s">
        <v>9</v>
      </c>
      <c r="H23" t="str">
        <f>RIGHT(G19,1)</f>
        <v>m</v>
      </c>
    </row>
    <row r="24" spans="1:8" ht="18.75" x14ac:dyDescent="0.3">
      <c r="E24" s="4" t="s">
        <v>10</v>
      </c>
    </row>
    <row r="25" spans="1:8" ht="18.75" x14ac:dyDescent="0.3">
      <c r="E25" s="4" t="s">
        <v>11</v>
      </c>
    </row>
    <row r="26" spans="1:8" ht="18.75" x14ac:dyDescent="0.3">
      <c r="E26" s="4" t="s">
        <v>12</v>
      </c>
    </row>
    <row r="27" spans="1:8" ht="18.75" x14ac:dyDescent="0.3">
      <c r="E27" s="4" t="s">
        <v>13</v>
      </c>
    </row>
  </sheetData>
  <dataConsolidate>
    <dataRefs count="1">
      <dataRef ref="N11" sheet="Sheet1"/>
    </dataRefs>
  </dataConsolidate>
  <conditionalFormatting sqref="B2:F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2:N13">
      <formula1>$A$2:$A$14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112"/>
  <sheetViews>
    <sheetView workbookViewId="0">
      <selection activeCell="I1" sqref="I1"/>
    </sheetView>
  </sheetViews>
  <sheetFormatPr defaultRowHeight="15" x14ac:dyDescent="0.25"/>
  <cols>
    <col min="1" max="1" width="15.28515625" customWidth="1"/>
    <col min="2" max="2" width="22" customWidth="1"/>
    <col min="3" max="3" width="17.42578125" customWidth="1"/>
    <col min="4" max="5" width="13.5703125" customWidth="1"/>
    <col min="6" max="6" width="14.42578125" bestFit="1" customWidth="1"/>
    <col min="7" max="7" width="15.42578125" bestFit="1" customWidth="1"/>
    <col min="8" max="8" width="16.5703125" bestFit="1" customWidth="1"/>
    <col min="9" max="9" width="20.140625" customWidth="1"/>
    <col min="10" max="10" width="18.5703125" customWidth="1"/>
    <col min="11" max="11" width="16.42578125" customWidth="1"/>
    <col min="12" max="12" width="12.140625" bestFit="1" customWidth="1"/>
  </cols>
  <sheetData>
    <row r="1" spans="1:10" ht="33" customHeight="1" x14ac:dyDescent="0.25">
      <c r="A1" s="20" t="s">
        <v>80</v>
      </c>
      <c r="B1" s="21" t="s">
        <v>79</v>
      </c>
      <c r="C1" s="21"/>
      <c r="D1" s="21"/>
      <c r="E1" s="21"/>
      <c r="F1" s="21"/>
      <c r="G1" s="21"/>
      <c r="H1" s="21"/>
      <c r="I1" s="21"/>
    </row>
    <row r="3" spans="1:10" ht="24" customHeight="1" x14ac:dyDescent="0.25">
      <c r="A3" s="8"/>
      <c r="B3" s="15" t="s">
        <v>38</v>
      </c>
      <c r="C3" s="15" t="s">
        <v>40</v>
      </c>
      <c r="D3" s="15" t="s">
        <v>26</v>
      </c>
      <c r="G3" s="9"/>
      <c r="H3" s="10" t="s">
        <v>81</v>
      </c>
      <c r="I3" s="10" t="s">
        <v>82</v>
      </c>
    </row>
    <row r="4" spans="1:10" ht="20.100000000000001" customHeight="1" x14ac:dyDescent="0.25">
      <c r="A4" s="11" t="s">
        <v>27</v>
      </c>
      <c r="B4" s="12">
        <f>SUM(F13:F112)</f>
        <v>137348768.30999997</v>
      </c>
      <c r="C4" s="8">
        <f>SUM(H13:H112)</f>
        <v>93180569.909999982</v>
      </c>
      <c r="D4" s="8">
        <f>SUM(I13:I112)</f>
        <v>44168198.399999991</v>
      </c>
      <c r="G4" s="13">
        <v>1</v>
      </c>
      <c r="H4" s="14">
        <f>LARGE($F$13:$F$112,G4)</f>
        <v>5997054.9800000004</v>
      </c>
      <c r="I4" s="14">
        <f>SMALL($F$13:$F$112,G4)</f>
        <v>4870.26</v>
      </c>
    </row>
    <row r="5" spans="1:10" ht="20.100000000000001" customHeight="1" x14ac:dyDescent="0.25">
      <c r="A5" s="11" t="s">
        <v>28</v>
      </c>
      <c r="B5" s="12">
        <f>AVERAGE(F13:F112)</f>
        <v>1373487.6830999998</v>
      </c>
      <c r="C5" s="8">
        <f>AVERAGE(H13:H112)</f>
        <v>931805.69909999985</v>
      </c>
      <c r="D5" s="8">
        <f>AVERAGE(I13:I112)</f>
        <v>441681.98399999994</v>
      </c>
      <c r="G5" s="13">
        <v>2</v>
      </c>
      <c r="H5" s="14">
        <f t="shared" ref="H5:H8" si="0">LARGE($F$13:$F$112,G5)</f>
        <v>5513227.5</v>
      </c>
      <c r="I5" s="14">
        <f t="shared" ref="I5:I8" si="1">SMALL($F$13:$F$112,G5)</f>
        <v>6279.09</v>
      </c>
    </row>
    <row r="6" spans="1:10" ht="20.100000000000001" customHeight="1" x14ac:dyDescent="0.25">
      <c r="A6" s="11" t="s">
        <v>29</v>
      </c>
      <c r="B6" s="12">
        <f>MAX(F13:F112)</f>
        <v>5997054.9800000004</v>
      </c>
      <c r="C6" s="8">
        <f>MAX(H13:H112)</f>
        <v>4509793.96</v>
      </c>
      <c r="D6" s="8">
        <f>MAX(I13:I112)</f>
        <v>1719922.04</v>
      </c>
      <c r="G6" s="13">
        <v>3</v>
      </c>
      <c r="H6" s="14">
        <f t="shared" si="0"/>
        <v>5396577.2699999996</v>
      </c>
      <c r="I6" s="14">
        <f t="shared" si="1"/>
        <v>19103.439999999999</v>
      </c>
      <c r="J6" t="s">
        <v>83</v>
      </c>
    </row>
    <row r="7" spans="1:10" ht="20.100000000000001" customHeight="1" x14ac:dyDescent="0.25">
      <c r="A7" s="11" t="s">
        <v>30</v>
      </c>
      <c r="B7" s="12">
        <f>MIN(F13:F112)</f>
        <v>4870.26</v>
      </c>
      <c r="C7" s="8">
        <f>MIN(H13:H112)</f>
        <v>3612.24</v>
      </c>
      <c r="D7" s="8">
        <f>MIN(I13:I112)</f>
        <v>1258.02</v>
      </c>
      <c r="G7" s="13">
        <v>4</v>
      </c>
      <c r="H7" s="14">
        <f t="shared" si="0"/>
        <v>4647149.58</v>
      </c>
      <c r="I7" s="14">
        <f t="shared" si="1"/>
        <v>20404.71</v>
      </c>
    </row>
    <row r="8" spans="1:10" ht="20.100000000000001" customHeight="1" x14ac:dyDescent="0.25">
      <c r="A8" s="11" t="s">
        <v>31</v>
      </c>
      <c r="B8" s="12">
        <f>LARGE(F13:F112,2)</f>
        <v>5513227.5</v>
      </c>
      <c r="C8" s="8">
        <f>LARGE(H13:H112,2)</f>
        <v>4350343.5199999996</v>
      </c>
      <c r="D8" s="8">
        <f>LARGE(I13:I112,2)</f>
        <v>1678540.98</v>
      </c>
      <c r="G8" s="13">
        <v>5</v>
      </c>
      <c r="H8" s="14">
        <f t="shared" si="0"/>
        <v>4368316.68</v>
      </c>
      <c r="I8" s="14">
        <f t="shared" si="1"/>
        <v>22312.29</v>
      </c>
    </row>
    <row r="9" spans="1:10" ht="20.100000000000001" customHeight="1" x14ac:dyDescent="0.25">
      <c r="A9" s="11" t="s">
        <v>32</v>
      </c>
      <c r="B9" s="12">
        <f>SMALL(F13:F112,2)</f>
        <v>6279.09</v>
      </c>
      <c r="C9" s="8">
        <f>SMALL(H13:H112,2)</f>
        <v>4657.16</v>
      </c>
      <c r="D9" s="8">
        <f>SMALL(I13:I112,2)</f>
        <v>1621.93</v>
      </c>
    </row>
    <row r="10" spans="1:10" ht="20.100000000000001" customHeight="1" x14ac:dyDescent="0.25"/>
    <row r="12" spans="1:10" s="16" customFormat="1" ht="19.899999999999999" customHeight="1" x14ac:dyDescent="0.25">
      <c r="A12" s="15" t="s">
        <v>33</v>
      </c>
      <c r="B12" s="15" t="s">
        <v>34</v>
      </c>
      <c r="C12" s="15" t="s">
        <v>35</v>
      </c>
      <c r="D12" s="15" t="s">
        <v>36</v>
      </c>
      <c r="E12" s="15" t="s">
        <v>37</v>
      </c>
      <c r="F12" s="15" t="s">
        <v>38</v>
      </c>
      <c r="G12" s="15" t="s">
        <v>39</v>
      </c>
      <c r="H12" s="15" t="s">
        <v>40</v>
      </c>
      <c r="I12" s="15" t="s">
        <v>26</v>
      </c>
      <c r="J12"/>
    </row>
    <row r="13" spans="1:10" s="16" customFormat="1" ht="19.899999999999999" customHeight="1" x14ac:dyDescent="0.25">
      <c r="A13" s="17" t="s">
        <v>41</v>
      </c>
      <c r="B13" s="18" t="s">
        <v>42</v>
      </c>
      <c r="C13" s="19">
        <v>43248</v>
      </c>
      <c r="D13" s="17">
        <v>9925</v>
      </c>
      <c r="E13" s="17">
        <v>255.28</v>
      </c>
      <c r="F13" s="17">
        <v>2533654</v>
      </c>
      <c r="G13" s="17">
        <v>159.41999999999999</v>
      </c>
      <c r="H13" s="17">
        <v>1582243.5</v>
      </c>
      <c r="I13" s="17">
        <v>951410.5</v>
      </c>
      <c r="J13"/>
    </row>
    <row r="14" spans="1:10" s="16" customFormat="1" ht="19.899999999999999" customHeight="1" x14ac:dyDescent="0.25">
      <c r="A14" s="17" t="s">
        <v>43</v>
      </c>
      <c r="B14" s="18" t="s">
        <v>42</v>
      </c>
      <c r="C14" s="19">
        <v>43699</v>
      </c>
      <c r="D14" s="17">
        <v>2804</v>
      </c>
      <c r="E14" s="17">
        <v>205.7</v>
      </c>
      <c r="F14" s="17">
        <v>576782.80000000005</v>
      </c>
      <c r="G14" s="17">
        <v>117.11</v>
      </c>
      <c r="H14" s="17">
        <v>328376.44</v>
      </c>
      <c r="I14" s="17">
        <v>248406.36</v>
      </c>
      <c r="J14"/>
    </row>
    <row r="15" spans="1:10" s="16" customFormat="1" ht="19.899999999999999" customHeight="1" x14ac:dyDescent="0.25">
      <c r="A15" s="17" t="s">
        <v>44</v>
      </c>
      <c r="B15" s="18" t="s">
        <v>42</v>
      </c>
      <c r="C15" s="19">
        <v>43953</v>
      </c>
      <c r="D15" s="17">
        <v>1779</v>
      </c>
      <c r="E15" s="17">
        <v>651.21</v>
      </c>
      <c r="F15" s="17">
        <v>1158502.5900000001</v>
      </c>
      <c r="G15" s="17">
        <v>524.96</v>
      </c>
      <c r="H15" s="17">
        <v>933903.84</v>
      </c>
      <c r="I15" s="17">
        <v>224598.75</v>
      </c>
      <c r="J15"/>
    </row>
    <row r="16" spans="1:10" s="16" customFormat="1" ht="19.899999999999999" customHeight="1" x14ac:dyDescent="0.25">
      <c r="A16" s="17" t="s">
        <v>45</v>
      </c>
      <c r="B16" s="18" t="s">
        <v>42</v>
      </c>
      <c r="C16" s="19">
        <v>44002</v>
      </c>
      <c r="D16" s="17">
        <v>8102</v>
      </c>
      <c r="E16" s="17">
        <v>9.33</v>
      </c>
      <c r="F16" s="17">
        <v>75591.66</v>
      </c>
      <c r="G16" s="17">
        <v>6.92</v>
      </c>
      <c r="H16" s="17">
        <v>56065.84</v>
      </c>
      <c r="I16" s="17">
        <v>19525.82</v>
      </c>
      <c r="J16"/>
    </row>
    <row r="17" spans="1:10" s="16" customFormat="1" ht="19.899999999999999" customHeight="1" x14ac:dyDescent="0.25">
      <c r="A17" s="17" t="s">
        <v>46</v>
      </c>
      <c r="B17" s="18" t="s">
        <v>42</v>
      </c>
      <c r="C17" s="19">
        <v>43862</v>
      </c>
      <c r="D17" s="17">
        <v>5062</v>
      </c>
      <c r="E17" s="17">
        <v>651.21</v>
      </c>
      <c r="F17" s="17">
        <v>3296425.02</v>
      </c>
      <c r="G17" s="17">
        <v>524.96</v>
      </c>
      <c r="H17" s="17">
        <v>2657347.52</v>
      </c>
      <c r="I17" s="17">
        <v>639077.5</v>
      </c>
      <c r="J17"/>
    </row>
    <row r="18" spans="1:10" s="16" customFormat="1" ht="19.899999999999999" customHeight="1" x14ac:dyDescent="0.25">
      <c r="A18" s="17" t="s">
        <v>47</v>
      </c>
      <c r="B18" s="18" t="s">
        <v>48</v>
      </c>
      <c r="C18" s="19">
        <v>44231</v>
      </c>
      <c r="D18" s="17">
        <v>2974</v>
      </c>
      <c r="E18" s="17">
        <v>255.28</v>
      </c>
      <c r="F18" s="17">
        <v>759202.72</v>
      </c>
      <c r="G18" s="17">
        <v>159.41999999999999</v>
      </c>
      <c r="H18" s="17">
        <v>474115.08</v>
      </c>
      <c r="I18" s="17">
        <v>285087.64</v>
      </c>
      <c r="J18"/>
    </row>
    <row r="19" spans="1:10" s="16" customFormat="1" ht="19.899999999999999" customHeight="1" x14ac:dyDescent="0.25">
      <c r="A19" s="17" t="s">
        <v>49</v>
      </c>
      <c r="B19" s="18" t="s">
        <v>48</v>
      </c>
      <c r="C19" s="19">
        <v>43213</v>
      </c>
      <c r="D19" s="17">
        <v>4187</v>
      </c>
      <c r="E19" s="17">
        <v>668.27</v>
      </c>
      <c r="F19" s="17">
        <v>2798046.49</v>
      </c>
      <c r="G19" s="17">
        <v>502.54</v>
      </c>
      <c r="H19" s="17">
        <v>2104134.98</v>
      </c>
      <c r="I19" s="17">
        <v>693911.51</v>
      </c>
      <c r="J19"/>
    </row>
    <row r="20" spans="1:10" s="16" customFormat="1" ht="19.899999999999999" customHeight="1" x14ac:dyDescent="0.25">
      <c r="A20" s="17" t="s">
        <v>50</v>
      </c>
      <c r="B20" s="18" t="s">
        <v>42</v>
      </c>
      <c r="C20" s="19">
        <v>43663</v>
      </c>
      <c r="D20" s="17">
        <v>8082</v>
      </c>
      <c r="E20" s="17">
        <v>154.06</v>
      </c>
      <c r="F20" s="17">
        <v>1245112.92</v>
      </c>
      <c r="G20" s="17">
        <v>90.93</v>
      </c>
      <c r="H20" s="17">
        <v>734896.26</v>
      </c>
      <c r="I20" s="17">
        <v>510216.66</v>
      </c>
      <c r="J20"/>
    </row>
    <row r="21" spans="1:10" s="16" customFormat="1" ht="19.899999999999999" customHeight="1" x14ac:dyDescent="0.25">
      <c r="A21" s="17" t="s">
        <v>51</v>
      </c>
      <c r="B21" s="18" t="s">
        <v>52</v>
      </c>
      <c r="C21" s="19">
        <v>44391</v>
      </c>
      <c r="D21" s="17">
        <v>6070</v>
      </c>
      <c r="E21" s="17">
        <v>81.73</v>
      </c>
      <c r="F21" s="17">
        <v>496101.1</v>
      </c>
      <c r="G21" s="17">
        <v>56.67</v>
      </c>
      <c r="H21" s="17">
        <v>343986.9</v>
      </c>
      <c r="I21" s="17">
        <v>152114.20000000001</v>
      </c>
      <c r="J21"/>
    </row>
    <row r="22" spans="1:10" s="16" customFormat="1" ht="19.899999999999999" customHeight="1" x14ac:dyDescent="0.25">
      <c r="A22" s="17" t="s">
        <v>53</v>
      </c>
      <c r="B22" s="18" t="s">
        <v>42</v>
      </c>
      <c r="C22" s="19">
        <v>43939</v>
      </c>
      <c r="D22" s="17">
        <v>6593</v>
      </c>
      <c r="E22" s="17">
        <v>205.7</v>
      </c>
      <c r="F22" s="17">
        <v>1356180.1</v>
      </c>
      <c r="G22" s="17">
        <v>117.11</v>
      </c>
      <c r="H22" s="17">
        <v>772106.23</v>
      </c>
      <c r="I22" s="17">
        <v>584073.87</v>
      </c>
      <c r="J22"/>
    </row>
    <row r="23" spans="1:10" s="16" customFormat="1" ht="19.899999999999999" customHeight="1" x14ac:dyDescent="0.25">
      <c r="A23" s="17" t="s">
        <v>54</v>
      </c>
      <c r="B23" s="18" t="s">
        <v>42</v>
      </c>
      <c r="C23" s="19">
        <v>43275</v>
      </c>
      <c r="D23" s="17">
        <v>124</v>
      </c>
      <c r="E23" s="17">
        <v>154.06</v>
      </c>
      <c r="F23" s="17">
        <v>19103.439999999999</v>
      </c>
      <c r="G23" s="17">
        <v>90.93</v>
      </c>
      <c r="H23" s="17">
        <v>11275.32</v>
      </c>
      <c r="I23" s="17">
        <v>7828.12</v>
      </c>
      <c r="J23"/>
    </row>
    <row r="24" spans="1:10" s="16" customFormat="1" ht="19.899999999999999" customHeight="1" x14ac:dyDescent="0.25">
      <c r="A24" s="17" t="s">
        <v>55</v>
      </c>
      <c r="B24" s="18" t="s">
        <v>42</v>
      </c>
      <c r="C24" s="19">
        <v>44045</v>
      </c>
      <c r="D24" s="17">
        <v>4168</v>
      </c>
      <c r="E24" s="17">
        <v>109.28</v>
      </c>
      <c r="F24" s="17">
        <v>455479.03999999998</v>
      </c>
      <c r="G24" s="17">
        <v>35.840000000000003</v>
      </c>
      <c r="H24" s="17">
        <v>149381.12</v>
      </c>
      <c r="I24" s="17">
        <v>306097.91999999998</v>
      </c>
      <c r="J24"/>
    </row>
    <row r="25" spans="1:10" s="16" customFormat="1" ht="19.899999999999999" customHeight="1" x14ac:dyDescent="0.25">
      <c r="A25" s="17" t="s">
        <v>56</v>
      </c>
      <c r="B25" s="18" t="s">
        <v>48</v>
      </c>
      <c r="C25" s="19">
        <v>44209</v>
      </c>
      <c r="D25" s="17">
        <v>8263</v>
      </c>
      <c r="E25" s="17">
        <v>109.28</v>
      </c>
      <c r="F25" s="17">
        <v>902980.64</v>
      </c>
      <c r="G25" s="17">
        <v>35.840000000000003</v>
      </c>
      <c r="H25" s="17">
        <v>296145.91999999998</v>
      </c>
      <c r="I25" s="17">
        <v>606834.72</v>
      </c>
      <c r="J25"/>
    </row>
    <row r="26" spans="1:10" s="16" customFormat="1" ht="19.899999999999999" customHeight="1" x14ac:dyDescent="0.25">
      <c r="A26" s="17" t="s">
        <v>57</v>
      </c>
      <c r="B26" s="18" t="s">
        <v>42</v>
      </c>
      <c r="C26" s="19">
        <v>44235</v>
      </c>
      <c r="D26" s="17">
        <v>8974</v>
      </c>
      <c r="E26" s="17">
        <v>668.27</v>
      </c>
      <c r="F26" s="17">
        <v>5997054.9800000004</v>
      </c>
      <c r="G26" s="17">
        <v>502.54</v>
      </c>
      <c r="H26" s="17">
        <v>4509793.96</v>
      </c>
      <c r="I26" s="17">
        <v>1487261.02</v>
      </c>
      <c r="J26"/>
    </row>
    <row r="27" spans="1:10" s="16" customFormat="1" ht="19.899999999999999" customHeight="1" x14ac:dyDescent="0.25">
      <c r="A27" s="17" t="s">
        <v>58</v>
      </c>
      <c r="B27" s="18" t="s">
        <v>42</v>
      </c>
      <c r="C27" s="19">
        <v>43880</v>
      </c>
      <c r="D27" s="17">
        <v>4901</v>
      </c>
      <c r="E27" s="17">
        <v>81.73</v>
      </c>
      <c r="F27" s="17">
        <v>400558.73</v>
      </c>
      <c r="G27" s="17">
        <v>56.67</v>
      </c>
      <c r="H27" s="17">
        <v>277739.67</v>
      </c>
      <c r="I27" s="17">
        <v>122819.06</v>
      </c>
      <c r="J27"/>
    </row>
    <row r="28" spans="1:10" s="16" customFormat="1" ht="19.899999999999999" customHeight="1" x14ac:dyDescent="0.25">
      <c r="A28" s="17" t="s">
        <v>59</v>
      </c>
      <c r="B28" s="18" t="s">
        <v>42</v>
      </c>
      <c r="C28" s="19">
        <v>43578</v>
      </c>
      <c r="D28" s="17">
        <v>1673</v>
      </c>
      <c r="E28" s="17">
        <v>109.28</v>
      </c>
      <c r="F28" s="17">
        <v>182825.44</v>
      </c>
      <c r="G28" s="17">
        <v>35.840000000000003</v>
      </c>
      <c r="H28" s="17">
        <v>59960.32</v>
      </c>
      <c r="I28" s="17">
        <v>122865.12</v>
      </c>
      <c r="J28"/>
    </row>
    <row r="29" spans="1:10" s="16" customFormat="1" ht="19.899999999999999" customHeight="1" x14ac:dyDescent="0.25">
      <c r="A29" s="17" t="s">
        <v>60</v>
      </c>
      <c r="B29" s="18" t="s">
        <v>48</v>
      </c>
      <c r="C29" s="19">
        <v>44519</v>
      </c>
      <c r="D29" s="17">
        <v>6952</v>
      </c>
      <c r="E29" s="17">
        <v>437.2</v>
      </c>
      <c r="F29" s="17">
        <v>3039414.4</v>
      </c>
      <c r="G29" s="17">
        <v>263.33</v>
      </c>
      <c r="H29" s="17">
        <v>1830670.16</v>
      </c>
      <c r="I29" s="17">
        <v>1208744.24</v>
      </c>
      <c r="J29"/>
    </row>
    <row r="30" spans="1:10" s="16" customFormat="1" ht="19.899999999999999" customHeight="1" x14ac:dyDescent="0.25">
      <c r="A30" s="17" t="s">
        <v>61</v>
      </c>
      <c r="B30" s="18" t="s">
        <v>42</v>
      </c>
      <c r="C30" s="19">
        <v>44287</v>
      </c>
      <c r="D30" s="17">
        <v>5430</v>
      </c>
      <c r="E30" s="17">
        <v>47.45</v>
      </c>
      <c r="F30" s="17">
        <v>257653.5</v>
      </c>
      <c r="G30" s="17">
        <v>31.79</v>
      </c>
      <c r="H30" s="17">
        <v>172619.7</v>
      </c>
      <c r="I30" s="17">
        <v>85033.8</v>
      </c>
      <c r="J30"/>
    </row>
    <row r="31" spans="1:10" s="16" customFormat="1" ht="19.899999999999999" customHeight="1" x14ac:dyDescent="0.25">
      <c r="A31" s="17" t="s">
        <v>62</v>
      </c>
      <c r="B31" s="18" t="s">
        <v>42</v>
      </c>
      <c r="C31" s="19">
        <v>43464</v>
      </c>
      <c r="D31" s="17">
        <v>3830</v>
      </c>
      <c r="E31" s="17">
        <v>668.27</v>
      </c>
      <c r="F31" s="17">
        <v>2559474.1</v>
      </c>
      <c r="G31" s="17">
        <v>502.54</v>
      </c>
      <c r="H31" s="17">
        <v>1924728.2</v>
      </c>
      <c r="I31" s="17">
        <v>634745.9</v>
      </c>
      <c r="J31"/>
    </row>
    <row r="32" spans="1:10" s="16" customFormat="1" ht="19.899999999999999" customHeight="1" x14ac:dyDescent="0.25">
      <c r="A32" s="17" t="s">
        <v>63</v>
      </c>
      <c r="B32" s="18" t="s">
        <v>48</v>
      </c>
      <c r="C32" s="19">
        <v>43677</v>
      </c>
      <c r="D32" s="17">
        <v>5908</v>
      </c>
      <c r="E32" s="17">
        <v>421.89</v>
      </c>
      <c r="F32" s="17">
        <v>2492526.12</v>
      </c>
      <c r="G32" s="17">
        <v>364.69</v>
      </c>
      <c r="H32" s="17">
        <v>2154588.52</v>
      </c>
      <c r="I32" s="17">
        <v>337937.6</v>
      </c>
      <c r="J32"/>
    </row>
    <row r="33" spans="1:10" s="16" customFormat="1" ht="19.899999999999999" customHeight="1" x14ac:dyDescent="0.25">
      <c r="A33" s="17" t="s">
        <v>64</v>
      </c>
      <c r="B33" s="18" t="s">
        <v>42</v>
      </c>
      <c r="C33" s="19">
        <v>43965</v>
      </c>
      <c r="D33" s="17">
        <v>7450</v>
      </c>
      <c r="E33" s="17">
        <v>255.28</v>
      </c>
      <c r="F33" s="17">
        <v>1901836</v>
      </c>
      <c r="G33" s="17">
        <v>159.41999999999999</v>
      </c>
      <c r="H33" s="17">
        <v>1187679</v>
      </c>
      <c r="I33" s="17">
        <v>714157</v>
      </c>
      <c r="J33"/>
    </row>
    <row r="34" spans="1:10" s="16" customFormat="1" ht="19.899999999999999" customHeight="1" x14ac:dyDescent="0.25">
      <c r="A34" s="17" t="s">
        <v>65</v>
      </c>
      <c r="B34" s="18" t="s">
        <v>42</v>
      </c>
      <c r="C34" s="19">
        <v>44408</v>
      </c>
      <c r="D34" s="17">
        <v>1273</v>
      </c>
      <c r="E34" s="17">
        <v>255.28</v>
      </c>
      <c r="F34" s="17">
        <v>324971.44</v>
      </c>
      <c r="G34" s="17">
        <v>159.41999999999999</v>
      </c>
      <c r="H34" s="17">
        <v>202941.66</v>
      </c>
      <c r="I34" s="17">
        <v>122029.78</v>
      </c>
      <c r="J34"/>
    </row>
    <row r="35" spans="1:10" s="16" customFormat="1" ht="19.899999999999999" customHeight="1" x14ac:dyDescent="0.25">
      <c r="A35" s="17" t="s">
        <v>66</v>
      </c>
      <c r="B35" s="18" t="s">
        <v>48</v>
      </c>
      <c r="C35" s="19">
        <v>44377</v>
      </c>
      <c r="D35" s="17">
        <v>2225</v>
      </c>
      <c r="E35" s="17">
        <v>152.58000000000001</v>
      </c>
      <c r="F35" s="17">
        <v>339490.5</v>
      </c>
      <c r="G35" s="17">
        <v>97.44</v>
      </c>
      <c r="H35" s="17">
        <v>216804</v>
      </c>
      <c r="I35" s="17">
        <v>122686.5</v>
      </c>
      <c r="J35"/>
    </row>
    <row r="36" spans="1:10" s="16" customFormat="1" ht="19.899999999999999" customHeight="1" x14ac:dyDescent="0.25">
      <c r="A36" s="17" t="s">
        <v>67</v>
      </c>
      <c r="B36" s="18" t="s">
        <v>42</v>
      </c>
      <c r="C36" s="19">
        <v>44082</v>
      </c>
      <c r="D36" s="17">
        <v>2187</v>
      </c>
      <c r="E36" s="17">
        <v>9.33</v>
      </c>
      <c r="F36" s="17">
        <v>20404.71</v>
      </c>
      <c r="G36" s="17">
        <v>6.92</v>
      </c>
      <c r="H36" s="17">
        <v>15134.04</v>
      </c>
      <c r="I36" s="17">
        <v>5270.67</v>
      </c>
      <c r="J36"/>
    </row>
    <row r="37" spans="1:10" s="16" customFormat="1" ht="19.899999999999999" customHeight="1" x14ac:dyDescent="0.25">
      <c r="A37" s="17" t="s">
        <v>68</v>
      </c>
      <c r="B37" s="18" t="s">
        <v>42</v>
      </c>
      <c r="C37" s="19">
        <v>44323</v>
      </c>
      <c r="D37" s="17">
        <v>5070</v>
      </c>
      <c r="E37" s="17">
        <v>81.73</v>
      </c>
      <c r="F37" s="17">
        <v>414371.1</v>
      </c>
      <c r="G37" s="17">
        <v>56.67</v>
      </c>
      <c r="H37" s="17">
        <v>287316.90000000002</v>
      </c>
      <c r="I37" s="17">
        <v>127054.2</v>
      </c>
      <c r="J37"/>
    </row>
    <row r="38" spans="1:10" s="16" customFormat="1" ht="19.899999999999999" customHeight="1" x14ac:dyDescent="0.25">
      <c r="A38" s="17" t="s">
        <v>69</v>
      </c>
      <c r="B38" s="18" t="s">
        <v>42</v>
      </c>
      <c r="C38" s="19">
        <v>44338</v>
      </c>
      <c r="D38" s="17">
        <v>1815</v>
      </c>
      <c r="E38" s="17">
        <v>437.2</v>
      </c>
      <c r="F38" s="17">
        <v>793518</v>
      </c>
      <c r="G38" s="17">
        <v>263.33</v>
      </c>
      <c r="H38" s="17">
        <v>477943.95</v>
      </c>
      <c r="I38" s="17">
        <v>315574.05</v>
      </c>
      <c r="J38"/>
    </row>
    <row r="39" spans="1:10" s="16" customFormat="1" ht="19.899999999999999" customHeight="1" x14ac:dyDescent="0.25">
      <c r="A39" s="17" t="s">
        <v>70</v>
      </c>
      <c r="B39" s="18" t="s">
        <v>52</v>
      </c>
      <c r="C39" s="19">
        <v>44117</v>
      </c>
      <c r="D39" s="17">
        <v>5398</v>
      </c>
      <c r="E39" s="17">
        <v>9.33</v>
      </c>
      <c r="F39" s="17">
        <v>50363.34</v>
      </c>
      <c r="G39" s="17">
        <v>6.92</v>
      </c>
      <c r="H39" s="17">
        <v>37354.160000000003</v>
      </c>
      <c r="I39" s="17">
        <v>13009.18</v>
      </c>
      <c r="J39"/>
    </row>
    <row r="40" spans="1:10" s="16" customFormat="1" ht="19.899999999999999" customHeight="1" x14ac:dyDescent="0.25">
      <c r="A40" s="17" t="s">
        <v>71</v>
      </c>
      <c r="B40" s="18" t="s">
        <v>48</v>
      </c>
      <c r="C40" s="19">
        <v>43227</v>
      </c>
      <c r="D40" s="17">
        <v>5822</v>
      </c>
      <c r="E40" s="17">
        <v>9.33</v>
      </c>
      <c r="F40" s="17">
        <v>54319.26</v>
      </c>
      <c r="G40" s="17">
        <v>6.92</v>
      </c>
      <c r="H40" s="17">
        <v>40288.239999999998</v>
      </c>
      <c r="I40" s="17">
        <v>14031.02</v>
      </c>
      <c r="J40"/>
    </row>
    <row r="41" spans="1:10" s="16" customFormat="1" ht="19.899999999999999" customHeight="1" x14ac:dyDescent="0.25">
      <c r="A41" s="17" t="s">
        <v>72</v>
      </c>
      <c r="B41" s="18" t="s">
        <v>48</v>
      </c>
      <c r="C41" s="19">
        <v>44030</v>
      </c>
      <c r="D41" s="17">
        <v>5124</v>
      </c>
      <c r="E41" s="17">
        <v>47.45</v>
      </c>
      <c r="F41" s="17">
        <v>243133.8</v>
      </c>
      <c r="G41" s="17">
        <v>31.79</v>
      </c>
      <c r="H41" s="17">
        <v>162891.96</v>
      </c>
      <c r="I41" s="17">
        <v>80241.84</v>
      </c>
      <c r="J41"/>
    </row>
    <row r="42" spans="1:10" s="16" customFormat="1" ht="19.899999999999999" customHeight="1" x14ac:dyDescent="0.25">
      <c r="A42" s="17" t="s">
        <v>73</v>
      </c>
      <c r="B42" s="18" t="s">
        <v>42</v>
      </c>
      <c r="C42" s="19">
        <v>43611</v>
      </c>
      <c r="D42" s="17">
        <v>2370</v>
      </c>
      <c r="E42" s="17">
        <v>668.27</v>
      </c>
      <c r="F42" s="17">
        <v>1583799.9</v>
      </c>
      <c r="G42" s="17">
        <v>502.54</v>
      </c>
      <c r="H42" s="17">
        <v>1191019.8</v>
      </c>
      <c r="I42" s="17">
        <v>392780.1</v>
      </c>
      <c r="J42"/>
    </row>
    <row r="43" spans="1:10" s="16" customFormat="1" ht="19.899999999999999" customHeight="1" x14ac:dyDescent="0.25">
      <c r="A43" s="17" t="s">
        <v>74</v>
      </c>
      <c r="B43" s="18" t="s">
        <v>48</v>
      </c>
      <c r="C43" s="19">
        <v>43725</v>
      </c>
      <c r="D43" s="17">
        <v>8661</v>
      </c>
      <c r="E43" s="17">
        <v>437.2</v>
      </c>
      <c r="F43" s="17">
        <v>3786589.2</v>
      </c>
      <c r="G43" s="17">
        <v>263.33</v>
      </c>
      <c r="H43" s="17">
        <v>2280701.13</v>
      </c>
      <c r="I43" s="17">
        <v>1505888.07</v>
      </c>
      <c r="J43"/>
    </row>
    <row r="44" spans="1:10" s="16" customFormat="1" ht="19.899999999999999" customHeight="1" x14ac:dyDescent="0.25">
      <c r="A44" s="17" t="s">
        <v>75</v>
      </c>
      <c r="B44" s="18" t="s">
        <v>48</v>
      </c>
      <c r="C44" s="19">
        <v>44194</v>
      </c>
      <c r="D44" s="17">
        <v>2125</v>
      </c>
      <c r="E44" s="17">
        <v>81.73</v>
      </c>
      <c r="F44" s="17">
        <v>173676.25</v>
      </c>
      <c r="G44" s="17">
        <v>56.67</v>
      </c>
      <c r="H44" s="17">
        <v>120423.75</v>
      </c>
      <c r="I44" s="17">
        <v>53252.5</v>
      </c>
      <c r="J44"/>
    </row>
    <row r="45" spans="1:10" s="16" customFormat="1" ht="19.899999999999999" customHeight="1" x14ac:dyDescent="0.25">
      <c r="A45" s="17" t="s">
        <v>41</v>
      </c>
      <c r="B45" s="18" t="s">
        <v>48</v>
      </c>
      <c r="C45" s="19">
        <v>44496</v>
      </c>
      <c r="D45" s="17">
        <v>2924</v>
      </c>
      <c r="E45" s="17">
        <v>651.21</v>
      </c>
      <c r="F45" s="17">
        <v>1904138.04</v>
      </c>
      <c r="G45" s="17">
        <v>524.96</v>
      </c>
      <c r="H45" s="17">
        <v>1534983.04</v>
      </c>
      <c r="I45" s="17">
        <v>369155</v>
      </c>
      <c r="J45"/>
    </row>
    <row r="46" spans="1:10" s="16" customFormat="1" ht="19.899999999999999" customHeight="1" x14ac:dyDescent="0.25">
      <c r="A46" s="17" t="s">
        <v>43</v>
      </c>
      <c r="B46" s="18" t="s">
        <v>42</v>
      </c>
      <c r="C46" s="19">
        <v>44212</v>
      </c>
      <c r="D46" s="17">
        <v>8250</v>
      </c>
      <c r="E46" s="17">
        <v>668.27</v>
      </c>
      <c r="F46" s="17">
        <v>5513227.5</v>
      </c>
      <c r="G46" s="17">
        <v>502.54</v>
      </c>
      <c r="H46" s="17">
        <v>4145955</v>
      </c>
      <c r="I46" s="17">
        <v>1367272.5</v>
      </c>
      <c r="J46"/>
    </row>
    <row r="47" spans="1:10" s="16" customFormat="1" ht="19.899999999999999" customHeight="1" x14ac:dyDescent="0.25">
      <c r="A47" s="17" t="s">
        <v>44</v>
      </c>
      <c r="B47" s="18" t="s">
        <v>42</v>
      </c>
      <c r="C47" s="19">
        <v>44252</v>
      </c>
      <c r="D47" s="17">
        <v>7327</v>
      </c>
      <c r="E47" s="17">
        <v>152.58000000000001</v>
      </c>
      <c r="F47" s="17">
        <v>1117953.6599999999</v>
      </c>
      <c r="G47" s="17">
        <v>97.44</v>
      </c>
      <c r="H47" s="17">
        <v>713942.88</v>
      </c>
      <c r="I47" s="17">
        <v>404010.78</v>
      </c>
      <c r="J47"/>
    </row>
    <row r="48" spans="1:10" s="16" customFormat="1" ht="19.899999999999999" customHeight="1" x14ac:dyDescent="0.25">
      <c r="A48" s="17" t="s">
        <v>45</v>
      </c>
      <c r="B48" s="18" t="s">
        <v>48</v>
      </c>
      <c r="C48" s="19">
        <v>44324</v>
      </c>
      <c r="D48" s="17">
        <v>6409</v>
      </c>
      <c r="E48" s="17">
        <v>81.73</v>
      </c>
      <c r="F48" s="17">
        <v>523807.57</v>
      </c>
      <c r="G48" s="17">
        <v>56.67</v>
      </c>
      <c r="H48" s="17">
        <v>363198.03</v>
      </c>
      <c r="I48" s="17">
        <v>160609.54</v>
      </c>
      <c r="J48"/>
    </row>
    <row r="49" spans="1:10" s="16" customFormat="1" ht="19.899999999999999" customHeight="1" x14ac:dyDescent="0.25">
      <c r="A49" s="17" t="s">
        <v>46</v>
      </c>
      <c r="B49" s="18" t="s">
        <v>42</v>
      </c>
      <c r="C49" s="19">
        <v>43426</v>
      </c>
      <c r="D49" s="17">
        <v>3784</v>
      </c>
      <c r="E49" s="17">
        <v>9.33</v>
      </c>
      <c r="F49" s="17">
        <v>35304.720000000001</v>
      </c>
      <c r="G49" s="17">
        <v>6.92</v>
      </c>
      <c r="H49" s="17">
        <v>26185.279999999999</v>
      </c>
      <c r="I49" s="17">
        <v>9119.44</v>
      </c>
      <c r="J49"/>
    </row>
    <row r="50" spans="1:10" s="16" customFormat="1" ht="19.899999999999999" customHeight="1" x14ac:dyDescent="0.25">
      <c r="A50" s="17" t="s">
        <v>47</v>
      </c>
      <c r="B50" s="18" t="s">
        <v>48</v>
      </c>
      <c r="C50" s="19">
        <v>44210</v>
      </c>
      <c r="D50" s="17">
        <v>4767</v>
      </c>
      <c r="E50" s="17">
        <v>421.89</v>
      </c>
      <c r="F50" s="17">
        <v>2011149.63</v>
      </c>
      <c r="G50" s="17">
        <v>364.69</v>
      </c>
      <c r="H50" s="17">
        <v>1738477.23</v>
      </c>
      <c r="I50" s="17">
        <v>272672.40000000002</v>
      </c>
      <c r="J50"/>
    </row>
    <row r="51" spans="1:10" s="16" customFormat="1" ht="19.899999999999999" customHeight="1" x14ac:dyDescent="0.25">
      <c r="A51" s="17" t="s">
        <v>49</v>
      </c>
      <c r="B51" s="18" t="s">
        <v>42</v>
      </c>
      <c r="C51" s="19">
        <v>43556</v>
      </c>
      <c r="D51" s="17">
        <v>6708</v>
      </c>
      <c r="E51" s="17">
        <v>651.21</v>
      </c>
      <c r="F51" s="17">
        <v>4368316.68</v>
      </c>
      <c r="G51" s="17">
        <v>524.96</v>
      </c>
      <c r="H51" s="17">
        <v>3521431.68</v>
      </c>
      <c r="I51" s="17">
        <v>846885</v>
      </c>
      <c r="J51"/>
    </row>
    <row r="52" spans="1:10" s="16" customFormat="1" ht="19.899999999999999" customHeight="1" x14ac:dyDescent="0.25">
      <c r="A52" s="17" t="s">
        <v>50</v>
      </c>
      <c r="B52" s="18" t="s">
        <v>52</v>
      </c>
      <c r="C52" s="19">
        <v>43512</v>
      </c>
      <c r="D52" s="17">
        <v>3987</v>
      </c>
      <c r="E52" s="17">
        <v>651.21</v>
      </c>
      <c r="F52" s="17">
        <v>2596374.27</v>
      </c>
      <c r="G52" s="17">
        <v>524.96</v>
      </c>
      <c r="H52" s="17">
        <v>2093015.52</v>
      </c>
      <c r="I52" s="17">
        <v>503358.75</v>
      </c>
      <c r="J52"/>
    </row>
    <row r="53" spans="1:10" s="16" customFormat="1" ht="19.899999999999999" customHeight="1" x14ac:dyDescent="0.25">
      <c r="A53" s="17" t="s">
        <v>51</v>
      </c>
      <c r="B53" s="18" t="s">
        <v>42</v>
      </c>
      <c r="C53" s="19">
        <v>44266</v>
      </c>
      <c r="D53" s="17">
        <v>3015</v>
      </c>
      <c r="E53" s="17">
        <v>81.73</v>
      </c>
      <c r="F53" s="17">
        <v>246415.95</v>
      </c>
      <c r="G53" s="17">
        <v>56.67</v>
      </c>
      <c r="H53" s="17">
        <v>170860.05</v>
      </c>
      <c r="I53" s="17">
        <v>75555.899999999994</v>
      </c>
      <c r="J53"/>
    </row>
    <row r="54" spans="1:10" s="16" customFormat="1" ht="19.899999999999999" customHeight="1" x14ac:dyDescent="0.25">
      <c r="A54" s="17" t="s">
        <v>53</v>
      </c>
      <c r="B54" s="18" t="s">
        <v>42</v>
      </c>
      <c r="C54" s="19">
        <v>43137</v>
      </c>
      <c r="D54" s="17">
        <v>7234</v>
      </c>
      <c r="E54" s="17">
        <v>437.2</v>
      </c>
      <c r="F54" s="17">
        <v>3162704.8</v>
      </c>
      <c r="G54" s="17">
        <v>263.33</v>
      </c>
      <c r="H54" s="17">
        <v>1904929.22</v>
      </c>
      <c r="I54" s="17">
        <v>1257775.58</v>
      </c>
      <c r="J54"/>
    </row>
    <row r="55" spans="1:10" s="16" customFormat="1" ht="19.899999999999999" customHeight="1" x14ac:dyDescent="0.25">
      <c r="A55" s="17" t="s">
        <v>54</v>
      </c>
      <c r="B55" s="18" t="s">
        <v>42</v>
      </c>
      <c r="C55" s="19">
        <v>43623</v>
      </c>
      <c r="D55" s="17">
        <v>2117</v>
      </c>
      <c r="E55" s="17">
        <v>205.7</v>
      </c>
      <c r="F55" s="17">
        <v>435466.9</v>
      </c>
      <c r="G55" s="17">
        <v>117.11</v>
      </c>
      <c r="H55" s="17">
        <v>247921.87</v>
      </c>
      <c r="I55" s="17">
        <v>187545.03</v>
      </c>
      <c r="J55"/>
    </row>
    <row r="56" spans="1:10" s="16" customFormat="1" ht="19.899999999999999" customHeight="1" x14ac:dyDescent="0.25">
      <c r="A56" s="17" t="s">
        <v>55</v>
      </c>
      <c r="B56" s="18" t="s">
        <v>42</v>
      </c>
      <c r="C56" s="19">
        <v>43744</v>
      </c>
      <c r="D56" s="17">
        <v>171</v>
      </c>
      <c r="E56" s="17">
        <v>154.06</v>
      </c>
      <c r="F56" s="17">
        <v>26344.26</v>
      </c>
      <c r="G56" s="17">
        <v>90.93</v>
      </c>
      <c r="H56" s="17">
        <v>15549.03</v>
      </c>
      <c r="I56" s="17">
        <v>10795.23</v>
      </c>
      <c r="J56"/>
    </row>
    <row r="57" spans="1:10" s="16" customFormat="1" ht="19.899999999999999" customHeight="1" x14ac:dyDescent="0.25">
      <c r="A57" s="17" t="s">
        <v>56</v>
      </c>
      <c r="B57" s="18" t="s">
        <v>42</v>
      </c>
      <c r="C57" s="19">
        <v>44514</v>
      </c>
      <c r="D57" s="17">
        <v>5930</v>
      </c>
      <c r="E57" s="17">
        <v>109.28</v>
      </c>
      <c r="F57" s="17">
        <v>648030.4</v>
      </c>
      <c r="G57" s="17">
        <v>35.840000000000003</v>
      </c>
      <c r="H57" s="17">
        <v>212531.20000000001</v>
      </c>
      <c r="I57" s="17">
        <v>435499.2</v>
      </c>
      <c r="J57"/>
    </row>
    <row r="58" spans="1:10" s="16" customFormat="1" ht="19.899999999999999" customHeight="1" x14ac:dyDescent="0.25">
      <c r="A58" s="17" t="s">
        <v>57</v>
      </c>
      <c r="B58" s="18" t="s">
        <v>52</v>
      </c>
      <c r="C58" s="19">
        <v>44284</v>
      </c>
      <c r="D58" s="17">
        <v>962</v>
      </c>
      <c r="E58" s="17">
        <v>205.7</v>
      </c>
      <c r="F58" s="17">
        <v>197883.4</v>
      </c>
      <c r="G58" s="17">
        <v>117.11</v>
      </c>
      <c r="H58" s="17">
        <v>112659.82</v>
      </c>
      <c r="I58" s="17">
        <v>85223.58</v>
      </c>
      <c r="J58"/>
    </row>
    <row r="59" spans="1:10" s="16" customFormat="1" ht="19.899999999999999" customHeight="1" x14ac:dyDescent="0.25">
      <c r="A59" s="17" t="s">
        <v>58</v>
      </c>
      <c r="B59" s="18" t="s">
        <v>42</v>
      </c>
      <c r="C59" s="19">
        <v>44561</v>
      </c>
      <c r="D59" s="17">
        <v>8867</v>
      </c>
      <c r="E59" s="17">
        <v>437.2</v>
      </c>
      <c r="F59" s="17">
        <v>3876652.4</v>
      </c>
      <c r="G59" s="17">
        <v>263.33</v>
      </c>
      <c r="H59" s="17">
        <v>2334947.11</v>
      </c>
      <c r="I59" s="17">
        <v>1541705.29</v>
      </c>
      <c r="J59"/>
    </row>
    <row r="60" spans="1:10" s="16" customFormat="1" ht="19.899999999999999" customHeight="1" x14ac:dyDescent="0.25">
      <c r="A60" s="17" t="s">
        <v>59</v>
      </c>
      <c r="B60" s="18" t="s">
        <v>42</v>
      </c>
      <c r="C60" s="19">
        <v>43457</v>
      </c>
      <c r="D60" s="17">
        <v>273</v>
      </c>
      <c r="E60" s="17">
        <v>81.73</v>
      </c>
      <c r="F60" s="17">
        <v>22312.29</v>
      </c>
      <c r="G60" s="17">
        <v>56.67</v>
      </c>
      <c r="H60" s="17">
        <v>15470.91</v>
      </c>
      <c r="I60" s="17">
        <v>6841.38</v>
      </c>
      <c r="J60"/>
    </row>
    <row r="61" spans="1:10" s="16" customFormat="1" ht="19.899999999999999" customHeight="1" x14ac:dyDescent="0.25">
      <c r="A61" s="17" t="s">
        <v>60</v>
      </c>
      <c r="B61" s="18" t="s">
        <v>42</v>
      </c>
      <c r="C61" s="19">
        <v>44118</v>
      </c>
      <c r="D61" s="17">
        <v>7842</v>
      </c>
      <c r="E61" s="17">
        <v>109.28</v>
      </c>
      <c r="F61" s="17">
        <v>856973.76</v>
      </c>
      <c r="G61" s="17">
        <v>35.840000000000003</v>
      </c>
      <c r="H61" s="17">
        <v>281057.28000000003</v>
      </c>
      <c r="I61" s="17">
        <v>575916.48</v>
      </c>
      <c r="J61"/>
    </row>
    <row r="62" spans="1:10" s="16" customFormat="1" ht="19.899999999999999" customHeight="1" x14ac:dyDescent="0.25">
      <c r="A62" s="17" t="s">
        <v>61</v>
      </c>
      <c r="B62" s="18" t="s">
        <v>42</v>
      </c>
      <c r="C62" s="19">
        <v>43476</v>
      </c>
      <c r="D62" s="17">
        <v>1266</v>
      </c>
      <c r="E62" s="17">
        <v>651.21</v>
      </c>
      <c r="F62" s="17">
        <v>824431.86</v>
      </c>
      <c r="G62" s="17">
        <v>524.96</v>
      </c>
      <c r="H62" s="17">
        <v>664599.36</v>
      </c>
      <c r="I62" s="17">
        <v>159832.5</v>
      </c>
      <c r="J62"/>
    </row>
    <row r="63" spans="1:10" s="16" customFormat="1" ht="19.899999999999999" customHeight="1" x14ac:dyDescent="0.25">
      <c r="A63" s="17" t="s">
        <v>62</v>
      </c>
      <c r="B63" s="18" t="s">
        <v>48</v>
      </c>
      <c r="C63" s="19">
        <v>43133</v>
      </c>
      <c r="D63" s="17">
        <v>2269</v>
      </c>
      <c r="E63" s="17">
        <v>109.28</v>
      </c>
      <c r="F63" s="17">
        <v>247956.32</v>
      </c>
      <c r="G63" s="17">
        <v>35.840000000000003</v>
      </c>
      <c r="H63" s="17">
        <v>81320.960000000006</v>
      </c>
      <c r="I63" s="17">
        <v>166635.35999999999</v>
      </c>
      <c r="J63"/>
    </row>
    <row r="64" spans="1:10" s="16" customFormat="1" ht="19.899999999999999" customHeight="1" x14ac:dyDescent="0.25">
      <c r="A64" s="17" t="s">
        <v>63</v>
      </c>
      <c r="B64" s="18" t="s">
        <v>52</v>
      </c>
      <c r="C64" s="19">
        <v>44061</v>
      </c>
      <c r="D64" s="17">
        <v>9606</v>
      </c>
      <c r="E64" s="17">
        <v>9.33</v>
      </c>
      <c r="F64" s="17">
        <v>89623.98</v>
      </c>
      <c r="G64" s="17">
        <v>6.92</v>
      </c>
      <c r="H64" s="17">
        <v>66473.52</v>
      </c>
      <c r="I64" s="17">
        <v>23150.46</v>
      </c>
      <c r="J64"/>
    </row>
    <row r="65" spans="1:10" s="16" customFormat="1" ht="19.899999999999999" customHeight="1" x14ac:dyDescent="0.25">
      <c r="A65" s="17" t="s">
        <v>64</v>
      </c>
      <c r="B65" s="18" t="s">
        <v>52</v>
      </c>
      <c r="C65" s="19">
        <v>43915</v>
      </c>
      <c r="D65" s="17">
        <v>4063</v>
      </c>
      <c r="E65" s="17">
        <v>205.7</v>
      </c>
      <c r="F65" s="17">
        <v>835759.1</v>
      </c>
      <c r="G65" s="17">
        <v>117.11</v>
      </c>
      <c r="H65" s="17">
        <v>475817.93</v>
      </c>
      <c r="I65" s="17">
        <v>359941.17</v>
      </c>
      <c r="J65"/>
    </row>
    <row r="66" spans="1:10" s="16" customFormat="1" ht="19.899999999999999" customHeight="1" x14ac:dyDescent="0.25">
      <c r="A66" s="17" t="s">
        <v>65</v>
      </c>
      <c r="B66" s="18" t="s">
        <v>42</v>
      </c>
      <c r="C66" s="19">
        <v>43430</v>
      </c>
      <c r="D66" s="17">
        <v>3457</v>
      </c>
      <c r="E66" s="17">
        <v>651.21</v>
      </c>
      <c r="F66" s="17">
        <v>2251232.9700000002</v>
      </c>
      <c r="G66" s="17">
        <v>524.96</v>
      </c>
      <c r="H66" s="17">
        <v>1814786.72</v>
      </c>
      <c r="I66" s="17">
        <v>436446.25</v>
      </c>
      <c r="J66"/>
    </row>
    <row r="67" spans="1:10" s="16" customFormat="1" ht="19.899999999999999" customHeight="1" x14ac:dyDescent="0.25">
      <c r="A67" s="17" t="s">
        <v>66</v>
      </c>
      <c r="B67" s="18" t="s">
        <v>42</v>
      </c>
      <c r="C67" s="19">
        <v>44091</v>
      </c>
      <c r="D67" s="17">
        <v>7637</v>
      </c>
      <c r="E67" s="17">
        <v>9.33</v>
      </c>
      <c r="F67" s="17">
        <v>71253.210000000006</v>
      </c>
      <c r="G67" s="17">
        <v>6.92</v>
      </c>
      <c r="H67" s="17">
        <v>52848.04</v>
      </c>
      <c r="I67" s="17">
        <v>18405.169999999998</v>
      </c>
      <c r="J67"/>
    </row>
    <row r="68" spans="1:10" s="16" customFormat="1" ht="19.899999999999999" customHeight="1" x14ac:dyDescent="0.25">
      <c r="A68" s="17" t="s">
        <v>67</v>
      </c>
      <c r="B68" s="18" t="s">
        <v>48</v>
      </c>
      <c r="C68" s="19">
        <v>43624</v>
      </c>
      <c r="D68" s="17">
        <v>3482</v>
      </c>
      <c r="E68" s="17">
        <v>109.28</v>
      </c>
      <c r="F68" s="17">
        <v>380512.96</v>
      </c>
      <c r="G68" s="17">
        <v>35.840000000000003</v>
      </c>
      <c r="H68" s="17">
        <v>124794.88</v>
      </c>
      <c r="I68" s="17">
        <v>255718.08</v>
      </c>
      <c r="J68"/>
    </row>
    <row r="69" spans="1:10" s="16" customFormat="1" ht="19.899999999999999" customHeight="1" x14ac:dyDescent="0.25">
      <c r="A69" s="17" t="s">
        <v>68</v>
      </c>
      <c r="B69" s="18" t="s">
        <v>42</v>
      </c>
      <c r="C69" s="19">
        <v>43281</v>
      </c>
      <c r="D69" s="17">
        <v>9905</v>
      </c>
      <c r="E69" s="17">
        <v>109.28</v>
      </c>
      <c r="F69" s="17">
        <v>1082418.3999999999</v>
      </c>
      <c r="G69" s="17">
        <v>35.840000000000003</v>
      </c>
      <c r="H69" s="17">
        <v>354995.20000000001</v>
      </c>
      <c r="I69" s="17">
        <v>727423.2</v>
      </c>
      <c r="J69"/>
    </row>
    <row r="70" spans="1:10" s="16" customFormat="1" ht="19.899999999999999" customHeight="1" x14ac:dyDescent="0.25">
      <c r="A70" s="17" t="s">
        <v>69</v>
      </c>
      <c r="B70" s="18" t="s">
        <v>52</v>
      </c>
      <c r="C70" s="19">
        <v>44250</v>
      </c>
      <c r="D70" s="17">
        <v>2847</v>
      </c>
      <c r="E70" s="17">
        <v>437.2</v>
      </c>
      <c r="F70" s="17">
        <v>1244708.3999999999</v>
      </c>
      <c r="G70" s="17">
        <v>263.33</v>
      </c>
      <c r="H70" s="17">
        <v>749700.51</v>
      </c>
      <c r="I70" s="17">
        <v>495007.89</v>
      </c>
      <c r="J70"/>
    </row>
    <row r="71" spans="1:10" s="16" customFormat="1" ht="19.899999999999999" customHeight="1" x14ac:dyDescent="0.25">
      <c r="A71" s="17" t="s">
        <v>70</v>
      </c>
      <c r="B71" s="18" t="s">
        <v>52</v>
      </c>
      <c r="C71" s="19">
        <v>43470</v>
      </c>
      <c r="D71" s="17">
        <v>282</v>
      </c>
      <c r="E71" s="17">
        <v>668.27</v>
      </c>
      <c r="F71" s="17">
        <v>188452.14</v>
      </c>
      <c r="G71" s="17">
        <v>502.54</v>
      </c>
      <c r="H71" s="17">
        <v>141716.28</v>
      </c>
      <c r="I71" s="17">
        <v>46735.86</v>
      </c>
      <c r="J71"/>
    </row>
    <row r="72" spans="1:10" s="16" customFormat="1" ht="19.899999999999999" customHeight="1" x14ac:dyDescent="0.25">
      <c r="A72" s="17" t="s">
        <v>71</v>
      </c>
      <c r="B72" s="18" t="s">
        <v>42</v>
      </c>
      <c r="C72" s="19">
        <v>43928</v>
      </c>
      <c r="D72" s="17">
        <v>7215</v>
      </c>
      <c r="E72" s="17">
        <v>437.2</v>
      </c>
      <c r="F72" s="17">
        <v>3154398</v>
      </c>
      <c r="G72" s="17">
        <v>263.33</v>
      </c>
      <c r="H72" s="17">
        <v>1899925.95</v>
      </c>
      <c r="I72" s="17">
        <v>1254472.05</v>
      </c>
      <c r="J72"/>
    </row>
    <row r="73" spans="1:10" s="16" customFormat="1" ht="19.899999999999999" customHeight="1" x14ac:dyDescent="0.25">
      <c r="A73" s="17" t="s">
        <v>72</v>
      </c>
      <c r="B73" s="18" t="s">
        <v>42</v>
      </c>
      <c r="C73" s="19">
        <v>43991</v>
      </c>
      <c r="D73" s="17">
        <v>682</v>
      </c>
      <c r="E73" s="17">
        <v>205.7</v>
      </c>
      <c r="F73" s="17">
        <v>140287.4</v>
      </c>
      <c r="G73" s="17">
        <v>117.11</v>
      </c>
      <c r="H73" s="17">
        <v>79869.02</v>
      </c>
      <c r="I73" s="17">
        <v>60418.38</v>
      </c>
      <c r="J73"/>
    </row>
    <row r="74" spans="1:10" s="16" customFormat="1" ht="19.899999999999999" customHeight="1" x14ac:dyDescent="0.25">
      <c r="A74" s="17" t="s">
        <v>73</v>
      </c>
      <c r="B74" s="18" t="s">
        <v>42</v>
      </c>
      <c r="C74" s="19">
        <v>44008</v>
      </c>
      <c r="D74" s="17">
        <v>4750</v>
      </c>
      <c r="E74" s="17">
        <v>255.28</v>
      </c>
      <c r="F74" s="17">
        <v>1212580</v>
      </c>
      <c r="G74" s="17">
        <v>159.41999999999999</v>
      </c>
      <c r="H74" s="17">
        <v>757245</v>
      </c>
      <c r="I74" s="17">
        <v>455335</v>
      </c>
      <c r="J74"/>
    </row>
    <row r="75" spans="1:10" s="16" customFormat="1" ht="19.899999999999999" customHeight="1" x14ac:dyDescent="0.25">
      <c r="A75" s="17" t="s">
        <v>74</v>
      </c>
      <c r="B75" s="18" t="s">
        <v>48</v>
      </c>
      <c r="C75" s="19">
        <v>43411</v>
      </c>
      <c r="D75" s="17">
        <v>5518</v>
      </c>
      <c r="E75" s="17">
        <v>651.21</v>
      </c>
      <c r="F75" s="17">
        <v>3593376.78</v>
      </c>
      <c r="G75" s="17">
        <v>524.96</v>
      </c>
      <c r="H75" s="17">
        <v>2896729.28</v>
      </c>
      <c r="I75" s="17">
        <v>696647.5</v>
      </c>
      <c r="J75"/>
    </row>
    <row r="76" spans="1:10" s="16" customFormat="1" ht="19.899999999999999" customHeight="1" x14ac:dyDescent="0.25">
      <c r="A76" s="17" t="s">
        <v>75</v>
      </c>
      <c r="B76" s="18" t="s">
        <v>48</v>
      </c>
      <c r="C76" s="19">
        <v>43403</v>
      </c>
      <c r="D76" s="17">
        <v>6116</v>
      </c>
      <c r="E76" s="17">
        <v>109.28</v>
      </c>
      <c r="F76" s="17">
        <v>668356.48</v>
      </c>
      <c r="G76" s="17">
        <v>35.840000000000003</v>
      </c>
      <c r="H76" s="17">
        <v>219197.44</v>
      </c>
      <c r="I76" s="17">
        <v>449159.04</v>
      </c>
      <c r="J76"/>
    </row>
    <row r="77" spans="1:10" s="16" customFormat="1" ht="19.899999999999999" customHeight="1" x14ac:dyDescent="0.25">
      <c r="A77" s="17" t="s">
        <v>41</v>
      </c>
      <c r="B77" s="18" t="s">
        <v>48</v>
      </c>
      <c r="C77" s="19">
        <v>44117</v>
      </c>
      <c r="D77" s="17">
        <v>1705</v>
      </c>
      <c r="E77" s="17">
        <v>437.2</v>
      </c>
      <c r="F77" s="17">
        <v>745426</v>
      </c>
      <c r="G77" s="17">
        <v>263.33</v>
      </c>
      <c r="H77" s="17">
        <v>448977.65</v>
      </c>
      <c r="I77" s="17">
        <v>296448.34999999998</v>
      </c>
      <c r="J77"/>
    </row>
    <row r="78" spans="1:10" s="16" customFormat="1" ht="19.899999999999999" customHeight="1" x14ac:dyDescent="0.25">
      <c r="A78" s="17" t="s">
        <v>43</v>
      </c>
      <c r="B78" s="18" t="s">
        <v>42</v>
      </c>
      <c r="C78" s="19">
        <v>44115</v>
      </c>
      <c r="D78" s="17">
        <v>4477</v>
      </c>
      <c r="E78" s="17">
        <v>437.2</v>
      </c>
      <c r="F78" s="17">
        <v>1957344.4</v>
      </c>
      <c r="G78" s="17">
        <v>263.33</v>
      </c>
      <c r="H78" s="17">
        <v>1178928.4099999999</v>
      </c>
      <c r="I78" s="17">
        <v>778415.99</v>
      </c>
      <c r="J78"/>
    </row>
    <row r="79" spans="1:10" s="16" customFormat="1" ht="19.899999999999999" customHeight="1" x14ac:dyDescent="0.25">
      <c r="A79" s="17" t="s">
        <v>44</v>
      </c>
      <c r="B79" s="18" t="s">
        <v>42</v>
      </c>
      <c r="C79" s="19">
        <v>43654</v>
      </c>
      <c r="D79" s="17">
        <v>8656</v>
      </c>
      <c r="E79" s="17">
        <v>81.73</v>
      </c>
      <c r="F79" s="17">
        <v>707454.88</v>
      </c>
      <c r="G79" s="17">
        <v>56.67</v>
      </c>
      <c r="H79" s="17">
        <v>490535.52</v>
      </c>
      <c r="I79" s="17">
        <v>216919.36</v>
      </c>
      <c r="J79"/>
    </row>
    <row r="80" spans="1:10" s="16" customFormat="1" ht="19.899999999999999" customHeight="1" x14ac:dyDescent="0.25">
      <c r="A80" s="17" t="s">
        <v>45</v>
      </c>
      <c r="B80" s="18" t="s">
        <v>48</v>
      </c>
      <c r="C80" s="19">
        <v>44402</v>
      </c>
      <c r="D80" s="17">
        <v>5498</v>
      </c>
      <c r="E80" s="17">
        <v>109.28</v>
      </c>
      <c r="F80" s="17">
        <v>600821.43999999994</v>
      </c>
      <c r="G80" s="17">
        <v>35.840000000000003</v>
      </c>
      <c r="H80" s="17">
        <v>197048.32000000001</v>
      </c>
      <c r="I80" s="17">
        <v>403773.12</v>
      </c>
      <c r="J80"/>
    </row>
    <row r="81" spans="1:10" s="16" customFormat="1" ht="19.899999999999999" customHeight="1" x14ac:dyDescent="0.25">
      <c r="A81" s="17" t="s">
        <v>46</v>
      </c>
      <c r="B81" s="18" t="s">
        <v>42</v>
      </c>
      <c r="C81" s="19">
        <v>43397</v>
      </c>
      <c r="D81" s="17">
        <v>8287</v>
      </c>
      <c r="E81" s="17">
        <v>651.21</v>
      </c>
      <c r="F81" s="17">
        <v>5396577.2699999996</v>
      </c>
      <c r="G81" s="17">
        <v>524.96</v>
      </c>
      <c r="H81" s="17">
        <v>4350343.5199999996</v>
      </c>
      <c r="I81" s="17">
        <v>1046233.75</v>
      </c>
      <c r="J81"/>
    </row>
    <row r="82" spans="1:10" s="16" customFormat="1" ht="19.899999999999999" customHeight="1" x14ac:dyDescent="0.25">
      <c r="A82" s="17" t="s">
        <v>47</v>
      </c>
      <c r="B82" s="18" t="s">
        <v>42</v>
      </c>
      <c r="C82" s="19">
        <v>44311</v>
      </c>
      <c r="D82" s="17">
        <v>7342</v>
      </c>
      <c r="E82" s="17">
        <v>109.28</v>
      </c>
      <c r="F82" s="17">
        <v>802333.76</v>
      </c>
      <c r="G82" s="17">
        <v>35.840000000000003</v>
      </c>
      <c r="H82" s="17">
        <v>263137.28000000003</v>
      </c>
      <c r="I82" s="17">
        <v>539196.48</v>
      </c>
      <c r="J82"/>
    </row>
    <row r="83" spans="1:10" s="16" customFormat="1" ht="19.899999999999999" customHeight="1" x14ac:dyDescent="0.25">
      <c r="A83" s="17" t="s">
        <v>49</v>
      </c>
      <c r="B83" s="18" t="s">
        <v>48</v>
      </c>
      <c r="C83" s="19">
        <v>43944</v>
      </c>
      <c r="D83" s="17">
        <v>5010</v>
      </c>
      <c r="E83" s="17">
        <v>651.21</v>
      </c>
      <c r="F83" s="17">
        <v>3262562.1</v>
      </c>
      <c r="G83" s="17">
        <v>524.96</v>
      </c>
      <c r="H83" s="17">
        <v>2630049.6</v>
      </c>
      <c r="I83" s="17">
        <v>632512.5</v>
      </c>
      <c r="J83"/>
    </row>
    <row r="84" spans="1:10" s="16" customFormat="1" ht="19.899999999999999" customHeight="1" x14ac:dyDescent="0.25">
      <c r="A84" s="17" t="s">
        <v>50</v>
      </c>
      <c r="B84" s="18" t="s">
        <v>42</v>
      </c>
      <c r="C84" s="19">
        <v>44422</v>
      </c>
      <c r="D84" s="17">
        <v>673</v>
      </c>
      <c r="E84" s="17">
        <v>9.33</v>
      </c>
      <c r="F84" s="17">
        <v>6279.09</v>
      </c>
      <c r="G84" s="17">
        <v>6.92</v>
      </c>
      <c r="H84" s="17">
        <v>4657.16</v>
      </c>
      <c r="I84" s="17">
        <v>1621.93</v>
      </c>
      <c r="J84"/>
    </row>
    <row r="85" spans="1:10" s="16" customFormat="1" ht="19.899999999999999" customHeight="1" x14ac:dyDescent="0.25">
      <c r="A85" s="17" t="s">
        <v>51</v>
      </c>
      <c r="B85" s="18" t="s">
        <v>42</v>
      </c>
      <c r="C85" s="19">
        <v>43246</v>
      </c>
      <c r="D85" s="17">
        <v>5741</v>
      </c>
      <c r="E85" s="17">
        <v>47.45</v>
      </c>
      <c r="F85" s="17">
        <v>272410.45</v>
      </c>
      <c r="G85" s="17">
        <v>31.79</v>
      </c>
      <c r="H85" s="17">
        <v>182506.39</v>
      </c>
      <c r="I85" s="17">
        <v>89904.06</v>
      </c>
      <c r="J85"/>
    </row>
    <row r="86" spans="1:10" s="16" customFormat="1" ht="19.899999999999999" customHeight="1" x14ac:dyDescent="0.25">
      <c r="A86" s="17" t="s">
        <v>53</v>
      </c>
      <c r="B86" s="18" t="s">
        <v>52</v>
      </c>
      <c r="C86" s="19">
        <v>44336</v>
      </c>
      <c r="D86" s="17">
        <v>8656</v>
      </c>
      <c r="E86" s="17">
        <v>205.7</v>
      </c>
      <c r="F86" s="17">
        <v>1780539.2</v>
      </c>
      <c r="G86" s="17">
        <v>117.11</v>
      </c>
      <c r="H86" s="17">
        <v>1013704.16</v>
      </c>
      <c r="I86" s="17">
        <v>766835.04</v>
      </c>
      <c r="J86"/>
    </row>
    <row r="87" spans="1:10" s="16" customFormat="1" ht="19.899999999999999" customHeight="1" x14ac:dyDescent="0.25">
      <c r="A87" s="17" t="s">
        <v>54</v>
      </c>
      <c r="B87" s="18" t="s">
        <v>42</v>
      </c>
      <c r="C87" s="19">
        <v>44017</v>
      </c>
      <c r="D87" s="17">
        <v>9892</v>
      </c>
      <c r="E87" s="17">
        <v>437.2</v>
      </c>
      <c r="F87" s="17">
        <v>4324782.4000000004</v>
      </c>
      <c r="G87" s="17">
        <v>263.33</v>
      </c>
      <c r="H87" s="17">
        <v>2604860.36</v>
      </c>
      <c r="I87" s="17">
        <v>1719922.04</v>
      </c>
      <c r="J87"/>
    </row>
    <row r="88" spans="1:10" s="16" customFormat="1" ht="19.899999999999999" customHeight="1" x14ac:dyDescent="0.25">
      <c r="A88" s="17" t="s">
        <v>55</v>
      </c>
      <c r="B88" s="18" t="s">
        <v>42</v>
      </c>
      <c r="C88" s="19">
        <v>44141</v>
      </c>
      <c r="D88" s="17">
        <v>6954</v>
      </c>
      <c r="E88" s="17">
        <v>668.27</v>
      </c>
      <c r="F88" s="17">
        <v>4647149.58</v>
      </c>
      <c r="G88" s="17">
        <v>502.54</v>
      </c>
      <c r="H88" s="17">
        <v>3494663.16</v>
      </c>
      <c r="I88" s="17">
        <v>1152486.42</v>
      </c>
      <c r="J88"/>
    </row>
    <row r="89" spans="1:10" s="16" customFormat="1" ht="19.899999999999999" customHeight="1" x14ac:dyDescent="0.25">
      <c r="A89" s="17" t="s">
        <v>56</v>
      </c>
      <c r="B89" s="18" t="s">
        <v>42</v>
      </c>
      <c r="C89" s="19">
        <v>44132</v>
      </c>
      <c r="D89" s="17">
        <v>9379</v>
      </c>
      <c r="E89" s="17">
        <v>47.45</v>
      </c>
      <c r="F89" s="17">
        <v>445033.55</v>
      </c>
      <c r="G89" s="17">
        <v>31.79</v>
      </c>
      <c r="H89" s="17">
        <v>298158.40999999997</v>
      </c>
      <c r="I89" s="17">
        <v>146875.14000000001</v>
      </c>
      <c r="J89"/>
    </row>
    <row r="90" spans="1:10" s="16" customFormat="1" ht="19.899999999999999" customHeight="1" x14ac:dyDescent="0.25">
      <c r="A90" s="17" t="s">
        <v>57</v>
      </c>
      <c r="B90" s="18" t="s">
        <v>48</v>
      </c>
      <c r="C90" s="19">
        <v>43358</v>
      </c>
      <c r="D90" s="17">
        <v>3732</v>
      </c>
      <c r="E90" s="17">
        <v>154.06</v>
      </c>
      <c r="F90" s="17">
        <v>574951.92000000004</v>
      </c>
      <c r="G90" s="17">
        <v>90.93</v>
      </c>
      <c r="H90" s="17">
        <v>339350.76</v>
      </c>
      <c r="I90" s="17">
        <v>235601.16</v>
      </c>
      <c r="J90"/>
    </row>
    <row r="91" spans="1:10" s="16" customFormat="1" ht="19.899999999999999" customHeight="1" x14ac:dyDescent="0.25">
      <c r="A91" s="17" t="s">
        <v>58</v>
      </c>
      <c r="B91" s="18" t="s">
        <v>52</v>
      </c>
      <c r="C91" s="19">
        <v>43614</v>
      </c>
      <c r="D91" s="17">
        <v>8614</v>
      </c>
      <c r="E91" s="17">
        <v>255.28</v>
      </c>
      <c r="F91" s="17">
        <v>2198981.92</v>
      </c>
      <c r="G91" s="17">
        <v>159.41999999999999</v>
      </c>
      <c r="H91" s="17">
        <v>1373243.88</v>
      </c>
      <c r="I91" s="17">
        <v>825738.04</v>
      </c>
      <c r="J91"/>
    </row>
    <row r="92" spans="1:10" s="16" customFormat="1" ht="19.899999999999999" customHeight="1" x14ac:dyDescent="0.25">
      <c r="A92" s="17" t="s">
        <v>59</v>
      </c>
      <c r="B92" s="18" t="s">
        <v>42</v>
      </c>
      <c r="C92" s="19">
        <v>44032</v>
      </c>
      <c r="D92" s="17">
        <v>9654</v>
      </c>
      <c r="E92" s="17">
        <v>437.2</v>
      </c>
      <c r="F92" s="17">
        <v>4220728.8</v>
      </c>
      <c r="G92" s="17">
        <v>263.33</v>
      </c>
      <c r="H92" s="17">
        <v>2542187.8199999998</v>
      </c>
      <c r="I92" s="17">
        <v>1678540.98</v>
      </c>
      <c r="J92"/>
    </row>
    <row r="93" spans="1:10" s="16" customFormat="1" ht="19.899999999999999" customHeight="1" x14ac:dyDescent="0.25">
      <c r="A93" s="17" t="s">
        <v>60</v>
      </c>
      <c r="B93" s="18" t="s">
        <v>42</v>
      </c>
      <c r="C93" s="19">
        <v>43759</v>
      </c>
      <c r="D93" s="17">
        <v>4513</v>
      </c>
      <c r="E93" s="17">
        <v>668.27</v>
      </c>
      <c r="F93" s="17">
        <v>3015902.51</v>
      </c>
      <c r="G93" s="17">
        <v>502.54</v>
      </c>
      <c r="H93" s="17">
        <v>2267963.02</v>
      </c>
      <c r="I93" s="17">
        <v>747939.49</v>
      </c>
      <c r="J93"/>
    </row>
    <row r="94" spans="1:10" s="16" customFormat="1" ht="19.899999999999999" customHeight="1" x14ac:dyDescent="0.25">
      <c r="A94" s="17" t="s">
        <v>61</v>
      </c>
      <c r="B94" s="18" t="s">
        <v>42</v>
      </c>
      <c r="C94" s="19">
        <v>43726</v>
      </c>
      <c r="D94" s="17">
        <v>7884</v>
      </c>
      <c r="E94" s="17">
        <v>109.28</v>
      </c>
      <c r="F94" s="17">
        <v>861563.52</v>
      </c>
      <c r="G94" s="17">
        <v>35.840000000000003</v>
      </c>
      <c r="H94" s="17">
        <v>282562.56</v>
      </c>
      <c r="I94" s="17">
        <v>579000.96</v>
      </c>
      <c r="J94"/>
    </row>
    <row r="95" spans="1:10" s="16" customFormat="1" ht="19.899999999999999" customHeight="1" x14ac:dyDescent="0.25">
      <c r="A95" s="17" t="s">
        <v>62</v>
      </c>
      <c r="B95" s="18" t="s">
        <v>42</v>
      </c>
      <c r="C95" s="19">
        <v>44515</v>
      </c>
      <c r="D95" s="17">
        <v>6489</v>
      </c>
      <c r="E95" s="17">
        <v>437.2</v>
      </c>
      <c r="F95" s="17">
        <v>2836990.8</v>
      </c>
      <c r="G95" s="17">
        <v>263.33</v>
      </c>
      <c r="H95" s="17">
        <v>1708748.37</v>
      </c>
      <c r="I95" s="17">
        <v>1128242.43</v>
      </c>
      <c r="J95"/>
    </row>
    <row r="96" spans="1:10" s="16" customFormat="1" ht="19.899999999999999" customHeight="1" x14ac:dyDescent="0.25">
      <c r="A96" s="17" t="s">
        <v>63</v>
      </c>
      <c r="B96" s="18" t="s">
        <v>42</v>
      </c>
      <c r="C96" s="19">
        <v>43104</v>
      </c>
      <c r="D96" s="17">
        <v>4085</v>
      </c>
      <c r="E96" s="17">
        <v>152.58000000000001</v>
      </c>
      <c r="F96" s="17">
        <v>623289.30000000005</v>
      </c>
      <c r="G96" s="17">
        <v>97.44</v>
      </c>
      <c r="H96" s="17">
        <v>398042.4</v>
      </c>
      <c r="I96" s="17">
        <v>225246.9</v>
      </c>
      <c r="J96"/>
    </row>
    <row r="97" spans="1:10" s="16" customFormat="1" ht="19.899999999999999" customHeight="1" x14ac:dyDescent="0.25">
      <c r="A97" s="17" t="s">
        <v>64</v>
      </c>
      <c r="B97" s="18" t="s">
        <v>42</v>
      </c>
      <c r="C97" s="19">
        <v>43542</v>
      </c>
      <c r="D97" s="17">
        <v>6457</v>
      </c>
      <c r="E97" s="17">
        <v>154.06</v>
      </c>
      <c r="F97" s="17">
        <v>994765.42</v>
      </c>
      <c r="G97" s="17">
        <v>90.93</v>
      </c>
      <c r="H97" s="17">
        <v>587135.01</v>
      </c>
      <c r="I97" s="17">
        <v>407630.41</v>
      </c>
      <c r="J97"/>
    </row>
    <row r="98" spans="1:10" s="16" customFormat="1" ht="19.899999999999999" customHeight="1" x14ac:dyDescent="0.25">
      <c r="A98" s="17" t="s">
        <v>65</v>
      </c>
      <c r="B98" s="18" t="s">
        <v>42</v>
      </c>
      <c r="C98" s="19">
        <v>43513</v>
      </c>
      <c r="D98" s="17">
        <v>6422</v>
      </c>
      <c r="E98" s="17">
        <v>81.73</v>
      </c>
      <c r="F98" s="17">
        <v>524870.06000000006</v>
      </c>
      <c r="G98" s="17">
        <v>56.67</v>
      </c>
      <c r="H98" s="17">
        <v>363934.74</v>
      </c>
      <c r="I98" s="17">
        <v>160935.32</v>
      </c>
      <c r="J98"/>
    </row>
    <row r="99" spans="1:10" s="16" customFormat="1" ht="19.899999999999999" customHeight="1" x14ac:dyDescent="0.25">
      <c r="A99" s="17" t="s">
        <v>66</v>
      </c>
      <c r="B99" s="18" t="s">
        <v>42</v>
      </c>
      <c r="C99" s="19">
        <v>43116</v>
      </c>
      <c r="D99" s="17">
        <v>8829</v>
      </c>
      <c r="E99" s="17">
        <v>47.45</v>
      </c>
      <c r="F99" s="17">
        <v>418936.05</v>
      </c>
      <c r="G99" s="17">
        <v>31.79</v>
      </c>
      <c r="H99" s="17">
        <v>280673.90999999997</v>
      </c>
      <c r="I99" s="17">
        <v>138262.14000000001</v>
      </c>
      <c r="J99"/>
    </row>
    <row r="100" spans="1:10" s="16" customFormat="1" ht="19.899999999999999" customHeight="1" x14ac:dyDescent="0.25">
      <c r="A100" s="17" t="s">
        <v>67</v>
      </c>
      <c r="B100" s="18" t="s">
        <v>48</v>
      </c>
      <c r="C100" s="19">
        <v>43864</v>
      </c>
      <c r="D100" s="17">
        <v>5559</v>
      </c>
      <c r="E100" s="17">
        <v>255.28</v>
      </c>
      <c r="F100" s="17">
        <v>1419101.52</v>
      </c>
      <c r="G100" s="17">
        <v>159.41999999999999</v>
      </c>
      <c r="H100" s="17">
        <v>886215.78</v>
      </c>
      <c r="I100" s="17">
        <v>532885.74</v>
      </c>
      <c r="J100"/>
    </row>
    <row r="101" spans="1:10" s="16" customFormat="1" ht="19.899999999999999" customHeight="1" x14ac:dyDescent="0.25">
      <c r="A101" s="17" t="s">
        <v>68</v>
      </c>
      <c r="B101" s="18" t="s">
        <v>42</v>
      </c>
      <c r="C101" s="19">
        <v>43585</v>
      </c>
      <c r="D101" s="17">
        <v>522</v>
      </c>
      <c r="E101" s="17">
        <v>9.33</v>
      </c>
      <c r="F101" s="17">
        <v>4870.26</v>
      </c>
      <c r="G101" s="17">
        <v>6.92</v>
      </c>
      <c r="H101" s="17">
        <v>3612.24</v>
      </c>
      <c r="I101" s="17">
        <v>1258.02</v>
      </c>
      <c r="J101"/>
    </row>
    <row r="102" spans="1:10" s="16" customFormat="1" ht="19.899999999999999" customHeight="1" x14ac:dyDescent="0.25">
      <c r="A102" s="17" t="s">
        <v>69</v>
      </c>
      <c r="B102" s="18" t="s">
        <v>52</v>
      </c>
      <c r="C102" s="19">
        <v>44492</v>
      </c>
      <c r="D102" s="17">
        <v>4660</v>
      </c>
      <c r="E102" s="17">
        <v>47.45</v>
      </c>
      <c r="F102" s="17">
        <v>221117</v>
      </c>
      <c r="G102" s="17">
        <v>31.79</v>
      </c>
      <c r="H102" s="17">
        <v>148141.4</v>
      </c>
      <c r="I102" s="17">
        <v>72975.600000000006</v>
      </c>
      <c r="J102"/>
    </row>
    <row r="103" spans="1:10" s="16" customFormat="1" ht="19.899999999999999" customHeight="1" x14ac:dyDescent="0.25">
      <c r="A103" s="17" t="s">
        <v>70</v>
      </c>
      <c r="B103" s="18" t="s">
        <v>48</v>
      </c>
      <c r="C103" s="19">
        <v>44536</v>
      </c>
      <c r="D103" s="17">
        <v>948</v>
      </c>
      <c r="E103" s="17">
        <v>651.21</v>
      </c>
      <c r="F103" s="17">
        <v>617347.07999999996</v>
      </c>
      <c r="G103" s="17">
        <v>524.96</v>
      </c>
      <c r="H103" s="17">
        <v>497662.08</v>
      </c>
      <c r="I103" s="17">
        <v>119685</v>
      </c>
      <c r="J103"/>
    </row>
    <row r="104" spans="1:10" s="16" customFormat="1" ht="19.899999999999999" customHeight="1" x14ac:dyDescent="0.25">
      <c r="A104" s="17" t="s">
        <v>71</v>
      </c>
      <c r="B104" s="18" t="s">
        <v>52</v>
      </c>
      <c r="C104" s="19">
        <v>44019</v>
      </c>
      <c r="D104" s="17">
        <v>9389</v>
      </c>
      <c r="E104" s="17">
        <v>47.45</v>
      </c>
      <c r="F104" s="17">
        <v>445508.05</v>
      </c>
      <c r="G104" s="17">
        <v>31.79</v>
      </c>
      <c r="H104" s="17">
        <v>298476.31</v>
      </c>
      <c r="I104" s="17">
        <v>147031.74</v>
      </c>
      <c r="J104"/>
    </row>
    <row r="105" spans="1:10" s="16" customFormat="1" ht="19.899999999999999" customHeight="1" x14ac:dyDescent="0.25">
      <c r="A105" s="17" t="s">
        <v>72</v>
      </c>
      <c r="B105" s="18" t="s">
        <v>42</v>
      </c>
      <c r="C105" s="19">
        <v>43629</v>
      </c>
      <c r="D105" s="17">
        <v>2021</v>
      </c>
      <c r="E105" s="17">
        <v>651.21</v>
      </c>
      <c r="F105" s="17">
        <v>1316095.4099999999</v>
      </c>
      <c r="G105" s="17">
        <v>524.96</v>
      </c>
      <c r="H105" s="17">
        <v>1060944.1599999999</v>
      </c>
      <c r="I105" s="17">
        <v>255151.25</v>
      </c>
      <c r="J105"/>
    </row>
    <row r="106" spans="1:10" s="16" customFormat="1" ht="19.899999999999999" customHeight="1" x14ac:dyDescent="0.25">
      <c r="A106" s="17" t="s">
        <v>73</v>
      </c>
      <c r="B106" s="18" t="s">
        <v>42</v>
      </c>
      <c r="C106" s="19">
        <v>43430</v>
      </c>
      <c r="D106" s="17">
        <v>7910</v>
      </c>
      <c r="E106" s="17">
        <v>437.2</v>
      </c>
      <c r="F106" s="17">
        <v>3458252</v>
      </c>
      <c r="G106" s="17">
        <v>263.33</v>
      </c>
      <c r="H106" s="17">
        <v>2082940.3</v>
      </c>
      <c r="I106" s="17">
        <v>1375311.7</v>
      </c>
      <c r="J106"/>
    </row>
    <row r="107" spans="1:10" s="16" customFormat="1" ht="19.899999999999999" customHeight="1" x14ac:dyDescent="0.25">
      <c r="A107" s="17" t="s">
        <v>74</v>
      </c>
      <c r="B107" s="18" t="s">
        <v>42</v>
      </c>
      <c r="C107" s="19">
        <v>43139</v>
      </c>
      <c r="D107" s="17">
        <v>8156</v>
      </c>
      <c r="E107" s="17">
        <v>47.45</v>
      </c>
      <c r="F107" s="17">
        <v>387002.2</v>
      </c>
      <c r="G107" s="17">
        <v>31.79</v>
      </c>
      <c r="H107" s="17">
        <v>259279.24</v>
      </c>
      <c r="I107" s="17">
        <v>127722.96</v>
      </c>
      <c r="J107"/>
    </row>
    <row r="108" spans="1:10" s="16" customFormat="1" ht="19.899999999999999" customHeight="1" x14ac:dyDescent="0.25">
      <c r="A108" s="17" t="s">
        <v>75</v>
      </c>
      <c r="B108" s="18" t="s">
        <v>48</v>
      </c>
      <c r="C108" s="19">
        <v>43307</v>
      </c>
      <c r="D108" s="17">
        <v>888</v>
      </c>
      <c r="E108" s="17">
        <v>109.28</v>
      </c>
      <c r="F108" s="17">
        <v>97040.639999999999</v>
      </c>
      <c r="G108" s="17">
        <v>35.840000000000003</v>
      </c>
      <c r="H108" s="17">
        <v>31825.919999999998</v>
      </c>
      <c r="I108" s="17">
        <v>65214.720000000001</v>
      </c>
      <c r="J108"/>
    </row>
    <row r="109" spans="1:10" s="16" customFormat="1" ht="19.899999999999999" customHeight="1" x14ac:dyDescent="0.25">
      <c r="A109" s="17" t="s">
        <v>41</v>
      </c>
      <c r="B109" s="18" t="s">
        <v>48</v>
      </c>
      <c r="C109" s="19">
        <v>43415</v>
      </c>
      <c r="D109" s="17">
        <v>6267</v>
      </c>
      <c r="E109" s="17">
        <v>9.33</v>
      </c>
      <c r="F109" s="17">
        <v>58471.11</v>
      </c>
      <c r="G109" s="17">
        <v>6.92</v>
      </c>
      <c r="H109" s="17">
        <v>43367.64</v>
      </c>
      <c r="I109" s="17">
        <v>15103.47</v>
      </c>
      <c r="J109"/>
    </row>
    <row r="110" spans="1:10" s="16" customFormat="1" ht="19.899999999999999" customHeight="1" x14ac:dyDescent="0.25">
      <c r="A110" s="17" t="s">
        <v>43</v>
      </c>
      <c r="B110" s="18" t="s">
        <v>52</v>
      </c>
      <c r="C110" s="19">
        <v>44348</v>
      </c>
      <c r="D110" s="17">
        <v>1485</v>
      </c>
      <c r="E110" s="17">
        <v>154.06</v>
      </c>
      <c r="F110" s="17">
        <v>228779.1</v>
      </c>
      <c r="G110" s="17">
        <v>90.93</v>
      </c>
      <c r="H110" s="17">
        <v>135031.04999999999</v>
      </c>
      <c r="I110" s="17">
        <v>93748.05</v>
      </c>
      <c r="J110"/>
    </row>
    <row r="111" spans="1:10" s="16" customFormat="1" ht="19.899999999999999" customHeight="1" x14ac:dyDescent="0.25">
      <c r="A111" s="17" t="s">
        <v>44</v>
      </c>
      <c r="B111" s="18" t="s">
        <v>48</v>
      </c>
      <c r="C111" s="19">
        <v>44407</v>
      </c>
      <c r="D111" s="17">
        <v>5767</v>
      </c>
      <c r="E111" s="17">
        <v>81.73</v>
      </c>
      <c r="F111" s="17">
        <v>471336.91</v>
      </c>
      <c r="G111" s="17">
        <v>56.67</v>
      </c>
      <c r="H111" s="17">
        <v>326815.89</v>
      </c>
      <c r="I111" s="17">
        <v>144521.01999999999</v>
      </c>
      <c r="J111"/>
    </row>
    <row r="112" spans="1:10" s="16" customFormat="1" ht="19.899999999999999" customHeight="1" x14ac:dyDescent="0.25">
      <c r="A112" s="17" t="s">
        <v>45</v>
      </c>
      <c r="B112" s="18" t="s">
        <v>48</v>
      </c>
      <c r="C112" s="19">
        <v>43506</v>
      </c>
      <c r="D112" s="17">
        <v>5367</v>
      </c>
      <c r="E112" s="17">
        <v>668.27</v>
      </c>
      <c r="F112" s="17">
        <v>3586605.09</v>
      </c>
      <c r="G112" s="17">
        <v>502.54</v>
      </c>
      <c r="H112" s="17">
        <v>2697132.18</v>
      </c>
      <c r="I112" s="17">
        <v>889472.91</v>
      </c>
      <c r="J1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Calculation</vt:lpstr>
      <vt:lpstr>Sheet1</vt:lpstr>
      <vt:lpstr>Assignment_01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admin</cp:lastModifiedBy>
  <cp:lastPrinted>2015-12-16T07:41:36Z</cp:lastPrinted>
  <dcterms:created xsi:type="dcterms:W3CDTF">2015-10-19T15:43:31Z</dcterms:created>
  <dcterms:modified xsi:type="dcterms:W3CDTF">2024-08-27T15:55:05Z</dcterms:modified>
</cp:coreProperties>
</file>