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\Guam\"/>
    </mc:Choice>
  </mc:AlternateContent>
  <xr:revisionPtr revIDLastSave="0" documentId="13_ncr:1_{D81B019B-0188-40EA-AAFB-D5A3B4B6184F}" xr6:coauthVersionLast="45" xr6:coauthVersionMax="45" xr10:uidLastSave="{00000000-0000-0000-0000-000000000000}"/>
  <bookViews>
    <workbookView xWindow="-120" yWindow="-120" windowWidth="29040" windowHeight="18840" xr2:uid="{00000000-000D-0000-FFFF-FFFF00000000}"/>
  </bookViews>
  <sheets>
    <sheet name="TableA1_CaveResults" sheetId="1" r:id="rId1"/>
    <sheet name="TableA2_ExternalRecords" sheetId="2" r:id="rId2"/>
  </sheets>
  <definedNames>
    <definedName name="_xlnm._FilterDatabase" localSheetId="0" hidden="1">TableA1_CaveResults!$A$2:$BP$136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35" i="2" l="1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28" i="2"/>
  <c r="R429" i="2"/>
  <c r="R430" i="2"/>
  <c r="R431" i="2"/>
  <c r="R432" i="2"/>
  <c r="R434" i="2"/>
  <c r="R427" i="2"/>
  <c r="R412" i="2"/>
  <c r="R413" i="2"/>
  <c r="R414" i="2"/>
  <c r="R415" i="2"/>
  <c r="R416" i="2"/>
  <c r="R417" i="2"/>
  <c r="R418" i="2"/>
  <c r="R419" i="2"/>
  <c r="R420" i="2"/>
  <c r="R421" i="2"/>
  <c r="R411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384" i="2"/>
  <c r="R382" i="2"/>
  <c r="R381" i="2"/>
  <c r="R379" i="2"/>
  <c r="R378" i="2"/>
  <c r="R377" i="2"/>
  <c r="R374" i="2"/>
  <c r="R371" i="2"/>
  <c r="R368" i="2"/>
  <c r="R367" i="2"/>
  <c r="R366" i="2"/>
  <c r="R365" i="2"/>
  <c r="R364" i="2"/>
  <c r="R363" i="2"/>
  <c r="R362" i="2"/>
  <c r="R361" i="2"/>
  <c r="R360" i="2"/>
  <c r="R357" i="2"/>
  <c r="R356" i="2"/>
  <c r="R355" i="2"/>
  <c r="R354" i="2"/>
  <c r="R353" i="2"/>
  <c r="R352" i="2"/>
  <c r="R351" i="2"/>
  <c r="R350" i="2"/>
  <c r="R349" i="2"/>
  <c r="R341" i="2"/>
  <c r="R342" i="2"/>
  <c r="R343" i="2"/>
  <c r="R344" i="2"/>
  <c r="R340" i="2"/>
  <c r="R328" i="2"/>
  <c r="R329" i="2"/>
  <c r="R330" i="2"/>
  <c r="R331" i="2"/>
  <c r="R332" i="2"/>
  <c r="R333" i="2"/>
  <c r="R334" i="2"/>
  <c r="R335" i="2"/>
  <c r="R336" i="2"/>
  <c r="R337" i="2"/>
  <c r="R338" i="2"/>
  <c r="R327" i="2"/>
  <c r="R316" i="2"/>
  <c r="R317" i="2"/>
  <c r="R318" i="2"/>
  <c r="R319" i="2"/>
  <c r="R320" i="2"/>
  <c r="R321" i="2"/>
  <c r="R322" i="2"/>
  <c r="R323" i="2"/>
  <c r="R324" i="2"/>
  <c r="R325" i="2"/>
  <c r="R315" i="2"/>
  <c r="R314" i="2"/>
  <c r="R313" i="2"/>
  <c r="R312" i="2"/>
  <c r="R311" i="2"/>
  <c r="R310" i="2"/>
  <c r="R304" i="2"/>
  <c r="R305" i="2"/>
  <c r="R306" i="2"/>
  <c r="R307" i="2"/>
  <c r="R308" i="2"/>
  <c r="R303" i="2"/>
  <c r="R299" i="2"/>
  <c r="R300" i="2"/>
  <c r="R301" i="2"/>
  <c r="R298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53" i="2"/>
  <c r="R251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14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3" i="2"/>
  <c r="R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4" i="1"/>
  <c r="AR52" i="1"/>
  <c r="AR54" i="1"/>
  <c r="AR55" i="1"/>
  <c r="AR56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10" i="1"/>
  <c r="AR111" i="1"/>
  <c r="AR112" i="1"/>
  <c r="AR113" i="1"/>
  <c r="AR114" i="1"/>
  <c r="AR115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21" i="1"/>
  <c r="AR22" i="1"/>
  <c r="AR23" i="1"/>
  <c r="AR24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7" i="1"/>
  <c r="AR8" i="1"/>
  <c r="AR9" i="1"/>
  <c r="AR10" i="1"/>
  <c r="AR11" i="1"/>
  <c r="AR12" i="1"/>
  <c r="AR13" i="1"/>
  <c r="AR14" i="1"/>
  <c r="AR15" i="1"/>
  <c r="AR5" i="1"/>
  <c r="AR6" i="1"/>
  <c r="AR4" i="1"/>
  <c r="AN72" i="1"/>
  <c r="AO72" i="1"/>
  <c r="AP72" i="1"/>
  <c r="AN73" i="1"/>
  <c r="AO73" i="1"/>
  <c r="AP73" i="1"/>
  <c r="AN74" i="1"/>
  <c r="AO74" i="1"/>
  <c r="AP74" i="1"/>
  <c r="AN75" i="1"/>
  <c r="AO75" i="1"/>
  <c r="AP75" i="1"/>
  <c r="AN76" i="1"/>
  <c r="AO76" i="1"/>
  <c r="AP76" i="1"/>
  <c r="AN77" i="1"/>
  <c r="AO77" i="1"/>
  <c r="AP77" i="1"/>
  <c r="AN78" i="1"/>
  <c r="AO78" i="1"/>
  <c r="AP78" i="1"/>
  <c r="AN79" i="1"/>
  <c r="AO79" i="1"/>
  <c r="AP79" i="1"/>
  <c r="AN80" i="1"/>
  <c r="AO80" i="1"/>
  <c r="AP80" i="1"/>
  <c r="AN81" i="1"/>
  <c r="AO81" i="1"/>
  <c r="AP81" i="1"/>
  <c r="AN82" i="1"/>
  <c r="AO82" i="1"/>
  <c r="AP82" i="1"/>
  <c r="AN83" i="1"/>
  <c r="AO83" i="1"/>
  <c r="AP83" i="1"/>
  <c r="AN84" i="1"/>
  <c r="AO84" i="1"/>
  <c r="AP84" i="1"/>
  <c r="AN85" i="1"/>
  <c r="AO85" i="1"/>
  <c r="AP85" i="1"/>
  <c r="AN86" i="1"/>
  <c r="AO86" i="1"/>
  <c r="AP86" i="1"/>
  <c r="AN87" i="1"/>
  <c r="AO87" i="1"/>
  <c r="AP87" i="1"/>
  <c r="AN88" i="1"/>
  <c r="AO88" i="1"/>
  <c r="AP88" i="1"/>
  <c r="AN89" i="1"/>
  <c r="AO89" i="1"/>
  <c r="AP89" i="1"/>
  <c r="AN90" i="1"/>
  <c r="AO90" i="1"/>
  <c r="AP90" i="1"/>
  <c r="AN91" i="1"/>
  <c r="AO91" i="1"/>
  <c r="AP91" i="1"/>
  <c r="AN92" i="1"/>
  <c r="AO92" i="1"/>
  <c r="AP92" i="1"/>
  <c r="AN93" i="1"/>
  <c r="AO93" i="1"/>
  <c r="AP93" i="1"/>
  <c r="AN94" i="1"/>
  <c r="AO94" i="1"/>
  <c r="AP94" i="1"/>
  <c r="AN95" i="1"/>
  <c r="AO95" i="1"/>
  <c r="AP95" i="1"/>
  <c r="AN96" i="1"/>
  <c r="AO96" i="1"/>
  <c r="AP96" i="1"/>
  <c r="AN97" i="1"/>
  <c r="AO97" i="1"/>
  <c r="AP97" i="1"/>
  <c r="AN98" i="1"/>
  <c r="AO98" i="1"/>
  <c r="AP98" i="1"/>
  <c r="AN99" i="1"/>
  <c r="AO99" i="1"/>
  <c r="AP99" i="1"/>
  <c r="AN100" i="1"/>
  <c r="AO100" i="1"/>
  <c r="AP100" i="1"/>
  <c r="AN101" i="1"/>
  <c r="AO101" i="1"/>
  <c r="AP101" i="1"/>
  <c r="AN102" i="1"/>
  <c r="AO102" i="1"/>
  <c r="AP102" i="1"/>
  <c r="AN103" i="1"/>
  <c r="AO103" i="1"/>
  <c r="AP103" i="1"/>
  <c r="AN104" i="1"/>
  <c r="AO104" i="1"/>
  <c r="AP104" i="1"/>
  <c r="AN105" i="1"/>
  <c r="AO105" i="1"/>
  <c r="AP105" i="1"/>
  <c r="AN106" i="1"/>
  <c r="AO106" i="1"/>
  <c r="AP106" i="1"/>
  <c r="AN107" i="1"/>
  <c r="AO107" i="1"/>
  <c r="AP107" i="1"/>
  <c r="AN108" i="1"/>
  <c r="AO108" i="1"/>
  <c r="AP108" i="1"/>
  <c r="AN109" i="1"/>
  <c r="AO109" i="1"/>
  <c r="AP109" i="1"/>
  <c r="AN110" i="1"/>
  <c r="AO110" i="1"/>
  <c r="AP110" i="1"/>
  <c r="AN111" i="1"/>
  <c r="AO111" i="1"/>
  <c r="AP111" i="1"/>
  <c r="AN112" i="1"/>
  <c r="AO112" i="1"/>
  <c r="AP112" i="1"/>
  <c r="AN113" i="1"/>
  <c r="AO113" i="1"/>
  <c r="AP113" i="1"/>
  <c r="AN114" i="1"/>
  <c r="AO114" i="1"/>
  <c r="AP114" i="1"/>
  <c r="AN115" i="1"/>
  <c r="AO115" i="1"/>
  <c r="AP115" i="1"/>
  <c r="AN116" i="1"/>
  <c r="AO116" i="1"/>
  <c r="AP116" i="1"/>
  <c r="AN117" i="1"/>
  <c r="AO117" i="1"/>
  <c r="AP117" i="1"/>
  <c r="AN118" i="1"/>
  <c r="AO118" i="1"/>
  <c r="AP118" i="1"/>
  <c r="AN119" i="1"/>
  <c r="AO119" i="1"/>
  <c r="AP119" i="1"/>
  <c r="AN120" i="1"/>
  <c r="AO120" i="1"/>
  <c r="AP120" i="1"/>
  <c r="AN121" i="1"/>
  <c r="AO121" i="1"/>
  <c r="AP121" i="1"/>
  <c r="AN122" i="1"/>
  <c r="AO122" i="1"/>
  <c r="AP122" i="1"/>
  <c r="AN123" i="1"/>
  <c r="AO123" i="1"/>
  <c r="AP123" i="1"/>
  <c r="AN124" i="1"/>
  <c r="AO124" i="1"/>
  <c r="AP124" i="1"/>
  <c r="AN125" i="1"/>
  <c r="AO125" i="1"/>
  <c r="AP125" i="1"/>
  <c r="AN126" i="1"/>
  <c r="AO126" i="1"/>
  <c r="AP126" i="1"/>
  <c r="AN127" i="1"/>
  <c r="AO127" i="1"/>
  <c r="AP127" i="1"/>
  <c r="AN128" i="1"/>
  <c r="AO128" i="1"/>
  <c r="AP128" i="1"/>
  <c r="AN129" i="1"/>
  <c r="AO129" i="1"/>
  <c r="AP129" i="1"/>
  <c r="AN130" i="1"/>
  <c r="AO130" i="1"/>
  <c r="AP130" i="1"/>
  <c r="AN131" i="1"/>
  <c r="AO131" i="1"/>
  <c r="AP131" i="1"/>
  <c r="AN132" i="1"/>
  <c r="AO132" i="1"/>
  <c r="AP132" i="1"/>
  <c r="AN133" i="1"/>
  <c r="AO133" i="1"/>
  <c r="AP133" i="1"/>
  <c r="AN134" i="1"/>
  <c r="AO134" i="1"/>
  <c r="AP134" i="1"/>
  <c r="AN135" i="1"/>
  <c r="AO135" i="1"/>
  <c r="AP135" i="1"/>
  <c r="AN136" i="1"/>
  <c r="AO136" i="1"/>
  <c r="AP136" i="1"/>
  <c r="AP71" i="1"/>
  <c r="AO71" i="1"/>
  <c r="AN71" i="1"/>
  <c r="AP70" i="1"/>
  <c r="AO70" i="1"/>
  <c r="AN70" i="1"/>
  <c r="AP69" i="1"/>
  <c r="AO69" i="1"/>
  <c r="AN69" i="1"/>
  <c r="AP68" i="1"/>
  <c r="AO68" i="1"/>
  <c r="AN68" i="1"/>
  <c r="AP67" i="1"/>
  <c r="AO67" i="1"/>
  <c r="AN67" i="1"/>
  <c r="AP66" i="1"/>
  <c r="AO66" i="1"/>
  <c r="AN66" i="1"/>
  <c r="AP65" i="1"/>
  <c r="AO65" i="1"/>
  <c r="AN65" i="1"/>
  <c r="AP64" i="1"/>
  <c r="AO64" i="1"/>
  <c r="AN64" i="1"/>
  <c r="AP63" i="1"/>
  <c r="AO63" i="1"/>
  <c r="AN63" i="1"/>
  <c r="AP61" i="1"/>
  <c r="AO61" i="1"/>
  <c r="AN61" i="1"/>
  <c r="AP60" i="1"/>
  <c r="AO60" i="1"/>
  <c r="AN60" i="1"/>
  <c r="AP59" i="1"/>
  <c r="AO59" i="1"/>
  <c r="AN59" i="1"/>
  <c r="AP58" i="1"/>
  <c r="AO58" i="1"/>
  <c r="AN58" i="1"/>
  <c r="AP56" i="1"/>
  <c r="AO56" i="1"/>
  <c r="AN56" i="1"/>
  <c r="AP55" i="1"/>
  <c r="AO55" i="1"/>
  <c r="AN55" i="1"/>
  <c r="AP54" i="1"/>
  <c r="AO54" i="1"/>
  <c r="AN54" i="1"/>
  <c r="AP52" i="1"/>
  <c r="AO52" i="1"/>
  <c r="AN52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2" i="1"/>
  <c r="AM54" i="1"/>
  <c r="AM55" i="1"/>
  <c r="AM56" i="1"/>
  <c r="AM58" i="1"/>
  <c r="AM59" i="1"/>
  <c r="AM60" i="1"/>
  <c r="AM61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4" i="1"/>
  <c r="AL52" i="1"/>
  <c r="AL54" i="1"/>
  <c r="AL55" i="1"/>
  <c r="AL56" i="1"/>
  <c r="AL58" i="1"/>
  <c r="AL59" i="1"/>
  <c r="AL60" i="1"/>
  <c r="AL61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K52" i="1"/>
  <c r="AK54" i="1"/>
  <c r="AK55" i="1"/>
  <c r="AK56" i="1"/>
  <c r="AK58" i="1"/>
  <c r="AK59" i="1"/>
  <c r="AK60" i="1"/>
  <c r="AK61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2" i="1"/>
  <c r="AE54" i="1"/>
  <c r="AE55" i="1"/>
  <c r="AE56" i="1"/>
  <c r="AE58" i="1"/>
  <c r="AE59" i="1"/>
  <c r="AE60" i="1"/>
  <c r="AE61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D5" i="1"/>
  <c r="AJ5" i="1" s="1"/>
  <c r="AD6" i="1"/>
  <c r="AJ6" i="1" s="1"/>
  <c r="AD7" i="1"/>
  <c r="AP7" i="1" s="1"/>
  <c r="AD8" i="1"/>
  <c r="AP8" i="1" s="1"/>
  <c r="AD9" i="1"/>
  <c r="AJ9" i="1" s="1"/>
  <c r="AD10" i="1"/>
  <c r="AJ10" i="1" s="1"/>
  <c r="AD11" i="1"/>
  <c r="AO11" i="1" s="1"/>
  <c r="AD12" i="1"/>
  <c r="AP12" i="1" s="1"/>
  <c r="AD13" i="1"/>
  <c r="AJ13" i="1" s="1"/>
  <c r="AD14" i="1"/>
  <c r="AJ14" i="1" s="1"/>
  <c r="AD15" i="1"/>
  <c r="AO15" i="1" s="1"/>
  <c r="AD16" i="1"/>
  <c r="AP16" i="1" s="1"/>
  <c r="AD17" i="1"/>
  <c r="AJ17" i="1" s="1"/>
  <c r="AD18" i="1"/>
  <c r="AJ18" i="1" s="1"/>
  <c r="AD19" i="1"/>
  <c r="AO19" i="1" s="1"/>
  <c r="AD20" i="1"/>
  <c r="AP20" i="1" s="1"/>
  <c r="AD21" i="1"/>
  <c r="AJ21" i="1" s="1"/>
  <c r="AD22" i="1"/>
  <c r="AJ22" i="1" s="1"/>
  <c r="AD23" i="1"/>
  <c r="AP23" i="1" s="1"/>
  <c r="AD24" i="1"/>
  <c r="AP24" i="1" s="1"/>
  <c r="AD25" i="1"/>
  <c r="AJ25" i="1" s="1"/>
  <c r="AD26" i="1"/>
  <c r="AJ26" i="1" s="1"/>
  <c r="AD27" i="1"/>
  <c r="AO27" i="1" s="1"/>
  <c r="AD28" i="1"/>
  <c r="AP28" i="1" s="1"/>
  <c r="AD29" i="1"/>
  <c r="AJ29" i="1" s="1"/>
  <c r="AD30" i="1"/>
  <c r="AJ30" i="1" s="1"/>
  <c r="AD31" i="1"/>
  <c r="AO31" i="1" s="1"/>
  <c r="AD32" i="1"/>
  <c r="AP32" i="1" s="1"/>
  <c r="AD33" i="1"/>
  <c r="AJ33" i="1" s="1"/>
  <c r="AD34" i="1"/>
  <c r="AJ34" i="1" s="1"/>
  <c r="AD35" i="1"/>
  <c r="AO35" i="1" s="1"/>
  <c r="AD36" i="1"/>
  <c r="AP36" i="1" s="1"/>
  <c r="AD37" i="1"/>
  <c r="AJ37" i="1" s="1"/>
  <c r="AD38" i="1"/>
  <c r="AJ38" i="1" s="1"/>
  <c r="AD39" i="1"/>
  <c r="AP39" i="1" s="1"/>
  <c r="AD40" i="1"/>
  <c r="AP40" i="1" s="1"/>
  <c r="AD41" i="1"/>
  <c r="AJ41" i="1" s="1"/>
  <c r="AD42" i="1"/>
  <c r="AJ42" i="1" s="1"/>
  <c r="AD43" i="1"/>
  <c r="AO43" i="1" s="1"/>
  <c r="AD44" i="1"/>
  <c r="AP44" i="1" s="1"/>
  <c r="AD45" i="1"/>
  <c r="AJ45" i="1" s="1"/>
  <c r="AD46" i="1"/>
  <c r="AJ46" i="1" s="1"/>
  <c r="AD47" i="1"/>
  <c r="AO47" i="1" s="1"/>
  <c r="AD48" i="1"/>
  <c r="AP48" i="1" s="1"/>
  <c r="AD49" i="1"/>
  <c r="AJ49" i="1" s="1"/>
  <c r="AD50" i="1"/>
  <c r="AJ50" i="1" s="1"/>
  <c r="AD4" i="1"/>
  <c r="AK4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5" i="1"/>
  <c r="F4" i="1"/>
  <c r="AP5" i="1"/>
  <c r="AP11" i="1"/>
  <c r="AP17" i="1"/>
  <c r="AP25" i="1"/>
  <c r="AP33" i="1"/>
  <c r="AP41" i="1"/>
  <c r="AO5" i="1"/>
  <c r="AO17" i="1"/>
  <c r="AO21" i="1"/>
  <c r="AO22" i="1"/>
  <c r="AO24" i="1"/>
  <c r="AO33" i="1"/>
  <c r="AO36" i="1"/>
  <c r="AO37" i="1"/>
  <c r="AO48" i="1"/>
  <c r="AO49" i="1"/>
  <c r="AN13" i="1"/>
  <c r="AN21" i="1"/>
  <c r="AN25" i="1"/>
  <c r="AN33" i="1"/>
  <c r="AN45" i="1"/>
  <c r="AN46" i="1"/>
  <c r="AN47" i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U32" i="1"/>
  <c r="W32" i="1" s="1"/>
  <c r="U33" i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U52" i="1"/>
  <c r="W52" i="1" s="1"/>
  <c r="U53" i="1"/>
  <c r="W53" i="1" s="1"/>
  <c r="U54" i="1"/>
  <c r="W54" i="1" s="1"/>
  <c r="U55" i="1"/>
  <c r="W55" i="1" s="1"/>
  <c r="U56" i="1"/>
  <c r="W56" i="1" s="1"/>
  <c r="U57" i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U73" i="1"/>
  <c r="W73" i="1" s="1"/>
  <c r="U74" i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U95" i="1"/>
  <c r="W95" i="1" s="1"/>
  <c r="U96" i="1"/>
  <c r="W96" i="1" s="1"/>
  <c r="U97" i="1"/>
  <c r="W97" i="1" s="1"/>
  <c r="U98" i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U111" i="1"/>
  <c r="U112" i="1"/>
  <c r="W112" i="1" s="1"/>
  <c r="U113" i="1"/>
  <c r="W113" i="1" s="1"/>
  <c r="U114" i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4" i="1"/>
  <c r="W4" i="1" s="1"/>
  <c r="AL17" i="1" l="1"/>
  <c r="AO16" i="1"/>
  <c r="AO40" i="1"/>
  <c r="AO32" i="1"/>
  <c r="AO12" i="1"/>
  <c r="AO44" i="1"/>
  <c r="AO28" i="1"/>
  <c r="AO20" i="1"/>
  <c r="AO8" i="1"/>
  <c r="AL33" i="1"/>
  <c r="AN31" i="1"/>
  <c r="AN15" i="1"/>
  <c r="AP27" i="1"/>
  <c r="AL29" i="1"/>
  <c r="AL13" i="1"/>
  <c r="AP43" i="1"/>
  <c r="AL41" i="1"/>
  <c r="AL25" i="1"/>
  <c r="AN39" i="1"/>
  <c r="AN23" i="1"/>
  <c r="AN7" i="1"/>
  <c r="AJ4" i="1"/>
  <c r="AL37" i="1"/>
  <c r="AL21" i="1"/>
  <c r="AN26" i="1"/>
  <c r="AO38" i="1"/>
  <c r="AP46" i="1"/>
  <c r="AP18" i="1"/>
  <c r="AN14" i="1"/>
  <c r="AP45" i="1"/>
  <c r="AK48" i="1"/>
  <c r="AK44" i="1"/>
  <c r="AK40" i="1"/>
  <c r="AK36" i="1"/>
  <c r="AK32" i="1"/>
  <c r="AK28" i="1"/>
  <c r="AK24" i="1"/>
  <c r="AK20" i="1"/>
  <c r="AK16" i="1"/>
  <c r="AK12" i="1"/>
  <c r="AK8" i="1"/>
  <c r="AL50" i="1"/>
  <c r="AL46" i="1"/>
  <c r="AL42" i="1"/>
  <c r="AL38" i="1"/>
  <c r="AL34" i="1"/>
  <c r="AL30" i="1"/>
  <c r="AL26" i="1"/>
  <c r="AL22" i="1"/>
  <c r="AL18" i="1"/>
  <c r="AL14" i="1"/>
  <c r="AL10" i="1"/>
  <c r="AL6" i="1"/>
  <c r="AO6" i="1"/>
  <c r="AP26" i="1"/>
  <c r="AK47" i="1"/>
  <c r="AK43" i="1"/>
  <c r="AK39" i="1"/>
  <c r="AK35" i="1"/>
  <c r="AK31" i="1"/>
  <c r="AK27" i="1"/>
  <c r="AK23" i="1"/>
  <c r="AK19" i="1"/>
  <c r="AK15" i="1"/>
  <c r="AK11" i="1"/>
  <c r="AK7" i="1"/>
  <c r="AL49" i="1"/>
  <c r="AL45" i="1"/>
  <c r="AL9" i="1"/>
  <c r="AK50" i="1"/>
  <c r="AK46" i="1"/>
  <c r="AK42" i="1"/>
  <c r="AK38" i="1"/>
  <c r="AK34" i="1"/>
  <c r="AK30" i="1"/>
  <c r="AK26" i="1"/>
  <c r="AK22" i="1"/>
  <c r="AK18" i="1"/>
  <c r="AK14" i="1"/>
  <c r="AK10" i="1"/>
  <c r="AK6" i="1"/>
  <c r="AL4" i="1"/>
  <c r="AL48" i="1"/>
  <c r="AL44" i="1"/>
  <c r="AL40" i="1"/>
  <c r="AL36" i="1"/>
  <c r="AL32" i="1"/>
  <c r="AL28" i="1"/>
  <c r="AL24" i="1"/>
  <c r="AL20" i="1"/>
  <c r="AL16" i="1"/>
  <c r="AL12" i="1"/>
  <c r="AL8" i="1"/>
  <c r="AK49" i="1"/>
  <c r="AK45" i="1"/>
  <c r="AK41" i="1"/>
  <c r="AK37" i="1"/>
  <c r="AK33" i="1"/>
  <c r="AK29" i="1"/>
  <c r="AK25" i="1"/>
  <c r="AK21" i="1"/>
  <c r="AK17" i="1"/>
  <c r="AK13" i="1"/>
  <c r="AK9" i="1"/>
  <c r="AK5" i="1"/>
  <c r="AL5" i="1"/>
  <c r="AL47" i="1"/>
  <c r="AL43" i="1"/>
  <c r="AL39" i="1"/>
  <c r="AL35" i="1"/>
  <c r="AL31" i="1"/>
  <c r="AL27" i="1"/>
  <c r="AL23" i="1"/>
  <c r="AL19" i="1"/>
  <c r="AL15" i="1"/>
  <c r="AL11" i="1"/>
  <c r="AL7" i="1"/>
  <c r="AN18" i="1"/>
  <c r="AN6" i="1"/>
  <c r="AO42" i="1"/>
  <c r="AO10" i="1"/>
  <c r="AP30" i="1"/>
  <c r="AN49" i="1"/>
  <c r="AN42" i="1"/>
  <c r="AN37" i="1"/>
  <c r="AN30" i="1"/>
  <c r="AN17" i="1"/>
  <c r="AN10" i="1"/>
  <c r="AN5" i="1"/>
  <c r="AO46" i="1"/>
  <c r="AO41" i="1"/>
  <c r="AO30" i="1"/>
  <c r="AO25" i="1"/>
  <c r="AO14" i="1"/>
  <c r="AO9" i="1"/>
  <c r="AP50" i="1"/>
  <c r="AP37" i="1"/>
  <c r="AP29" i="1"/>
  <c r="AP22" i="1"/>
  <c r="AP14" i="1"/>
  <c r="AP9" i="1"/>
  <c r="AN50" i="1"/>
  <c r="AN38" i="1"/>
  <c r="AO26" i="1"/>
  <c r="AP38" i="1"/>
  <c r="AP10" i="1"/>
  <c r="AN41" i="1"/>
  <c r="AN34" i="1"/>
  <c r="AN29" i="1"/>
  <c r="AN22" i="1"/>
  <c r="AN9" i="1"/>
  <c r="AO50" i="1"/>
  <c r="AO45" i="1"/>
  <c r="AO34" i="1"/>
  <c r="AO29" i="1"/>
  <c r="AO18" i="1"/>
  <c r="AO13" i="1"/>
  <c r="AP49" i="1"/>
  <c r="AP42" i="1"/>
  <c r="AP34" i="1"/>
  <c r="AP21" i="1"/>
  <c r="AP13" i="1"/>
  <c r="AP6" i="1"/>
  <c r="AJ47" i="1"/>
  <c r="AJ43" i="1"/>
  <c r="AJ39" i="1"/>
  <c r="AJ35" i="1"/>
  <c r="AJ31" i="1"/>
  <c r="AJ27" i="1"/>
  <c r="AJ23" i="1"/>
  <c r="AJ19" i="1"/>
  <c r="AJ15" i="1"/>
  <c r="AJ11" i="1"/>
  <c r="AJ7" i="1"/>
  <c r="AN43" i="1"/>
  <c r="AN27" i="1"/>
  <c r="AN11" i="1"/>
  <c r="AP47" i="1"/>
  <c r="AP31" i="1"/>
  <c r="AP15" i="1"/>
  <c r="AP4" i="1"/>
  <c r="AP35" i="1"/>
  <c r="AP19" i="1"/>
  <c r="AN4" i="1"/>
  <c r="AN35" i="1"/>
  <c r="AN19" i="1"/>
  <c r="AO4" i="1"/>
  <c r="AO39" i="1"/>
  <c r="AO23" i="1"/>
  <c r="AO7" i="1"/>
  <c r="AJ48" i="1"/>
  <c r="AJ44" i="1"/>
  <c r="AJ40" i="1"/>
  <c r="AJ36" i="1"/>
  <c r="AJ32" i="1"/>
  <c r="AJ28" i="1"/>
  <c r="AJ24" i="1"/>
  <c r="AJ20" i="1"/>
  <c r="AJ16" i="1"/>
  <c r="AJ12" i="1"/>
  <c r="AJ8" i="1"/>
  <c r="AN40" i="1"/>
  <c r="AN36" i="1"/>
  <c r="AN32" i="1"/>
  <c r="AN28" i="1"/>
  <c r="AN24" i="1"/>
  <c r="AN20" i="1"/>
  <c r="AN16" i="1"/>
  <c r="AN12" i="1"/>
  <c r="AN8" i="1"/>
  <c r="AN44" i="1"/>
  <c r="AN48" i="1"/>
</calcChain>
</file>

<file path=xl/sharedStrings.xml><?xml version="1.0" encoding="utf-8"?>
<sst xmlns="http://schemas.openxmlformats.org/spreadsheetml/2006/main" count="4414" uniqueCount="628">
  <si>
    <t>SiteName</t>
  </si>
  <si>
    <t>DaysDeploy</t>
  </si>
  <si>
    <t>DateDeploy</t>
  </si>
  <si>
    <t>DateCollect</t>
  </si>
  <si>
    <t>GrowthRate</t>
  </si>
  <si>
    <t>d18OCalcite</t>
  </si>
  <si>
    <t>CO2</t>
  </si>
  <si>
    <t>d18OWater</t>
  </si>
  <si>
    <t>d18OWater_err</t>
  </si>
  <si>
    <t>d18OWater_n</t>
  </si>
  <si>
    <t>pH</t>
  </si>
  <si>
    <t>pH_err</t>
  </si>
  <si>
    <t>pH_n</t>
  </si>
  <si>
    <t>DripInterval</t>
  </si>
  <si>
    <t>DripInterval_err</t>
  </si>
  <si>
    <t>DripInterval_n</t>
  </si>
  <si>
    <t>MlPerMin</t>
  </si>
  <si>
    <t>MlPerMin_err</t>
  </si>
  <si>
    <t>MlPerMin_n</t>
  </si>
  <si>
    <t>Ca</t>
  </si>
  <si>
    <t>Ca_err</t>
  </si>
  <si>
    <t>Ca_n</t>
  </si>
  <si>
    <t>1000lnalpha</t>
  </si>
  <si>
    <t>Ca_eq</t>
  </si>
  <si>
    <t>Delta_Ca</t>
  </si>
  <si>
    <t>d18OCalcite_Modeled_Kim</t>
  </si>
  <si>
    <t>d18OCalcite_Modeled_Affek</t>
  </si>
  <si>
    <t>d18OCalcite_Modeled_Coplen</t>
  </si>
  <si>
    <t>CapErr</t>
  </si>
  <si>
    <t>d18OWaterPDB</t>
  </si>
  <si>
    <t>CapDelta18OPDB</t>
  </si>
  <si>
    <t>Flatman</t>
  </si>
  <si>
    <t>G128</t>
  </si>
  <si>
    <t>G141</t>
  </si>
  <si>
    <t>Station 1</t>
  </si>
  <si>
    <t>G151</t>
  </si>
  <si>
    <t>G16</t>
  </si>
  <si>
    <t>G188</t>
  </si>
  <si>
    <t>G202</t>
  </si>
  <si>
    <t>G206</t>
  </si>
  <si>
    <t>Station 2</t>
  </si>
  <si>
    <t>G213</t>
  </si>
  <si>
    <t>G230</t>
  </si>
  <si>
    <t>G266</t>
  </si>
  <si>
    <t>Stumpy</t>
  </si>
  <si>
    <t>G299</t>
  </si>
  <si>
    <t>G320</t>
  </si>
  <si>
    <t>G328</t>
  </si>
  <si>
    <t>G342</t>
  </si>
  <si>
    <t>G359</t>
  </si>
  <si>
    <t>G379</t>
  </si>
  <si>
    <t>G43</t>
  </si>
  <si>
    <t>G46</t>
  </si>
  <si>
    <t>G73</t>
  </si>
  <si>
    <t>G75</t>
  </si>
  <si>
    <t>G10</t>
  </si>
  <si>
    <t>G122</t>
  </si>
  <si>
    <t>G123</t>
  </si>
  <si>
    <t>G126</t>
  </si>
  <si>
    <t>G130</t>
  </si>
  <si>
    <t>G132</t>
  </si>
  <si>
    <t>G134</t>
  </si>
  <si>
    <t>G136</t>
  </si>
  <si>
    <t>G138</t>
  </si>
  <si>
    <t>G139</t>
  </si>
  <si>
    <t>G147</t>
  </si>
  <si>
    <t>G148</t>
  </si>
  <si>
    <t>G149</t>
  </si>
  <si>
    <t>G152</t>
  </si>
  <si>
    <t>G156</t>
  </si>
  <si>
    <t>G161</t>
  </si>
  <si>
    <t>G163</t>
  </si>
  <si>
    <t>G164</t>
  </si>
  <si>
    <t>G167</t>
  </si>
  <si>
    <t>G171</t>
  </si>
  <si>
    <t>G174</t>
  </si>
  <si>
    <t>G175</t>
  </si>
  <si>
    <t>G178</t>
  </si>
  <si>
    <t>G179</t>
  </si>
  <si>
    <t>G18</t>
  </si>
  <si>
    <t>G181</t>
  </si>
  <si>
    <t>G182</t>
  </si>
  <si>
    <t>G184</t>
  </si>
  <si>
    <t>G185</t>
  </si>
  <si>
    <t>G186</t>
  </si>
  <si>
    <t>G189</t>
  </si>
  <si>
    <t>G19</t>
  </si>
  <si>
    <t>G194</t>
  </si>
  <si>
    <t>G197</t>
  </si>
  <si>
    <t>G200</t>
  </si>
  <si>
    <t>G201</t>
  </si>
  <si>
    <t>G204</t>
  </si>
  <si>
    <t>G214</t>
  </si>
  <si>
    <t>G217</t>
  </si>
  <si>
    <t>G221</t>
  </si>
  <si>
    <t>G222</t>
  </si>
  <si>
    <t>G223</t>
  </si>
  <si>
    <t>G225</t>
  </si>
  <si>
    <t>G226</t>
  </si>
  <si>
    <t>G237</t>
  </si>
  <si>
    <t>G239</t>
  </si>
  <si>
    <t>G24</t>
  </si>
  <si>
    <t>G248</t>
  </si>
  <si>
    <t>G251</t>
  </si>
  <si>
    <t>G253</t>
  </si>
  <si>
    <t>G256</t>
  </si>
  <si>
    <t>G257</t>
  </si>
  <si>
    <t>G259</t>
  </si>
  <si>
    <t>G264</t>
  </si>
  <si>
    <t>G267</t>
  </si>
  <si>
    <t>G268</t>
  </si>
  <si>
    <t>G270</t>
  </si>
  <si>
    <t>G275</t>
  </si>
  <si>
    <t>G276</t>
  </si>
  <si>
    <t>G280</t>
  </si>
  <si>
    <t>G290</t>
  </si>
  <si>
    <t>G293</t>
  </si>
  <si>
    <t>G294</t>
  </si>
  <si>
    <t>G296</t>
  </si>
  <si>
    <t>G3</t>
  </si>
  <si>
    <t>G30</t>
  </si>
  <si>
    <t>G304</t>
  </si>
  <si>
    <t>G308</t>
  </si>
  <si>
    <t>G310</t>
  </si>
  <si>
    <t>G316</t>
  </si>
  <si>
    <t>G317</t>
  </si>
  <si>
    <t>G32</t>
  </si>
  <si>
    <t>G321</t>
  </si>
  <si>
    <t>G323</t>
  </si>
  <si>
    <t>G329</t>
  </si>
  <si>
    <t>G330</t>
  </si>
  <si>
    <t>G333</t>
  </si>
  <si>
    <t>G340</t>
  </si>
  <si>
    <t>G341</t>
  </si>
  <si>
    <t>G346</t>
  </si>
  <si>
    <t>G349</t>
  </si>
  <si>
    <t>G355</t>
  </si>
  <si>
    <t>G360</t>
  </si>
  <si>
    <t>G366</t>
  </si>
  <si>
    <t>G367</t>
  </si>
  <si>
    <t>G370</t>
  </si>
  <si>
    <t>G40</t>
  </si>
  <si>
    <t>G51</t>
  </si>
  <si>
    <t>G54</t>
  </si>
  <si>
    <t>G58</t>
  </si>
  <si>
    <t>G6</t>
  </si>
  <si>
    <t>G60</t>
  </si>
  <si>
    <t>G63</t>
  </si>
  <si>
    <t>G7</t>
  </si>
  <si>
    <t>G76</t>
  </si>
  <si>
    <t>G79</t>
  </si>
  <si>
    <t>G80</t>
  </si>
  <si>
    <t>G81</t>
  </si>
  <si>
    <t>G82</t>
  </si>
  <si>
    <t>G93</t>
  </si>
  <si>
    <t>G94</t>
  </si>
  <si>
    <t>G95</t>
  </si>
  <si>
    <t>G99</t>
  </si>
  <si>
    <t>GC1</t>
  </si>
  <si>
    <t>GC2</t>
  </si>
  <si>
    <t>Trip Details</t>
  </si>
  <si>
    <t>Calcite_d18O_VPDB</t>
  </si>
  <si>
    <t>Calcite_d13C_VPDB</t>
  </si>
  <si>
    <t>PlateSampleName</t>
  </si>
  <si>
    <t>Glass Substrate Calcite</t>
  </si>
  <si>
    <t>--</t>
  </si>
  <si>
    <t>days</t>
  </si>
  <si>
    <t>‰ VPDB</t>
  </si>
  <si>
    <t>‰ VSMOW</t>
  </si>
  <si>
    <t>ppmv</t>
  </si>
  <si>
    <t>°C</t>
  </si>
  <si>
    <t>Seconds</t>
  </si>
  <si>
    <t>Water_Temp</t>
  </si>
  <si>
    <t>Water_Temp_err</t>
  </si>
  <si>
    <t>Water_Temp_n</t>
  </si>
  <si>
    <t>Field Measurements</t>
  </si>
  <si>
    <t>mL/minute</t>
  </si>
  <si>
    <t>d18OWaterVSMOW</t>
  </si>
  <si>
    <t>g/day</t>
  </si>
  <si>
    <r>
      <t>µmol calcite/m</t>
    </r>
    <r>
      <rPr>
        <b/>
        <vertAlign val="superscript"/>
        <sz val="12"/>
        <color rgb="FF000000"/>
        <rFont val="Cambria"/>
        <family val="1"/>
      </rPr>
      <t>2</t>
    </r>
    <r>
      <rPr>
        <b/>
        <sz val="12"/>
        <color rgb="FF000000"/>
        <rFont val="Cambria"/>
        <family val="1"/>
      </rPr>
      <t>/hr</t>
    </r>
  </si>
  <si>
    <t>Rc</t>
  </si>
  <si>
    <t>Rc_error</t>
  </si>
  <si>
    <t>Log_Rc</t>
  </si>
  <si>
    <t>Log_Rc_Err</t>
  </si>
  <si>
    <t>Calcite_d13C_VSMOW</t>
  </si>
  <si>
    <t>Drip Water Laboratory Measurements</t>
  </si>
  <si>
    <t>Derived Results</t>
  </si>
  <si>
    <t>mol/L</t>
  </si>
  <si>
    <t>meas_1000lnalpha</t>
  </si>
  <si>
    <t>meas_1000lnalpha_Err</t>
  </si>
  <si>
    <t>ISOLUTION Model Results</t>
  </si>
  <si>
    <t>equilib_calcite_d18O_affek</t>
  </si>
  <si>
    <t>equilib_calcite_d18O_kim</t>
  </si>
  <si>
    <t>equilib_calcite_d18O_coplen</t>
  </si>
  <si>
    <t>d18OWaterPDB_Err</t>
  </si>
  <si>
    <t>MidPoint</t>
  </si>
  <si>
    <t>PublicationKey</t>
  </si>
  <si>
    <t>CompiledPublicationKey</t>
  </si>
  <si>
    <t>Category</t>
  </si>
  <si>
    <t>Type</t>
  </si>
  <si>
    <t>Location</t>
  </si>
  <si>
    <t>Cave</t>
  </si>
  <si>
    <t>Site</t>
  </si>
  <si>
    <t>Date</t>
  </si>
  <si>
    <t>Description</t>
  </si>
  <si>
    <t>WaterTemp</t>
  </si>
  <si>
    <t>d18OWater_Error</t>
  </si>
  <si>
    <t>UnitsWater</t>
  </si>
  <si>
    <t>d18OCalcite_Error</t>
  </si>
  <si>
    <t>Units_d18OCalcite</t>
  </si>
  <si>
    <t>Reported1000lnalpha</t>
  </si>
  <si>
    <t>Coplen (2007)</t>
  </si>
  <si>
    <t>Johnston et al. (2013)</t>
  </si>
  <si>
    <t>Cave Calcite</t>
  </si>
  <si>
    <t>Nevada</t>
  </si>
  <si>
    <t>Devils Hole Cave</t>
  </si>
  <si>
    <t>DevilsHoleCave#2</t>
  </si>
  <si>
    <t>SMOW</t>
  </si>
  <si>
    <t>Cruz et al. (2005)</t>
  </si>
  <si>
    <t>stalactite</t>
  </si>
  <si>
    <t>Brazil</t>
  </si>
  <si>
    <t>SodaStraw</t>
  </si>
  <si>
    <t>flowstone</t>
  </si>
  <si>
    <t>Cave Crusts</t>
  </si>
  <si>
    <t>pool carbonate</t>
  </si>
  <si>
    <t>Ex-pools</t>
  </si>
  <si>
    <t>spar</t>
  </si>
  <si>
    <t>Underwater Spar</t>
  </si>
  <si>
    <t>Santana Cave</t>
  </si>
  <si>
    <t>Soda Straw</t>
  </si>
  <si>
    <t>Daeron et al. (2011)</t>
  </si>
  <si>
    <t>stalagmite</t>
  </si>
  <si>
    <t>Austria</t>
  </si>
  <si>
    <t>Katerloch Cave</t>
  </si>
  <si>
    <t xml:space="preserve"> K-Top3-CI</t>
  </si>
  <si>
    <t>artificial substrate</t>
  </si>
  <si>
    <t xml:space="preserve"> K-RZ6-072007</t>
  </si>
  <si>
    <t>Chile</t>
  </si>
  <si>
    <t>Cassis</t>
  </si>
  <si>
    <t xml:space="preserve"> CAS-B </t>
  </si>
  <si>
    <t>Italy</t>
  </si>
  <si>
    <t>Antro del Corchia</t>
  </si>
  <si>
    <t xml:space="preserve"> COR-1</t>
  </si>
  <si>
    <t>soda straw</t>
  </si>
  <si>
    <t>Moraine</t>
  </si>
  <si>
    <t xml:space="preserve"> MOR-A</t>
  </si>
  <si>
    <t>Baron</t>
  </si>
  <si>
    <t xml:space="preserve"> BAR-A</t>
  </si>
  <si>
    <t>France</t>
  </si>
  <si>
    <t>Grotte de Villars</t>
  </si>
  <si>
    <t xml:space="preserve"> Vi1-#1A</t>
  </si>
  <si>
    <t>VilPlq-8</t>
  </si>
  <si>
    <t xml:space="preserve"> VilGal-#1B</t>
  </si>
  <si>
    <t xml:space="preserve"> Vi1-#10B</t>
  </si>
  <si>
    <t>La Faurie</t>
  </si>
  <si>
    <t xml:space="preserve"> Fau-Stm6</t>
  </si>
  <si>
    <t>Demeny et al. (2010)</t>
  </si>
  <si>
    <t>Hungary</t>
  </si>
  <si>
    <t>Baradla Cave</t>
  </si>
  <si>
    <t>BAR-R9.</t>
  </si>
  <si>
    <t>BAR-R10</t>
  </si>
  <si>
    <t>Bosszanto</t>
  </si>
  <si>
    <t>Cave-poo1L-akna</t>
  </si>
  <si>
    <t>Cave-poo1Lian-t</t>
  </si>
  <si>
    <t>BAR-R8a</t>
  </si>
  <si>
    <t>BAR-R8b</t>
  </si>
  <si>
    <t>Feng et al. (2012)</t>
  </si>
  <si>
    <t>Texas</t>
  </si>
  <si>
    <t>Inner Space Caverns</t>
  </si>
  <si>
    <t>ISST</t>
  </si>
  <si>
    <t>Natural Bridge Caves</t>
  </si>
  <si>
    <t>NBWS</t>
  </si>
  <si>
    <t>NBCT</t>
  </si>
  <si>
    <t>ISLM</t>
  </si>
  <si>
    <t>Genty (2008)</t>
  </si>
  <si>
    <t xml:space="preserve"> Vil#lA</t>
  </si>
  <si>
    <t xml:space="preserve"> Vil#lB</t>
  </si>
  <si>
    <t xml:space="preserve"> Vil#8</t>
  </si>
  <si>
    <t xml:space="preserve"> Vilplq8</t>
  </si>
  <si>
    <t xml:space="preserve"> VILgallB-O</t>
  </si>
  <si>
    <t xml:space="preserve"> VILgallB-7</t>
  </si>
  <si>
    <t xml:space="preserve"> VILgallB-14</t>
  </si>
  <si>
    <t xml:space="preserve"> VILgallB-20</t>
  </si>
  <si>
    <t xml:space="preserve"> VILgallB-24</t>
  </si>
  <si>
    <t xml:space="preserve"> VILgallB-30</t>
  </si>
  <si>
    <t xml:space="preserve"> VILgallB-38</t>
  </si>
  <si>
    <t xml:space="preserve"> VILgallB-43.5</t>
  </si>
  <si>
    <t xml:space="preserve"> Vil#lB-stalagmite</t>
  </si>
  <si>
    <t xml:space="preserve"> Vil#1oA</t>
  </si>
  <si>
    <t>Mickler et al. (2004)</t>
  </si>
  <si>
    <t>Barbados</t>
  </si>
  <si>
    <t>Harrison's Cave</t>
  </si>
  <si>
    <t xml:space="preserve"> null</t>
  </si>
  <si>
    <t xml:space="preserve"> BC-98-1</t>
  </si>
  <si>
    <t xml:space="preserve"> BC-98-2</t>
  </si>
  <si>
    <t xml:space="preserve"> BC-98-3</t>
  </si>
  <si>
    <t>Suric et al. (2010)</t>
  </si>
  <si>
    <t>Croatia</t>
  </si>
  <si>
    <t xml:space="preserve"> MOD3</t>
  </si>
  <si>
    <t xml:space="preserve"> MOD8</t>
  </si>
  <si>
    <t xml:space="preserve"> MOD9</t>
  </si>
  <si>
    <t>Baldini (2005)</t>
  </si>
  <si>
    <t>McDermott et al. (2006)</t>
  </si>
  <si>
    <t>Ireland</t>
  </si>
  <si>
    <t>Crag Cave</t>
  </si>
  <si>
    <t>Bilbo</t>
  </si>
  <si>
    <t>Bar-Matthews et al. (2003)</t>
  </si>
  <si>
    <t>Israel</t>
  </si>
  <si>
    <t>Pequi'in</t>
  </si>
  <si>
    <t>Pequiin</t>
  </si>
  <si>
    <t>Soreq Cave</t>
  </si>
  <si>
    <t>Soreq</t>
  </si>
  <si>
    <t>Burns et al. (1998)</t>
  </si>
  <si>
    <t>Oman</t>
  </si>
  <si>
    <t>Hoti Cave</t>
  </si>
  <si>
    <t>Hoti</t>
  </si>
  <si>
    <t>Desmarchelier and Goede (1996)</t>
  </si>
  <si>
    <t>Tasmania</t>
  </si>
  <si>
    <t>Little Trimmer Cave</t>
  </si>
  <si>
    <t>Little Trimmer</t>
  </si>
  <si>
    <t>Desmarchelier et al. (2000)</t>
  </si>
  <si>
    <t>Australia</t>
  </si>
  <si>
    <t>Victoria Fossil Cave</t>
  </si>
  <si>
    <t>SC-S11</t>
  </si>
  <si>
    <t>Goede et al. (1990)</t>
  </si>
  <si>
    <t>Frankcombe Cave</t>
  </si>
  <si>
    <t>Frankcombe</t>
  </si>
  <si>
    <t>Harmon et al. (1978)</t>
  </si>
  <si>
    <t>Kentucky</t>
  </si>
  <si>
    <t>Flint Ridge-Mammoth Cave</t>
  </si>
  <si>
    <t>Flint Ridge-Mammoth</t>
  </si>
  <si>
    <t>Lauritzen and Lundberg (1999)</t>
  </si>
  <si>
    <t>Norway</t>
  </si>
  <si>
    <t>Soylegotta</t>
  </si>
  <si>
    <t>McDermott et al. (1999)</t>
  </si>
  <si>
    <t>Grotta di Ernesto</t>
  </si>
  <si>
    <t>Ernesto</t>
  </si>
  <si>
    <t>Grotte de Clamouse</t>
  </si>
  <si>
    <t>Clamouse</t>
  </si>
  <si>
    <t xml:space="preserve"> ER76</t>
  </si>
  <si>
    <t xml:space="preserve"> ER77</t>
  </si>
  <si>
    <t>CC3</t>
  </si>
  <si>
    <t>CL26</t>
  </si>
  <si>
    <t>Spain</t>
  </si>
  <si>
    <t>La Garma</t>
  </si>
  <si>
    <t>Gar-01</t>
  </si>
  <si>
    <t>Gar-02</t>
  </si>
  <si>
    <t>CL27</t>
  </si>
  <si>
    <t>Harrisons</t>
  </si>
  <si>
    <t>Niggemann et al. (2003)</t>
  </si>
  <si>
    <t>Germany</t>
  </si>
  <si>
    <t>B7 Cave</t>
  </si>
  <si>
    <t>Repinski et al. (1999)</t>
  </si>
  <si>
    <t>South Africa</t>
  </si>
  <si>
    <t>Cold Air Cave</t>
  </si>
  <si>
    <t>Cold Air</t>
  </si>
  <si>
    <t>Talma and Vogel (1992)</t>
  </si>
  <si>
    <t>Cango Cave</t>
  </si>
  <si>
    <t xml:space="preserve">Cango </t>
  </si>
  <si>
    <t>Verheyden et al. (2000)</t>
  </si>
  <si>
    <t>Belgium</t>
  </si>
  <si>
    <t>Pere Noel</t>
  </si>
  <si>
    <t>Frisia et al. (2005)</t>
  </si>
  <si>
    <t>McDermott et al. (2011)</t>
  </si>
  <si>
    <t>Grotta Savi</t>
  </si>
  <si>
    <t xml:space="preserve"> SVl</t>
  </si>
  <si>
    <t>Frisia et al. (2006)</t>
  </si>
  <si>
    <t>Grotta di Carburangeli</t>
  </si>
  <si>
    <t>CR1</t>
  </si>
  <si>
    <t>Frumkin et al. (1999)</t>
  </si>
  <si>
    <t>Nahal Qanah</t>
  </si>
  <si>
    <t xml:space="preserve"> NQ382</t>
  </si>
  <si>
    <t>Fuller et al. (2008)</t>
  </si>
  <si>
    <t>Scotland</t>
  </si>
  <si>
    <t>Uamh an Tartair</t>
  </si>
  <si>
    <t xml:space="preserve"> SU</t>
  </si>
  <si>
    <t>Genty et al. (2006)</t>
  </si>
  <si>
    <t>Han-sur-Lesse</t>
  </si>
  <si>
    <t xml:space="preserve"> Han-stm5b</t>
  </si>
  <si>
    <t>Horvatincic et al. (2003)</t>
  </si>
  <si>
    <t>Slovenia</t>
  </si>
  <si>
    <t>Postojna</t>
  </si>
  <si>
    <t xml:space="preserve"> Pos-stm4</t>
  </si>
  <si>
    <t>Linge et al. (2001)</t>
  </si>
  <si>
    <t>Rana</t>
  </si>
  <si>
    <t xml:space="preserve"> SG95</t>
  </si>
  <si>
    <t>Mangini et al. (2005)</t>
  </si>
  <si>
    <t>Spannagel Cave</t>
  </si>
  <si>
    <t xml:space="preserve"> SPA12</t>
  </si>
  <si>
    <t>Mattey et al. (2008)</t>
  </si>
  <si>
    <t>Gibraltar</t>
  </si>
  <si>
    <t>New St Michaels</t>
  </si>
  <si>
    <t>Gibo4a</t>
  </si>
  <si>
    <t>B7-5</t>
  </si>
  <si>
    <t>Onac et al. (2002)</t>
  </si>
  <si>
    <t>Romania</t>
  </si>
  <si>
    <t>Ursilor Cave</t>
  </si>
  <si>
    <t xml:space="preserve"> PU2</t>
  </si>
  <si>
    <t>Orland et al. (2009)</t>
  </si>
  <si>
    <t xml:space="preserve"> Sample2-6</t>
  </si>
  <si>
    <t>Verheyden et al. (2006)</t>
  </si>
  <si>
    <t xml:space="preserve"> Prosperine</t>
  </si>
  <si>
    <t>Vollweiler et al. (2006)</t>
  </si>
  <si>
    <t xml:space="preserve"> COMISPA</t>
  </si>
  <si>
    <t>Wurth2004</t>
  </si>
  <si>
    <t xml:space="preserve"> Stal-Hoel-l</t>
  </si>
  <si>
    <t>Affek et al. (2008)</t>
  </si>
  <si>
    <t>Tremaine et al. (2011)</t>
  </si>
  <si>
    <t>Cave_Calcite</t>
  </si>
  <si>
    <t>Boch et al. (2009)</t>
  </si>
  <si>
    <t>Cave_Calcite_Max</t>
  </si>
  <si>
    <t>Cave_Calcite_Min</t>
  </si>
  <si>
    <t>Underwater_Vein_Calcite</t>
  </si>
  <si>
    <t>Genty et al. (2003)</t>
  </si>
  <si>
    <t>Vil9</t>
  </si>
  <si>
    <t>Griffiths et al. (2010)</t>
  </si>
  <si>
    <t>Indonesia</t>
  </si>
  <si>
    <t>Liang Luar</t>
  </si>
  <si>
    <t>Fluid_Inclusion</t>
  </si>
  <si>
    <t>Johnson et al. (2006)</t>
  </si>
  <si>
    <t>China</t>
  </si>
  <si>
    <t>Heshang Cave</t>
  </si>
  <si>
    <t>HS4</t>
  </si>
  <si>
    <t>SPA 12</t>
  </si>
  <si>
    <t>Plagnes et al. (2002)</t>
  </si>
  <si>
    <t>Cla4</t>
  </si>
  <si>
    <t>Sinha et al. (2007)</t>
  </si>
  <si>
    <t>India</t>
  </si>
  <si>
    <t>Dandak Cave</t>
  </si>
  <si>
    <t>DAN-D</t>
  </si>
  <si>
    <t>van Bruekelen et al. (2008)</t>
  </si>
  <si>
    <t>Peru</t>
  </si>
  <si>
    <t>Cueva del Tigre Perdido</t>
  </si>
  <si>
    <t>Zhang et al. (2004)</t>
  </si>
  <si>
    <t>Affek and Zaarur (2014)</t>
  </si>
  <si>
    <t>2-2-129-G-142</t>
  </si>
  <si>
    <t>Fast drip glass plate 2012</t>
  </si>
  <si>
    <t>2-2-136-G-142</t>
  </si>
  <si>
    <t>12-2-136-G-142</t>
  </si>
  <si>
    <t>12-7-133-G-142</t>
  </si>
  <si>
    <t>Fast drip stalagmite</t>
  </si>
  <si>
    <t>11-2-77-2</t>
  </si>
  <si>
    <t>11-2-77-2-SR</t>
  </si>
  <si>
    <t>2-1-77-SR</t>
  </si>
  <si>
    <t>12-1-57-inner</t>
  </si>
  <si>
    <t>Fast drip stalagmite 1970s</t>
  </si>
  <si>
    <t>12-1-57-outer</t>
  </si>
  <si>
    <t>Fast drip stalagmite 1990s</t>
  </si>
  <si>
    <t>5-3-b</t>
  </si>
  <si>
    <t>Bottle overflow</t>
  </si>
  <si>
    <t>8-5-124-TP</t>
  </si>
  <si>
    <t>Slow drip stalactite</t>
  </si>
  <si>
    <t>Slow drip stalagmite</t>
  </si>
  <si>
    <t>8-5-79-S</t>
  </si>
  <si>
    <t>SO-38</t>
  </si>
  <si>
    <t>5-7-106</t>
  </si>
  <si>
    <t>5-7-124</t>
  </si>
  <si>
    <t>Feng et al. (2014)</t>
  </si>
  <si>
    <t>Westcave</t>
  </si>
  <si>
    <t>WC-6</t>
  </si>
  <si>
    <t>WC-3</t>
  </si>
  <si>
    <t>WC-1</t>
  </si>
  <si>
    <t>Bus del Diaol</t>
  </si>
  <si>
    <t>DL1</t>
  </si>
  <si>
    <t>Top of stalagmite</t>
  </si>
  <si>
    <t>DL2</t>
  </si>
  <si>
    <t>Calcite precipitate on bulbous stalagmite</t>
  </si>
  <si>
    <t>DL3</t>
  </si>
  <si>
    <t>Calcite forming micro-gour pool surface</t>
  </si>
  <si>
    <t>DL4</t>
  </si>
  <si>
    <t>Short flat-topped stalagmite</t>
  </si>
  <si>
    <t>Grotta Moline</t>
  </si>
  <si>
    <t>MO1</t>
  </si>
  <si>
    <t>Calcite precipitate on sloping wall</t>
  </si>
  <si>
    <t>MO2</t>
  </si>
  <si>
    <t>Small protruding precipitate on sloping wall</t>
  </si>
  <si>
    <t>MO3</t>
  </si>
  <si>
    <t>Calcite precipitate on relatively flat part of wall</t>
  </si>
  <si>
    <t>MO4</t>
  </si>
  <si>
    <t>Calcite precipitate covering wall</t>
  </si>
  <si>
    <t>MO5</t>
  </si>
  <si>
    <t>Small globular calcite precipitate</t>
  </si>
  <si>
    <t>MO6</t>
  </si>
  <si>
    <t>MO7</t>
  </si>
  <si>
    <t>Small single bulbous calcite precipitate</t>
  </si>
  <si>
    <t>Grotta Cogola di Giazzera</t>
  </si>
  <si>
    <t>GZ1</t>
  </si>
  <si>
    <t>Top of conical stalagmite</t>
  </si>
  <si>
    <t>GZ2</t>
  </si>
  <si>
    <t>Top of candlestick stalagmite</t>
  </si>
  <si>
    <t>GZ3</t>
  </si>
  <si>
    <t>GZ6</t>
  </si>
  <si>
    <t xml:space="preserve">Grotta Cesere Battisti </t>
  </si>
  <si>
    <t>CB1</t>
  </si>
  <si>
    <t>Wall covering drapery,  cumulative drips</t>
  </si>
  <si>
    <t>CB2</t>
  </si>
  <si>
    <t>Curtain stalactite feeding conical stalagmite</t>
  </si>
  <si>
    <t>CB3</t>
  </si>
  <si>
    <t>Ceiling precipitate feeding cone stalagmite</t>
  </si>
  <si>
    <t>CB4</t>
  </si>
  <si>
    <t>Patch on flank of larger cone stalagmite</t>
  </si>
  <si>
    <t>CB5</t>
  </si>
  <si>
    <t>Calcite patch on flowstone floor</t>
  </si>
  <si>
    <t>CB6</t>
  </si>
  <si>
    <t>Precipitate flanking small dome stalagmite</t>
  </si>
  <si>
    <t>Grotta della Bigonda</t>
  </si>
  <si>
    <t>BG1</t>
  </si>
  <si>
    <t xml:space="preserve">	</t>
  </si>
  <si>
    <t>Rim of dome stalagmite with large drip pit</t>
  </si>
  <si>
    <t>BG2</t>
  </si>
  <si>
    <t>Thin precipitate flanking larger stalagmite</t>
  </si>
  <si>
    <t>BG3</t>
  </si>
  <si>
    <t>Small dome stalagmite</t>
  </si>
  <si>
    <t>BG4</t>
  </si>
  <si>
    <t>BG5</t>
  </si>
  <si>
    <t>BG6</t>
  </si>
  <si>
    <t>BG7</t>
  </si>
  <si>
    <t>Small stalagmite as part of large column</t>
  </si>
  <si>
    <t>Grotta della Fosca</t>
  </si>
  <si>
    <t>FS1</t>
  </si>
  <si>
    <t>Small bulbous stalagmite/flowstone on rock</t>
  </si>
  <si>
    <t>FS2</t>
  </si>
  <si>
    <t>Thin â€œbrain-likeâ€ calcite flowstone on rock</t>
  </si>
  <si>
    <t>FS3</t>
  </si>
  <si>
    <t>Small bulbous stalagmite</t>
  </si>
  <si>
    <t>FS4</t>
  </si>
  <si>
    <t>FS5</t>
  </si>
  <si>
    <t>Small precipitate on flat broken stalagmite</t>
  </si>
  <si>
    <t>FS6</t>
  </si>
  <si>
    <t>Flat topped small stalagmite</t>
  </si>
  <si>
    <t>ER1</t>
  </si>
  <si>
    <t>â€œBrain-likeâ€ calcite flowstone</t>
  </si>
  <si>
    <t>ER2</t>
  </si>
  <si>
    <t>ER3</t>
  </si>
  <si>
    <t>Top of large round stalagmite</t>
  </si>
  <si>
    <t>ER4</t>
  </si>
  <si>
    <t>Top of small dome stalagmite</t>
  </si>
  <si>
    <t>ER5</t>
  </si>
  <si>
    <t>ER6</t>
  </si>
  <si>
    <t>Top of small stalagmite</t>
  </si>
  <si>
    <t>ER7</t>
  </si>
  <si>
    <t>Top of small rounded stalagmite</t>
  </si>
  <si>
    <t>ER8</t>
  </si>
  <si>
    <t>Abisso Spiller</t>
  </si>
  <si>
    <t>SP1</t>
  </si>
  <si>
    <t>Small precipitation on broken stalagmite</t>
  </si>
  <si>
    <t>SP2</t>
  </si>
  <si>
    <t>SP3</t>
  </si>
  <si>
    <t>SP4</t>
  </si>
  <si>
    <t>Precipitate in large drip pit</t>
  </si>
  <si>
    <t>SP5</t>
  </si>
  <si>
    <t>SP6</t>
  </si>
  <si>
    <t>Precipitate forming on bulbous flowstone wall</t>
  </si>
  <si>
    <t>Kennett et al. (2012)</t>
  </si>
  <si>
    <t>Belize</t>
  </si>
  <si>
    <t>Yok Balum Cave</t>
  </si>
  <si>
    <t>Center of plate and average of annual</t>
  </si>
  <si>
    <t>Maupin et al. (2013)</t>
  </si>
  <si>
    <t>Solomon Islands</t>
  </si>
  <si>
    <t>Forestry Cave</t>
  </si>
  <si>
    <t>Forestry Cave drip</t>
  </si>
  <si>
    <t>Jacobs Cave</t>
  </si>
  <si>
    <t>Jacob's Cave drip</t>
  </si>
  <si>
    <t>Jacob's Cave drip 2</t>
  </si>
  <si>
    <t>Pu et al. (2016)</t>
  </si>
  <si>
    <t>Xueyu Cave</t>
  </si>
  <si>
    <t>21/05/2009</t>
  </si>
  <si>
    <t>19/03/2009</t>
  </si>
  <si>
    <t>20/11/2008</t>
  </si>
  <si>
    <t>18/12/2008</t>
  </si>
  <si>
    <t>17/05/2008</t>
  </si>
  <si>
    <t>19/07/2008</t>
  </si>
  <si>
    <t>18/09/2008</t>
  </si>
  <si>
    <t>13/10/2008</t>
  </si>
  <si>
    <t>17/06/2008</t>
  </si>
  <si>
    <t>16/08/2008</t>
  </si>
  <si>
    <t>21/04/2008</t>
  </si>
  <si>
    <t>24/04/2009</t>
  </si>
  <si>
    <t>17/09/2009</t>
  </si>
  <si>
    <t>15/01/2009</t>
  </si>
  <si>
    <t>19/02/2009</t>
  </si>
  <si>
    <t>15/06/2009</t>
  </si>
  <si>
    <t>15/08/2009</t>
  </si>
  <si>
    <t>Riechelmann et al. (2013)</t>
  </si>
  <si>
    <t>Bunker Cave</t>
  </si>
  <si>
    <t>TS8/UIV</t>
  </si>
  <si>
    <t>autumn/winter/spring/ summer 06/07</t>
  </si>
  <si>
    <t>summer 07</t>
  </si>
  <si>
    <t>autumn 07</t>
  </si>
  <si>
    <t>winter 07/08</t>
  </si>
  <si>
    <t>spring 08</t>
  </si>
  <si>
    <t>summer 08</t>
  </si>
  <si>
    <t>autumn 08</t>
  </si>
  <si>
    <t>winter 08/09</t>
  </si>
  <si>
    <t>spring 09</t>
  </si>
  <si>
    <t>summer 09</t>
  </si>
  <si>
    <t>autumn 09</t>
  </si>
  <si>
    <t>winter 09/10</t>
  </si>
  <si>
    <t>spring 10</t>
  </si>
  <si>
    <t>summer 10</t>
  </si>
  <si>
    <t>TS1/UI</t>
  </si>
  <si>
    <t>autumn/winter 06/07</t>
  </si>
  <si>
    <t>spring 07</t>
  </si>
  <si>
    <t>Smith et al. (2016)</t>
  </si>
  <si>
    <t>Cueva de Asiul</t>
  </si>
  <si>
    <t>ASF</t>
  </si>
  <si>
    <t>Florida</t>
  </si>
  <si>
    <t>Hollow Rige Cave</t>
  </si>
  <si>
    <t>Larry</t>
  </si>
  <si>
    <t>Ballroom</t>
  </si>
  <si>
    <t>Duece</t>
  </si>
  <si>
    <t>Lucky</t>
  </si>
  <si>
    <t>SJA-l</t>
  </si>
  <si>
    <t>SJA-2</t>
  </si>
  <si>
    <t>SJB-l</t>
  </si>
  <si>
    <t>SIB-2</t>
  </si>
  <si>
    <t>Richard</t>
  </si>
  <si>
    <t>Van Rampelbergh et al. (2014)</t>
  </si>
  <si>
    <t>Prosepine</t>
  </si>
  <si>
    <t>Csodabogyós Cave</t>
  </si>
  <si>
    <r>
      <t>Botuver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Cave</t>
    </r>
  </si>
  <si>
    <t>Modrič Cave</t>
  </si>
  <si>
    <t>Søylegrotta</t>
  </si>
  <si>
    <t>Grotte du père Noël - Show Caves</t>
  </si>
  <si>
    <t>Hölloch Cave</t>
  </si>
  <si>
    <t>Wanxiang Cave</t>
  </si>
  <si>
    <t>Cave_Calcite_Entrance (soda straw)</t>
  </si>
  <si>
    <t>Cave_Calcite_Interior (soda straw)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</si>
</sst>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"/>
    <numFmt numFmtId="166" formatCode="0.0"/>
    <numFmt numFmtId="168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000000"/>
      <name val="Cambria"/>
      <family val="1"/>
    </font>
    <font>
      <b/>
      <vertAlign val="superscript"/>
      <sz val="12"/>
      <color rgb="FF000000"/>
      <name val="Cambria"/>
      <family val="1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0" fontId="0" fillId="0" borderId="0" xfId="0" applyFont="1"/>
    <xf numFmtId="0" fontId="22" fillId="0" borderId="0" xfId="0" applyFont="1"/>
    <xf numFmtId="0" fontId="16" fillId="0" borderId="0" xfId="0" applyFont="1" applyBorder="1"/>
    <xf numFmtId="0" fontId="0" fillId="0" borderId="10" xfId="0" applyFont="1" applyBorder="1"/>
    <xf numFmtId="22" fontId="0" fillId="0" borderId="0" xfId="0" applyNumberFormat="1" applyFont="1" applyBorder="1"/>
    <xf numFmtId="0" fontId="0" fillId="0" borderId="11" xfId="0" applyFont="1" applyBorder="1"/>
    <xf numFmtId="0" fontId="0" fillId="0" borderId="0" xfId="0" applyFont="1" applyBorder="1"/>
    <xf numFmtId="0" fontId="22" fillId="0" borderId="0" xfId="0" applyFont="1" applyBorder="1"/>
    <xf numFmtId="0" fontId="0" fillId="0" borderId="19" xfId="0" applyFont="1" applyBorder="1"/>
    <xf numFmtId="22" fontId="0" fillId="0" borderId="20" xfId="0" applyNumberFormat="1" applyFont="1" applyBorder="1"/>
    <xf numFmtId="0" fontId="0" fillId="0" borderId="21" xfId="0" applyFont="1" applyBorder="1"/>
    <xf numFmtId="0" fontId="0" fillId="0" borderId="20" xfId="0" applyFont="1" applyBorder="1"/>
    <xf numFmtId="0" fontId="0" fillId="0" borderId="0" xfId="0" applyBorder="1"/>
    <xf numFmtId="2" fontId="0" fillId="0" borderId="11" xfId="0" applyNumberFormat="1" applyFont="1" applyBorder="1"/>
    <xf numFmtId="2" fontId="0" fillId="0" borderId="21" xfId="0" applyNumberFormat="1" applyFont="1" applyBorder="1"/>
    <xf numFmtId="166" fontId="0" fillId="0" borderId="11" xfId="0" applyNumberFormat="1" applyFont="1" applyBorder="1"/>
    <xf numFmtId="166" fontId="0" fillId="0" borderId="21" xfId="0" applyNumberFormat="1" applyFont="1" applyBorder="1"/>
    <xf numFmtId="1" fontId="0" fillId="0" borderId="0" xfId="0" applyNumberFormat="1" applyFont="1" applyBorder="1"/>
    <xf numFmtId="1" fontId="0" fillId="0" borderId="20" xfId="0" applyNumberFormat="1" applyFont="1" applyBorder="1"/>
    <xf numFmtId="166" fontId="0" fillId="0" borderId="0" xfId="0" applyNumberFormat="1" applyFont="1" applyBorder="1"/>
    <xf numFmtId="166" fontId="0" fillId="0" borderId="20" xfId="0" applyNumberFormat="1" applyFont="1" applyBorder="1"/>
    <xf numFmtId="165" fontId="0" fillId="0" borderId="0" xfId="0" applyNumberFormat="1" applyFont="1" applyBorder="1"/>
    <xf numFmtId="165" fontId="0" fillId="0" borderId="20" xfId="0" applyNumberFormat="1" applyFont="1" applyBorder="1"/>
    <xf numFmtId="2" fontId="0" fillId="0" borderId="0" xfId="0" applyNumberFormat="1" applyFont="1" applyBorder="1"/>
    <xf numFmtId="2" fontId="0" fillId="0" borderId="20" xfId="0" applyNumberFormat="1" applyFont="1" applyBorder="1"/>
    <xf numFmtId="164" fontId="0" fillId="0" borderId="10" xfId="0" applyNumberFormat="1" applyFont="1" applyBorder="1"/>
    <xf numFmtId="164" fontId="0" fillId="0" borderId="19" xfId="0" applyNumberFormat="1" applyFont="1" applyBorder="1"/>
    <xf numFmtId="2" fontId="0" fillId="0" borderId="10" xfId="0" applyNumberFormat="1" applyFont="1" applyBorder="1"/>
    <xf numFmtId="165" fontId="22" fillId="0" borderId="0" xfId="0" applyNumberFormat="1" applyFont="1" applyBorder="1"/>
    <xf numFmtId="2" fontId="22" fillId="0" borderId="0" xfId="0" applyNumberFormat="1" applyFont="1" applyBorder="1"/>
    <xf numFmtId="2" fontId="0" fillId="0" borderId="17" xfId="0" applyNumberFormat="1" applyFont="1" applyBorder="1"/>
    <xf numFmtId="2" fontId="0" fillId="0" borderId="22" xfId="0" applyNumberFormat="1" applyFont="1" applyBorder="1"/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0" xfId="0" quotePrefix="1" applyFon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6" fillId="0" borderId="11" xfId="0" quotePrefix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13" xfId="0" applyFont="1" applyBorder="1"/>
    <xf numFmtId="22" fontId="0" fillId="0" borderId="13" xfId="0" applyNumberFormat="1" applyFont="1" applyBorder="1"/>
    <xf numFmtId="166" fontId="0" fillId="0" borderId="13" xfId="0" applyNumberFormat="1" applyFont="1" applyBorder="1"/>
    <xf numFmtId="2" fontId="0" fillId="0" borderId="13" xfId="0" applyNumberFormat="1" applyFont="1" applyBorder="1"/>
    <xf numFmtId="1" fontId="0" fillId="0" borderId="13" xfId="0" applyNumberFormat="1" applyFont="1" applyBorder="1"/>
    <xf numFmtId="165" fontId="0" fillId="0" borderId="13" xfId="0" applyNumberFormat="1" applyFont="1" applyBorder="1"/>
    <xf numFmtId="165" fontId="22" fillId="0" borderId="13" xfId="0" applyNumberFormat="1" applyFont="1" applyBorder="1"/>
    <xf numFmtId="2" fontId="0" fillId="0" borderId="15" xfId="0" applyNumberFormat="1" applyFont="1" applyBorder="1"/>
    <xf numFmtId="165" fontId="22" fillId="0" borderId="20" xfId="0" applyNumberFormat="1" applyFont="1" applyBorder="1"/>
    <xf numFmtId="0" fontId="0" fillId="0" borderId="30" xfId="0" applyBorder="1"/>
    <xf numFmtId="0" fontId="16" fillId="0" borderId="31" xfId="0" applyFont="1" applyBorder="1" applyAlignment="1">
      <alignment horizontal="center"/>
    </xf>
    <xf numFmtId="0" fontId="16" fillId="0" borderId="31" xfId="0" quotePrefix="1" applyFont="1" applyBorder="1" applyAlignment="1">
      <alignment horizontal="center"/>
    </xf>
    <xf numFmtId="0" fontId="0" fillId="0" borderId="23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12" xfId="0" applyFont="1" applyBorder="1"/>
    <xf numFmtId="166" fontId="0" fillId="0" borderId="14" xfId="0" applyNumberFormat="1" applyFont="1" applyBorder="1"/>
    <xf numFmtId="0" fontId="0" fillId="0" borderId="14" xfId="0" applyFont="1" applyBorder="1"/>
    <xf numFmtId="164" fontId="0" fillId="0" borderId="12" xfId="0" applyNumberFormat="1" applyFont="1" applyBorder="1"/>
    <xf numFmtId="2" fontId="0" fillId="0" borderId="14" xfId="0" applyNumberFormat="1" applyFont="1" applyBorder="1"/>
    <xf numFmtId="2" fontId="0" fillId="0" borderId="12" xfId="0" applyNumberFormat="1" applyFont="1" applyBorder="1"/>
    <xf numFmtId="2" fontId="0" fillId="0" borderId="19" xfId="0" applyNumberFormat="1" applyFont="1" applyBorder="1"/>
    <xf numFmtId="2" fontId="22" fillId="0" borderId="11" xfId="0" applyNumberFormat="1" applyFont="1" applyBorder="1"/>
    <xf numFmtId="22" fontId="0" fillId="0" borderId="0" xfId="0" applyNumberFormat="1" applyBorder="1"/>
    <xf numFmtId="14" fontId="0" fillId="0" borderId="0" xfId="0" applyNumberFormat="1" applyBorder="1"/>
    <xf numFmtId="0" fontId="16" fillId="0" borderId="25" xfId="0" applyFont="1" applyBorder="1"/>
    <xf numFmtId="0" fontId="16" fillId="0" borderId="27" xfId="0" applyFont="1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16" fillId="0" borderId="29" xfId="0" applyFont="1" applyBorder="1"/>
    <xf numFmtId="2" fontId="0" fillId="0" borderId="17" xfId="0" applyNumberFormat="1" applyBorder="1"/>
    <xf numFmtId="2" fontId="0" fillId="0" borderId="22" xfId="0" applyNumberFormat="1" applyBorder="1"/>
    <xf numFmtId="0" fontId="16" fillId="0" borderId="27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168" fontId="0" fillId="0" borderId="0" xfId="0" applyNumberFormat="1"/>
    <xf numFmtId="166" fontId="0" fillId="0" borderId="0" xfId="0" applyNumberFormat="1"/>
    <xf numFmtId="0" fontId="19" fillId="0" borderId="20" xfId="0" applyFont="1" applyBorder="1" applyAlignment="1">
      <alignment horizontal="center"/>
    </xf>
    <xf numFmtId="0" fontId="19" fillId="0" borderId="20" xfId="0" quotePrefix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38"/>
  <sheetViews>
    <sheetView tabSelected="1" zoomScaleNormal="100" workbookViewId="0">
      <selection activeCell="O3" sqref="O3"/>
    </sheetView>
  </sheetViews>
  <sheetFormatPr defaultRowHeight="15" x14ac:dyDescent="0.25"/>
  <cols>
    <col min="1" max="1" width="22.28515625" bestFit="1" customWidth="1"/>
    <col min="2" max="2" width="14.28515625" bestFit="1" customWidth="1"/>
    <col min="3" max="3" width="16" bestFit="1" customWidth="1"/>
    <col min="4" max="4" width="15.85546875" bestFit="1" customWidth="1"/>
    <col min="5" max="5" width="15.85546875" customWidth="1"/>
    <col min="6" max="6" width="16" bestFit="1" customWidth="1"/>
    <col min="7" max="7" width="9.140625" bestFit="1" customWidth="1"/>
    <col min="8" max="8" width="17.140625" bestFit="1" customWidth="1"/>
    <col min="9" max="9" width="20.85546875" bestFit="1" customWidth="1"/>
    <col min="10" max="10" width="19.42578125" bestFit="1" customWidth="1"/>
    <col min="11" max="11" width="8" bestFit="1" customWidth="1"/>
    <col min="12" max="12" width="11.5703125" bestFit="1" customWidth="1"/>
    <col min="13" max="13" width="10.140625" bestFit="1" customWidth="1"/>
    <col min="14" max="14" width="16.140625" bestFit="1" customWidth="1"/>
    <col min="15" max="15" width="19.85546875" bestFit="1" customWidth="1"/>
    <col min="16" max="16" width="18.42578125" bestFit="1" customWidth="1"/>
    <col min="17" max="17" width="14.5703125" bestFit="1" customWidth="1"/>
    <col min="18" max="18" width="18.28515625" bestFit="1" customWidth="1"/>
    <col min="19" max="19" width="16.7109375" bestFit="1" customWidth="1"/>
    <col min="20" max="20" width="16.28515625" bestFit="1" customWidth="1"/>
    <col min="21" max="22" width="22.42578125" bestFit="1" customWidth="1"/>
    <col min="23" max="23" width="11.5703125" bestFit="1" customWidth="1"/>
    <col min="24" max="24" width="15" bestFit="1" customWidth="1"/>
    <col min="25" max="25" width="23" bestFit="1" customWidth="1"/>
    <col min="26" max="26" width="23.28515625" bestFit="1" customWidth="1"/>
    <col min="27" max="27" width="25.7109375" bestFit="1" customWidth="1"/>
    <col min="28" max="28" width="23.5703125" bestFit="1" customWidth="1"/>
    <col min="29" max="30" width="19.42578125" bestFit="1" customWidth="1"/>
    <col min="31" max="31" width="23" bestFit="1" customWidth="1"/>
    <col min="32" max="32" width="18" bestFit="1" customWidth="1"/>
    <col min="33" max="33" width="7.7109375" bestFit="1" customWidth="1"/>
    <col min="34" max="34" width="11.28515625" bestFit="1" customWidth="1"/>
    <col min="35" max="35" width="9.85546875" bestFit="1" customWidth="1"/>
    <col min="36" max="36" width="22.140625" bestFit="1" customWidth="1"/>
    <col min="37" max="37" width="25.5703125" bestFit="1" customWidth="1"/>
    <col min="38" max="38" width="20.7109375" bestFit="1" customWidth="1"/>
    <col min="39" max="39" width="11.28515625" bestFit="1" customWidth="1"/>
    <col min="40" max="40" width="30.28515625" bestFit="1" customWidth="1"/>
    <col min="41" max="41" width="28.85546875" bestFit="1" customWidth="1"/>
    <col min="42" max="42" width="31.7109375" bestFit="1" customWidth="1"/>
    <col min="43" max="43" width="11" bestFit="1" customWidth="1"/>
    <col min="44" max="44" width="13.42578125" bestFit="1" customWidth="1"/>
    <col min="45" max="45" width="30.28515625" style="1" bestFit="1" customWidth="1"/>
    <col min="46" max="46" width="31.7109375" style="1" bestFit="1" customWidth="1"/>
    <col min="47" max="47" width="33.140625" style="1" bestFit="1" customWidth="1"/>
    <col min="48" max="16384" width="9.140625" style="13"/>
  </cols>
  <sheetData>
    <row r="1" spans="1:47" x14ac:dyDescent="0.25">
      <c r="A1" s="56"/>
      <c r="B1" s="82" t="s">
        <v>160</v>
      </c>
      <c r="C1" s="80"/>
      <c r="D1" s="80"/>
      <c r="E1" s="80"/>
      <c r="F1" s="83"/>
      <c r="G1" s="82" t="s">
        <v>175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3"/>
      <c r="T1" s="82" t="s">
        <v>164</v>
      </c>
      <c r="U1" s="80"/>
      <c r="V1" s="80"/>
      <c r="W1" s="80"/>
      <c r="X1" s="80"/>
      <c r="Y1" s="80"/>
      <c r="Z1" s="80"/>
      <c r="AA1" s="83"/>
      <c r="AB1" s="82" t="s">
        <v>185</v>
      </c>
      <c r="AC1" s="80"/>
      <c r="AD1" s="80"/>
      <c r="AE1" s="80"/>
      <c r="AF1" s="80"/>
      <c r="AG1" s="80"/>
      <c r="AH1" s="80"/>
      <c r="AI1" s="83"/>
      <c r="AJ1" s="82" t="s">
        <v>186</v>
      </c>
      <c r="AK1" s="80"/>
      <c r="AL1" s="80"/>
      <c r="AM1" s="80"/>
      <c r="AN1" s="80"/>
      <c r="AO1" s="80"/>
      <c r="AP1" s="83"/>
      <c r="AQ1" s="80" t="s">
        <v>190</v>
      </c>
      <c r="AR1" s="80"/>
      <c r="AS1" s="80"/>
      <c r="AT1" s="80"/>
      <c r="AU1" s="81"/>
    </row>
    <row r="2" spans="1:47" s="3" customFormat="1" x14ac:dyDescent="0.25">
      <c r="A2" s="57" t="s">
        <v>163</v>
      </c>
      <c r="B2" s="33" t="s">
        <v>0</v>
      </c>
      <c r="C2" s="34" t="s">
        <v>2</v>
      </c>
      <c r="D2" s="34" t="s">
        <v>3</v>
      </c>
      <c r="E2" s="34" t="s">
        <v>195</v>
      </c>
      <c r="F2" s="35" t="s">
        <v>1</v>
      </c>
      <c r="G2" s="33" t="s">
        <v>6</v>
      </c>
      <c r="H2" s="34" t="s">
        <v>172</v>
      </c>
      <c r="I2" s="34" t="s">
        <v>173</v>
      </c>
      <c r="J2" s="34" t="s">
        <v>174</v>
      </c>
      <c r="K2" s="34" t="s">
        <v>10</v>
      </c>
      <c r="L2" s="34" t="s">
        <v>11</v>
      </c>
      <c r="M2" s="34" t="s">
        <v>12</v>
      </c>
      <c r="N2" s="34" t="s">
        <v>13</v>
      </c>
      <c r="O2" s="34" t="s">
        <v>14</v>
      </c>
      <c r="P2" s="34" t="s">
        <v>15</v>
      </c>
      <c r="Q2" s="34" t="s">
        <v>16</v>
      </c>
      <c r="R2" s="34" t="s">
        <v>17</v>
      </c>
      <c r="S2" s="35" t="s">
        <v>18</v>
      </c>
      <c r="T2" s="33" t="s">
        <v>4</v>
      </c>
      <c r="U2" s="34" t="s">
        <v>180</v>
      </c>
      <c r="V2" s="34" t="s">
        <v>181</v>
      </c>
      <c r="W2" s="34" t="s">
        <v>182</v>
      </c>
      <c r="X2" s="34" t="s">
        <v>183</v>
      </c>
      <c r="Y2" s="34" t="s">
        <v>162</v>
      </c>
      <c r="Z2" s="34" t="s">
        <v>161</v>
      </c>
      <c r="AA2" s="35" t="s">
        <v>184</v>
      </c>
      <c r="AB2" s="33" t="s">
        <v>177</v>
      </c>
      <c r="AC2" s="34" t="s">
        <v>8</v>
      </c>
      <c r="AD2" s="34" t="s">
        <v>29</v>
      </c>
      <c r="AE2" s="34" t="s">
        <v>194</v>
      </c>
      <c r="AF2" s="34" t="s">
        <v>9</v>
      </c>
      <c r="AG2" s="34" t="s">
        <v>19</v>
      </c>
      <c r="AH2" s="34" t="s">
        <v>20</v>
      </c>
      <c r="AI2" s="35" t="s">
        <v>21</v>
      </c>
      <c r="AJ2" s="33" t="s">
        <v>188</v>
      </c>
      <c r="AK2" s="34" t="s">
        <v>189</v>
      </c>
      <c r="AL2" s="34" t="s">
        <v>30</v>
      </c>
      <c r="AM2" s="34" t="s">
        <v>28</v>
      </c>
      <c r="AN2" s="34" t="s">
        <v>191</v>
      </c>
      <c r="AO2" s="34" t="s">
        <v>192</v>
      </c>
      <c r="AP2" s="35" t="s">
        <v>193</v>
      </c>
      <c r="AQ2" s="34" t="s">
        <v>23</v>
      </c>
      <c r="AR2" s="34" t="s">
        <v>24</v>
      </c>
      <c r="AS2" s="34" t="s">
        <v>25</v>
      </c>
      <c r="AT2" s="34" t="s">
        <v>26</v>
      </c>
      <c r="AU2" s="36" t="s">
        <v>27</v>
      </c>
    </row>
    <row r="3" spans="1:47" s="3" customFormat="1" ht="18.75" thickBot="1" x14ac:dyDescent="0.3">
      <c r="A3" s="58" t="s">
        <v>165</v>
      </c>
      <c r="B3" s="37" t="s">
        <v>165</v>
      </c>
      <c r="C3" s="38" t="s">
        <v>165</v>
      </c>
      <c r="D3" s="38" t="s">
        <v>165</v>
      </c>
      <c r="E3" s="38"/>
      <c r="F3" s="35" t="s">
        <v>166</v>
      </c>
      <c r="G3" s="33" t="s">
        <v>169</v>
      </c>
      <c r="H3" s="39" t="s">
        <v>170</v>
      </c>
      <c r="I3" s="39" t="s">
        <v>170</v>
      </c>
      <c r="J3" s="38" t="s">
        <v>165</v>
      </c>
      <c r="K3" s="38" t="s">
        <v>165</v>
      </c>
      <c r="L3" s="38" t="s">
        <v>165</v>
      </c>
      <c r="M3" s="38" t="s">
        <v>165</v>
      </c>
      <c r="N3" s="34" t="s">
        <v>171</v>
      </c>
      <c r="O3" s="86" t="s">
        <v>171</v>
      </c>
      <c r="P3" s="38" t="s">
        <v>165</v>
      </c>
      <c r="Q3" s="34" t="s">
        <v>176</v>
      </c>
      <c r="R3" s="34" t="s">
        <v>176</v>
      </c>
      <c r="S3" s="40" t="s">
        <v>165</v>
      </c>
      <c r="T3" s="33" t="s">
        <v>178</v>
      </c>
      <c r="U3" s="41" t="s">
        <v>179</v>
      </c>
      <c r="V3" s="86" t="s">
        <v>179</v>
      </c>
      <c r="W3" s="42" t="s">
        <v>165</v>
      </c>
      <c r="X3" s="87" t="s">
        <v>165</v>
      </c>
      <c r="Y3" s="39" t="s">
        <v>167</v>
      </c>
      <c r="Z3" s="39" t="s">
        <v>167</v>
      </c>
      <c r="AA3" s="43" t="s">
        <v>168</v>
      </c>
      <c r="AB3" s="44" t="s">
        <v>168</v>
      </c>
      <c r="AC3" s="39" t="s">
        <v>168</v>
      </c>
      <c r="AD3" s="39" t="s">
        <v>167</v>
      </c>
      <c r="AE3" s="39" t="s">
        <v>167</v>
      </c>
      <c r="AF3" s="38" t="s">
        <v>165</v>
      </c>
      <c r="AG3" s="34" t="s">
        <v>187</v>
      </c>
      <c r="AH3" s="34" t="s">
        <v>187</v>
      </c>
      <c r="AI3" s="40" t="s">
        <v>165</v>
      </c>
      <c r="AJ3" s="45" t="s">
        <v>165</v>
      </c>
      <c r="AK3" s="38" t="s">
        <v>165</v>
      </c>
      <c r="AL3" s="39" t="s">
        <v>167</v>
      </c>
      <c r="AM3" s="39" t="s">
        <v>167</v>
      </c>
      <c r="AN3" s="39" t="s">
        <v>167</v>
      </c>
      <c r="AO3" s="39" t="s">
        <v>167</v>
      </c>
      <c r="AP3" s="43" t="s">
        <v>167</v>
      </c>
      <c r="AQ3" s="34" t="s">
        <v>187</v>
      </c>
      <c r="AR3" s="34" t="s">
        <v>187</v>
      </c>
      <c r="AS3" s="39" t="s">
        <v>167</v>
      </c>
      <c r="AT3" s="39" t="s">
        <v>167</v>
      </c>
      <c r="AU3" s="46" t="s">
        <v>167</v>
      </c>
    </row>
    <row r="4" spans="1:47" s="8" customFormat="1" x14ac:dyDescent="0.25">
      <c r="A4" s="59">
        <v>859</v>
      </c>
      <c r="B4" s="62" t="s">
        <v>31</v>
      </c>
      <c r="C4" s="48">
        <v>40302.474305555559</v>
      </c>
      <c r="D4" s="48">
        <v>40336.448611111111</v>
      </c>
      <c r="E4" s="48">
        <f>AVERAGE(C4:D4)</f>
        <v>40319.461458333331</v>
      </c>
      <c r="F4" s="63">
        <f>D4-C4</f>
        <v>33.974305555551837</v>
      </c>
      <c r="G4" s="62">
        <v>500</v>
      </c>
      <c r="H4" s="49">
        <v>26.2</v>
      </c>
      <c r="I4" s="49">
        <v>0</v>
      </c>
      <c r="J4" s="47">
        <v>1</v>
      </c>
      <c r="K4" s="50">
        <v>8.5399999999999991</v>
      </c>
      <c r="L4" s="50">
        <v>0</v>
      </c>
      <c r="M4" s="47">
        <v>1</v>
      </c>
      <c r="N4" s="49">
        <v>19.4166666666666</v>
      </c>
      <c r="O4" s="85">
        <v>2.25</v>
      </c>
      <c r="P4" s="47">
        <v>2</v>
      </c>
      <c r="Q4" s="50">
        <v>0.15252615734584199</v>
      </c>
      <c r="R4" s="50">
        <v>5.5565445707592198E-2</v>
      </c>
      <c r="S4" s="64">
        <v>2</v>
      </c>
      <c r="T4" s="65">
        <v>8.7725119064650595E-3</v>
      </c>
      <c r="U4" s="51">
        <f>T4/24/100*10000/100.09*1000000</f>
        <v>365.19265604560314</v>
      </c>
      <c r="V4" s="85">
        <v>21.967022706923</v>
      </c>
      <c r="W4" s="50">
        <f>LOG(U4)</f>
        <v>2.5625220353711899</v>
      </c>
      <c r="X4" s="84">
        <v>6.0151874204666202E-2</v>
      </c>
      <c r="Y4" s="50">
        <v>-13.932558345099901</v>
      </c>
      <c r="Z4" s="50">
        <v>-7.7110273392000002</v>
      </c>
      <c r="AA4" s="66">
        <f t="shared" ref="AA4:AA35" si="0">Z4*1.03091+30.91</f>
        <v>22.960624805745329</v>
      </c>
      <c r="AB4" s="67">
        <v>-5.7</v>
      </c>
      <c r="AC4" s="50">
        <v>0</v>
      </c>
      <c r="AD4" s="50">
        <f>(AB4-30.91)/1.03091</f>
        <v>-35.512314363038477</v>
      </c>
      <c r="AE4" s="50">
        <f>AC4/1.03091</f>
        <v>0</v>
      </c>
      <c r="AF4" s="47">
        <v>2</v>
      </c>
      <c r="AG4" s="52">
        <v>1.9560878243512899E-3</v>
      </c>
      <c r="AH4" s="52">
        <v>2.49500998003992E-5</v>
      </c>
      <c r="AI4" s="64">
        <v>2</v>
      </c>
      <c r="AJ4" s="67">
        <f>1000*LN((1000+AA4)/(1000+AD4))</f>
        <v>58.859210633946496</v>
      </c>
      <c r="AK4" s="50">
        <f>1000*SQRT(((0.08*2)/(1000+Z4))^2+((0.1*2/1.03086/SQRT(AF4))/(1000+AD4))^2)</f>
        <v>0.21501475608718693</v>
      </c>
      <c r="AL4" s="50">
        <f>Z4-AD4</f>
        <v>27.801287023838476</v>
      </c>
      <c r="AM4" s="50">
        <f>SQRT((0.08*2)^2+(0.1*2/1.03086/SQRT(AF4))^2)</f>
        <v>0.21076165849899486</v>
      </c>
      <c r="AN4" s="50">
        <f t="shared" ref="AN4:AN50" si="1">(EXP(15.63/(H4+273.15)-0.02329))*(1000+AD4)-1000</f>
        <v>-7.2089756601736781</v>
      </c>
      <c r="AO4" s="50">
        <f t="shared" ref="AO4:AO50" si="2">(EXP(18.03/(H4+273.15)-0.03242))*(1000+AD4)-1000</f>
        <v>-8.3129694924613204</v>
      </c>
      <c r="AP4" s="66">
        <f t="shared" ref="AP4:AP50" si="3">(EXP(17.4/(H4+273.15)-0.0286))*(1000+AD4)-1000</f>
        <v>-6.6103298029045163</v>
      </c>
      <c r="AQ4" s="53">
        <v>5.52772597614078E-4</v>
      </c>
      <c r="AR4" s="52">
        <f>AG4-AQ4</f>
        <v>1.4033152267372119E-3</v>
      </c>
      <c r="AS4" s="50">
        <v>-8.2157</v>
      </c>
      <c r="AT4" s="50">
        <v>-7.1273999999999997</v>
      </c>
      <c r="AU4" s="54">
        <v>-6.5377000000000001</v>
      </c>
    </row>
    <row r="5" spans="1:47" s="8" customFormat="1" x14ac:dyDescent="0.25">
      <c r="A5" s="60" t="s">
        <v>32</v>
      </c>
      <c r="B5" s="4" t="s">
        <v>31</v>
      </c>
      <c r="C5" s="5">
        <v>40250.538194444445</v>
      </c>
      <c r="D5" s="5">
        <v>40301.493055555555</v>
      </c>
      <c r="E5" s="5">
        <f t="shared" ref="E5:E68" si="4">AVERAGE(C5:D5)</f>
        <v>40276.015625</v>
      </c>
      <c r="F5" s="16">
        <f>D5-C5</f>
        <v>50.954861111109494</v>
      </c>
      <c r="G5" s="4">
        <v>500</v>
      </c>
      <c r="H5" s="20">
        <v>26.75</v>
      </c>
      <c r="I5" s="20">
        <v>0.55000000000000004</v>
      </c>
      <c r="J5" s="7">
        <v>2</v>
      </c>
      <c r="K5" s="24">
        <v>8.5649999999999995</v>
      </c>
      <c r="L5" s="24">
        <v>2.50000000000003E-2</v>
      </c>
      <c r="M5" s="7">
        <v>2</v>
      </c>
      <c r="N5" s="20">
        <v>14.1666666666666</v>
      </c>
      <c r="O5" s="85">
        <v>2.2730302828309701</v>
      </c>
      <c r="P5" s="7">
        <v>3</v>
      </c>
      <c r="Q5" s="24">
        <v>0.26948084127795502</v>
      </c>
      <c r="R5" s="24">
        <v>4.6474265196855498E-2</v>
      </c>
      <c r="S5" s="6">
        <v>3</v>
      </c>
      <c r="T5" s="26">
        <v>1.20143600589994E-3</v>
      </c>
      <c r="U5" s="18">
        <f t="shared" ref="U5:U68" si="5">T5/24/100*10000/100.09*1000000</f>
        <v>50.014820240947316</v>
      </c>
      <c r="V5" s="85">
        <v>3.17594584662818</v>
      </c>
      <c r="W5" s="24">
        <f t="shared" ref="W5:W68" si="6">LOG(U5)</f>
        <v>1.6990987122394174</v>
      </c>
      <c r="X5" s="84">
        <v>6.3500095198343195E-2</v>
      </c>
      <c r="Y5" s="24">
        <v>-13.9602510977</v>
      </c>
      <c r="Z5" s="24">
        <v>-7.75471474195</v>
      </c>
      <c r="AA5" s="14">
        <f t="shared" si="0"/>
        <v>22.915587025376325</v>
      </c>
      <c r="AB5" s="28">
        <v>-5.75</v>
      </c>
      <c r="AC5" s="24">
        <v>4.9999999999999802E-2</v>
      </c>
      <c r="AD5" s="24">
        <f t="shared" ref="AD5:AD50" si="7">(AB5-30.91)/1.03091</f>
        <v>-35.560815202102994</v>
      </c>
      <c r="AE5" s="24">
        <f t="shared" ref="AE5:AE68" si="8">AC5/1.03091</f>
        <v>4.8500839064515626E-2</v>
      </c>
      <c r="AF5" s="7">
        <v>2</v>
      </c>
      <c r="AG5" s="22">
        <v>1.96357285429141E-3</v>
      </c>
      <c r="AH5" s="22">
        <v>3.4270455385955597E-5</v>
      </c>
      <c r="AI5" s="6">
        <v>3</v>
      </c>
      <c r="AJ5" s="28">
        <f t="shared" ref="AJ5:AJ50" si="9">1000*LN((1000+Z5)/(1000+AD5))</f>
        <v>28.423563332556672</v>
      </c>
      <c r="AK5" s="24">
        <f t="shared" ref="AK5:AK68" si="10">1000*SQRT(((0.08*2)/(1000+Z5))^2+((0.1*2/1.03086/SQRT(AF5))/(1000+AD5))^2)</f>
        <v>0.21502481200612991</v>
      </c>
      <c r="AL5" s="24">
        <f>Z5-AD5</f>
        <v>27.806100460152994</v>
      </c>
      <c r="AM5" s="24">
        <f t="shared" ref="AM5:AM68" si="11">SQRT((0.08*2)^2+(0.1*2/1.03086/SQRT(AF5))^2)</f>
        <v>0.21076165849899486</v>
      </c>
      <c r="AN5" s="24">
        <f t="shared" si="1"/>
        <v>-7.3539561320487792</v>
      </c>
      <c r="AO5" s="24">
        <f t="shared" si="2"/>
        <v>-8.4723676935897174</v>
      </c>
      <c r="AP5" s="14">
        <f t="shared" si="3"/>
        <v>-6.7661681528553572</v>
      </c>
      <c r="AQ5" s="29">
        <v>5.4785701863960701E-4</v>
      </c>
      <c r="AR5" s="22">
        <f t="shared" ref="AR5:AR68" si="12">AG5-AQ5</f>
        <v>1.4157158356518031E-3</v>
      </c>
      <c r="AS5" s="24">
        <v>-8.3999000000000006</v>
      </c>
      <c r="AT5" s="24">
        <v>-7.2938000000000001</v>
      </c>
      <c r="AU5" s="31">
        <v>-6.7129000000000003</v>
      </c>
    </row>
    <row r="6" spans="1:47" s="8" customFormat="1" x14ac:dyDescent="0.25">
      <c r="A6" s="60" t="s">
        <v>33</v>
      </c>
      <c r="B6" s="4" t="s">
        <v>34</v>
      </c>
      <c r="C6" s="5">
        <v>40477.432638888888</v>
      </c>
      <c r="D6" s="5">
        <v>40532.383333333331</v>
      </c>
      <c r="E6" s="5">
        <f t="shared" si="4"/>
        <v>40504.907986111109</v>
      </c>
      <c r="F6" s="16">
        <f t="shared" ref="F6:F69" si="13">D6-C6</f>
        <v>54.950694444443798</v>
      </c>
      <c r="G6" s="4">
        <v>4500</v>
      </c>
      <c r="H6" s="20">
        <v>26.3</v>
      </c>
      <c r="I6" s="20">
        <v>0</v>
      </c>
      <c r="J6" s="7">
        <v>1</v>
      </c>
      <c r="K6" s="24">
        <v>8.16</v>
      </c>
      <c r="L6" s="24">
        <v>0</v>
      </c>
      <c r="M6" s="7">
        <v>1</v>
      </c>
      <c r="N6" s="20">
        <v>43.6666666666666</v>
      </c>
      <c r="O6" s="85">
        <v>3.0761929333126901</v>
      </c>
      <c r="P6" s="7">
        <v>3</v>
      </c>
      <c r="Q6" s="24">
        <v>0.10910499365055901</v>
      </c>
      <c r="R6" s="24">
        <v>9.8419195325610796E-3</v>
      </c>
      <c r="S6" s="6">
        <v>3</v>
      </c>
      <c r="T6" s="26">
        <v>4.0258104369088896E-3</v>
      </c>
      <c r="U6" s="18">
        <f t="shared" si="5"/>
        <v>167.59126939541451</v>
      </c>
      <c r="V6" s="85">
        <v>10.1016068035962</v>
      </c>
      <c r="W6" s="24">
        <f t="shared" si="6"/>
        <v>2.2242513904747123</v>
      </c>
      <c r="X6" s="84">
        <v>6.02752568199873E-2</v>
      </c>
      <c r="Y6" s="24">
        <v>-8.5449999999999999</v>
      </c>
      <c r="Z6" s="24">
        <v>-7.2649999999999997</v>
      </c>
      <c r="AA6" s="14">
        <f t="shared" si="0"/>
        <v>23.42043885</v>
      </c>
      <c r="AB6" s="28">
        <v>-5.9</v>
      </c>
      <c r="AC6" s="24">
        <v>0</v>
      </c>
      <c r="AD6" s="24">
        <f t="shared" si="7"/>
        <v>-35.70631771929655</v>
      </c>
      <c r="AE6" s="24">
        <f t="shared" si="8"/>
        <v>0</v>
      </c>
      <c r="AF6" s="7">
        <v>2</v>
      </c>
      <c r="AG6" s="22">
        <v>1.4546739853626E-3</v>
      </c>
      <c r="AH6" s="22">
        <v>1.0460458074972999E-4</v>
      </c>
      <c r="AI6" s="6">
        <v>3</v>
      </c>
      <c r="AJ6" s="28">
        <f t="shared" si="9"/>
        <v>29.06786246997757</v>
      </c>
      <c r="AK6" s="24">
        <f t="shared" si="10"/>
        <v>0.21497937010664478</v>
      </c>
      <c r="AL6" s="24">
        <f t="shared" ref="AL6:AL69" si="14">Z6-AD6</f>
        <v>28.441317719296549</v>
      </c>
      <c r="AM6" s="24">
        <f t="shared" si="11"/>
        <v>0.21076165849899486</v>
      </c>
      <c r="AN6" s="24">
        <f t="shared" si="1"/>
        <v>-7.4259791466917022</v>
      </c>
      <c r="AO6" s="24">
        <f t="shared" si="2"/>
        <v>-8.532386193600928</v>
      </c>
      <c r="AP6" s="14">
        <f t="shared" si="3"/>
        <v>-6.8294252148642727</v>
      </c>
      <c r="AQ6" s="29">
        <v>1.17330170582315E-3</v>
      </c>
      <c r="AR6" s="22">
        <f t="shared" si="12"/>
        <v>2.8137227953944997E-4</v>
      </c>
      <c r="AS6" s="24">
        <v>-8.5130999999999997</v>
      </c>
      <c r="AT6" s="24">
        <v>-7.4109999999999996</v>
      </c>
      <c r="AU6" s="31">
        <v>-6.8170999999999999</v>
      </c>
    </row>
    <row r="7" spans="1:47" s="8" customFormat="1" x14ac:dyDescent="0.25">
      <c r="A7" s="60" t="s">
        <v>35</v>
      </c>
      <c r="B7" s="4" t="s">
        <v>31</v>
      </c>
      <c r="C7" s="5">
        <v>40337.461805555555</v>
      </c>
      <c r="D7" s="5">
        <v>40406.497916666667</v>
      </c>
      <c r="E7" s="5">
        <f t="shared" si="4"/>
        <v>40371.979861111111</v>
      </c>
      <c r="F7" s="16">
        <f t="shared" si="13"/>
        <v>69.036111111112405</v>
      </c>
      <c r="G7" s="4">
        <v>4500</v>
      </c>
      <c r="H7" s="20">
        <v>26.2</v>
      </c>
      <c r="I7" s="20">
        <v>0</v>
      </c>
      <c r="J7" s="7">
        <v>2</v>
      </c>
      <c r="K7" s="24">
        <v>8.2050000000000001</v>
      </c>
      <c r="L7" s="24">
        <v>5.0000000000007799E-3</v>
      </c>
      <c r="M7" s="7">
        <v>2</v>
      </c>
      <c r="N7" s="20">
        <v>23.2222222222222</v>
      </c>
      <c r="O7" s="85">
        <v>1.13311544746506</v>
      </c>
      <c r="P7" s="7">
        <v>3</v>
      </c>
      <c r="Q7" s="24">
        <v>0.12656466633776201</v>
      </c>
      <c r="R7" s="24">
        <v>2.5164647543900701E-2</v>
      </c>
      <c r="S7" s="6">
        <v>3</v>
      </c>
      <c r="T7" s="26">
        <v>7.6425606559716898E-3</v>
      </c>
      <c r="U7" s="18">
        <f t="shared" si="5"/>
        <v>318.15368901204289</v>
      </c>
      <c r="V7" s="85">
        <v>19.104650901557399</v>
      </c>
      <c r="W7" s="24">
        <f t="shared" si="6"/>
        <v>2.5026369632732819</v>
      </c>
      <c r="X7" s="84">
        <v>6.0048497192921997E-2</v>
      </c>
      <c r="Y7" s="24">
        <v>-13.561323171750001</v>
      </c>
      <c r="Z7" s="24">
        <v>-7.4565365012000004</v>
      </c>
      <c r="AA7" s="14">
        <f t="shared" si="0"/>
        <v>23.222981955547908</v>
      </c>
      <c r="AB7" s="28">
        <v>-5.7666666666666604</v>
      </c>
      <c r="AC7" s="24">
        <v>4.7140452079103001E-2</v>
      </c>
      <c r="AD7" s="24">
        <f t="shared" si="7"/>
        <v>-35.57698214845783</v>
      </c>
      <c r="AE7" s="24">
        <f t="shared" si="8"/>
        <v>4.5727029594341891E-2</v>
      </c>
      <c r="AF7" s="7">
        <v>3</v>
      </c>
      <c r="AG7" s="22">
        <v>1.9294743845642E-3</v>
      </c>
      <c r="AH7" s="22">
        <v>7.4693040982427397E-5</v>
      </c>
      <c r="AI7" s="6">
        <v>3</v>
      </c>
      <c r="AJ7" s="28">
        <f t="shared" si="9"/>
        <v>28.740789982835864</v>
      </c>
      <c r="AK7" s="24">
        <f t="shared" si="10"/>
        <v>0.19868529810960023</v>
      </c>
      <c r="AL7" s="24">
        <f t="shared" si="14"/>
        <v>28.120445647257831</v>
      </c>
      <c r="AM7" s="24">
        <f t="shared" si="11"/>
        <v>0.1953125302231391</v>
      </c>
      <c r="AN7" s="24">
        <f t="shared" si="1"/>
        <v>-7.2755411517649691</v>
      </c>
      <c r="AO7" s="24">
        <f t="shared" si="2"/>
        <v>-8.3794609625412022</v>
      </c>
      <c r="AP7" s="14">
        <f t="shared" si="3"/>
        <v>-6.6769354330091346</v>
      </c>
      <c r="AQ7" s="29">
        <v>1.17525562508229E-3</v>
      </c>
      <c r="AR7" s="22">
        <f t="shared" si="12"/>
        <v>7.5421875948190995E-4</v>
      </c>
      <c r="AS7" s="24">
        <v>-8.3317999999999994</v>
      </c>
      <c r="AT7" s="24">
        <v>-7.2363</v>
      </c>
      <c r="AU7" s="31">
        <v>-6.6426999999999996</v>
      </c>
    </row>
    <row r="8" spans="1:47" s="8" customFormat="1" x14ac:dyDescent="0.25">
      <c r="A8" s="60" t="s">
        <v>36</v>
      </c>
      <c r="B8" s="4" t="s">
        <v>31</v>
      </c>
      <c r="C8" s="5">
        <v>39749.460416666669</v>
      </c>
      <c r="D8" s="5">
        <v>39769.463194444441</v>
      </c>
      <c r="E8" s="5">
        <f t="shared" si="4"/>
        <v>39759.461805555555</v>
      </c>
      <c r="F8" s="16">
        <f t="shared" si="13"/>
        <v>20.00277777777228</v>
      </c>
      <c r="G8" s="4">
        <v>4500</v>
      </c>
      <c r="H8" s="20">
        <v>26.5</v>
      </c>
      <c r="I8" s="20"/>
      <c r="J8" s="7">
        <v>0</v>
      </c>
      <c r="K8" s="24"/>
      <c r="L8" s="24"/>
      <c r="M8" s="7">
        <v>0</v>
      </c>
      <c r="N8" s="20">
        <v>11.75</v>
      </c>
      <c r="O8" s="85">
        <v>0.25</v>
      </c>
      <c r="P8" s="7">
        <v>2</v>
      </c>
      <c r="Q8" s="24">
        <v>0.30127713892031799</v>
      </c>
      <c r="R8" s="24">
        <v>2.42337842650234E-2</v>
      </c>
      <c r="S8" s="6">
        <v>2</v>
      </c>
      <c r="T8" s="26">
        <v>9.8566310234691496E-3</v>
      </c>
      <c r="U8" s="18">
        <f t="shared" si="5"/>
        <v>410.32366801000546</v>
      </c>
      <c r="V8" s="85">
        <v>24.7616150518786</v>
      </c>
      <c r="W8" s="24">
        <f t="shared" si="6"/>
        <v>2.6131265683675644</v>
      </c>
      <c r="X8" s="84">
        <v>6.0346543429892603E-2</v>
      </c>
      <c r="Y8" s="24">
        <v>-12.280656112300001</v>
      </c>
      <c r="Z8" s="24">
        <v>-7.5965145748999898</v>
      </c>
      <c r="AA8" s="14">
        <f t="shared" si="0"/>
        <v>23.078677159589851</v>
      </c>
      <c r="AB8" s="28">
        <v>-5.55</v>
      </c>
      <c r="AC8" s="24">
        <v>0.64999999999999902</v>
      </c>
      <c r="AD8" s="24">
        <f t="shared" si="7"/>
        <v>-35.366811845844936</v>
      </c>
      <c r="AE8" s="24">
        <f t="shared" si="8"/>
        <v>0.63051090783870467</v>
      </c>
      <c r="AF8" s="7">
        <v>2</v>
      </c>
      <c r="AG8" s="22">
        <v>1.89301397205588E-3</v>
      </c>
      <c r="AH8" s="22">
        <v>6.5037669749616695E-5</v>
      </c>
      <c r="AI8" s="6">
        <v>5</v>
      </c>
      <c r="AJ8" s="28">
        <f t="shared" si="9"/>
        <v>28.381850754475408</v>
      </c>
      <c r="AK8" s="24">
        <f t="shared" si="10"/>
        <v>0.21498661023194032</v>
      </c>
      <c r="AL8" s="24">
        <f t="shared" si="14"/>
        <v>27.770297270944944</v>
      </c>
      <c r="AM8" s="24">
        <f t="shared" si="11"/>
        <v>0.21076165849899486</v>
      </c>
      <c r="AN8" s="24">
        <f t="shared" si="1"/>
        <v>-7.111107048777626</v>
      </c>
      <c r="AO8" s="24">
        <f t="shared" si="2"/>
        <v>-8.2231704741982412</v>
      </c>
      <c r="AP8" s="14">
        <f t="shared" si="3"/>
        <v>-6.5182833258785422</v>
      </c>
      <c r="AQ8" s="29">
        <v>1.16940464695232E-3</v>
      </c>
      <c r="AR8" s="22">
        <f t="shared" si="12"/>
        <v>7.2360932510356002E-4</v>
      </c>
      <c r="AS8" s="24">
        <v>-8.2059999999999995</v>
      </c>
      <c r="AT8" s="24">
        <v>-7.0979000000000001</v>
      </c>
      <c r="AU8" s="31">
        <v>-6.5076000000000001</v>
      </c>
    </row>
    <row r="9" spans="1:47" s="8" customFormat="1" x14ac:dyDescent="0.25">
      <c r="A9" s="60" t="s">
        <v>37</v>
      </c>
      <c r="B9" s="4" t="s">
        <v>34</v>
      </c>
      <c r="C9" s="5">
        <v>40659.385416666664</v>
      </c>
      <c r="D9" s="5">
        <v>40714.43472222222</v>
      </c>
      <c r="E9" s="5">
        <f t="shared" si="4"/>
        <v>40686.910069444442</v>
      </c>
      <c r="F9" s="16">
        <f t="shared" si="13"/>
        <v>55.049305555556202</v>
      </c>
      <c r="G9" s="4">
        <v>500</v>
      </c>
      <c r="H9" s="20">
        <v>26.5</v>
      </c>
      <c r="I9" s="20"/>
      <c r="J9" s="7">
        <v>0</v>
      </c>
      <c r="K9" s="24"/>
      <c r="L9" s="24"/>
      <c r="M9" s="7">
        <v>0</v>
      </c>
      <c r="N9" s="20">
        <v>137.944444444444</v>
      </c>
      <c r="O9" s="85">
        <v>78.693302144903797</v>
      </c>
      <c r="P9" s="7">
        <v>3</v>
      </c>
      <c r="Q9" s="24">
        <v>6.2088863801202501E-2</v>
      </c>
      <c r="R9" s="24">
        <v>1.6321443196834599E-2</v>
      </c>
      <c r="S9" s="6">
        <v>3</v>
      </c>
      <c r="T9" s="26">
        <v>1.52642590926636E-3</v>
      </c>
      <c r="U9" s="18">
        <f t="shared" si="5"/>
        <v>63.543890051718442</v>
      </c>
      <c r="V9" s="85">
        <v>3.9322523509207801</v>
      </c>
      <c r="W9" s="24">
        <f t="shared" si="6"/>
        <v>1.8030737980939393</v>
      </c>
      <c r="X9" s="84">
        <v>6.1882461834179801E-2</v>
      </c>
      <c r="Y9" s="24">
        <v>-8.3149999999999995</v>
      </c>
      <c r="Z9" s="24">
        <v>-6.7949999999999999</v>
      </c>
      <c r="AA9" s="14">
        <f t="shared" si="0"/>
        <v>23.904966550000001</v>
      </c>
      <c r="AB9" s="28">
        <v>-6.0666666666666602</v>
      </c>
      <c r="AC9" s="24">
        <v>0.28674417556808701</v>
      </c>
      <c r="AD9" s="24">
        <f t="shared" si="7"/>
        <v>-35.867987182844921</v>
      </c>
      <c r="AE9" s="24">
        <f t="shared" si="8"/>
        <v>0.27814666223830115</v>
      </c>
      <c r="AF9" s="7">
        <v>3</v>
      </c>
      <c r="AG9" s="22">
        <v>1.46581836327345E-3</v>
      </c>
      <c r="AH9" s="22">
        <v>3.3910095430906298E-4</v>
      </c>
      <c r="AI9" s="6">
        <v>3</v>
      </c>
      <c r="AJ9" s="28">
        <f t="shared" si="9"/>
        <v>29.708859862995542</v>
      </c>
      <c r="AK9" s="24">
        <f t="shared" si="10"/>
        <v>0.19861869748159716</v>
      </c>
      <c r="AL9" s="24">
        <f t="shared" si="14"/>
        <v>29.072987182844919</v>
      </c>
      <c r="AM9" s="24">
        <f t="shared" si="11"/>
        <v>0.1953125302231391</v>
      </c>
      <c r="AN9" s="24">
        <f t="shared" si="1"/>
        <v>-7.6269626420115628</v>
      </c>
      <c r="AO9" s="24">
        <f t="shared" si="2"/>
        <v>-8.738448294690329</v>
      </c>
      <c r="AP9" s="14">
        <f t="shared" si="3"/>
        <v>-7.0344469207784641</v>
      </c>
      <c r="AQ9" s="29">
        <v>5.5008533426722703E-4</v>
      </c>
      <c r="AR9" s="22">
        <f t="shared" si="12"/>
        <v>9.1573302900622294E-4</v>
      </c>
      <c r="AS9" s="24">
        <v>-8.1860999999999997</v>
      </c>
      <c r="AT9" s="24">
        <v>-7.1584000000000003</v>
      </c>
      <c r="AU9" s="31">
        <v>-6.6109</v>
      </c>
    </row>
    <row r="10" spans="1:47" s="8" customFormat="1" x14ac:dyDescent="0.25">
      <c r="A10" s="60" t="s">
        <v>38</v>
      </c>
      <c r="B10" s="4" t="s">
        <v>34</v>
      </c>
      <c r="C10" s="5">
        <v>40785.480555555558</v>
      </c>
      <c r="D10" s="5">
        <v>40840.414583333331</v>
      </c>
      <c r="E10" s="5">
        <f t="shared" si="4"/>
        <v>40812.947569444441</v>
      </c>
      <c r="F10" s="16">
        <f t="shared" si="13"/>
        <v>54.934027777773736</v>
      </c>
      <c r="G10" s="4">
        <v>4500</v>
      </c>
      <c r="H10" s="20">
        <v>26.5</v>
      </c>
      <c r="I10" s="20">
        <v>8.1649658092773705E-2</v>
      </c>
      <c r="J10" s="7">
        <v>3</v>
      </c>
      <c r="K10" s="24">
        <v>7.8366666666666598</v>
      </c>
      <c r="L10" s="24">
        <v>0.108423039781937</v>
      </c>
      <c r="M10" s="7">
        <v>3</v>
      </c>
      <c r="N10" s="20">
        <v>30.8333333333333</v>
      </c>
      <c r="O10" s="85">
        <v>10.1689432787978</v>
      </c>
      <c r="P10" s="7">
        <v>3</v>
      </c>
      <c r="Q10" s="24">
        <v>0.1237254029561</v>
      </c>
      <c r="R10" s="24">
        <v>3.1328195818784599E-2</v>
      </c>
      <c r="S10" s="6">
        <v>2</v>
      </c>
      <c r="T10" s="26">
        <v>2.9864594323357101E-3</v>
      </c>
      <c r="U10" s="18">
        <f t="shared" si="5"/>
        <v>124.32391815431568</v>
      </c>
      <c r="V10" s="85">
        <v>7.5215387281621302</v>
      </c>
      <c r="W10" s="24">
        <f t="shared" si="6"/>
        <v>2.0945546887636617</v>
      </c>
      <c r="X10" s="84">
        <v>6.0499530901415903E-2</v>
      </c>
      <c r="Y10" s="24">
        <v>-11.375</v>
      </c>
      <c r="Z10" s="24">
        <v>-7.9450000000000003</v>
      </c>
      <c r="AA10" s="14">
        <f t="shared" si="0"/>
        <v>22.71942005</v>
      </c>
      <c r="AB10" s="28">
        <v>-6.0333333333333297</v>
      </c>
      <c r="AC10" s="24">
        <v>0.24944382578492899</v>
      </c>
      <c r="AD10" s="24">
        <f t="shared" si="7"/>
        <v>-35.835653290135248</v>
      </c>
      <c r="AE10" s="24">
        <f t="shared" si="8"/>
        <v>0.24196469700063925</v>
      </c>
      <c r="AF10" s="7">
        <v>3</v>
      </c>
      <c r="AG10" s="22">
        <v>1.6892880904856901E-3</v>
      </c>
      <c r="AH10" s="22">
        <v>2.2312107929564501E-4</v>
      </c>
      <c r="AI10" s="6">
        <v>3</v>
      </c>
      <c r="AJ10" s="28">
        <f t="shared" si="9"/>
        <v>28.516785077683071</v>
      </c>
      <c r="AK10" s="24">
        <f t="shared" si="10"/>
        <v>0.19876791236682059</v>
      </c>
      <c r="AL10" s="24">
        <f t="shared" si="14"/>
        <v>27.890653290135248</v>
      </c>
      <c r="AM10" s="24">
        <f t="shared" si="11"/>
        <v>0.1953125302231391</v>
      </c>
      <c r="AN10" s="24">
        <f t="shared" si="1"/>
        <v>-7.5936816359965178</v>
      </c>
      <c r="AO10" s="24">
        <f t="shared" si="2"/>
        <v>-8.7052045643359861</v>
      </c>
      <c r="AP10" s="14">
        <f t="shared" si="3"/>
        <v>-7.0011460436882089</v>
      </c>
      <c r="AQ10" s="29">
        <v>1.16940464695232E-3</v>
      </c>
      <c r="AR10" s="22">
        <f t="shared" si="12"/>
        <v>5.1988344353337003E-4</v>
      </c>
      <c r="AS10" s="24">
        <v>-8.6625999999999994</v>
      </c>
      <c r="AT10" s="24">
        <v>-7.5589000000000004</v>
      </c>
      <c r="AU10" s="31">
        <v>-6.9707999999999997</v>
      </c>
    </row>
    <row r="11" spans="1:47" s="8" customFormat="1" x14ac:dyDescent="0.25">
      <c r="A11" s="60" t="s">
        <v>39</v>
      </c>
      <c r="B11" s="4" t="s">
        <v>40</v>
      </c>
      <c r="C11" s="5">
        <v>40785.481249999997</v>
      </c>
      <c r="D11" s="5">
        <v>40840.40625</v>
      </c>
      <c r="E11" s="5">
        <f t="shared" si="4"/>
        <v>40812.943749999999</v>
      </c>
      <c r="F11" s="16">
        <f t="shared" si="13"/>
        <v>54.92500000000291</v>
      </c>
      <c r="G11" s="4">
        <v>4500</v>
      </c>
      <c r="H11" s="20">
        <v>26.5</v>
      </c>
      <c r="I11" s="20"/>
      <c r="J11" s="7">
        <v>0</v>
      </c>
      <c r="K11" s="24"/>
      <c r="L11" s="24"/>
      <c r="M11" s="7">
        <v>0</v>
      </c>
      <c r="N11" s="20">
        <v>67.3333333333333</v>
      </c>
      <c r="O11" s="85">
        <v>0.94280904158206302</v>
      </c>
      <c r="P11" s="7">
        <v>3</v>
      </c>
      <c r="Q11" s="24">
        <v>4.4918871687803702E-2</v>
      </c>
      <c r="R11" s="24">
        <v>3.0960872858697801E-2</v>
      </c>
      <c r="S11" s="6">
        <v>3</v>
      </c>
      <c r="T11" s="26">
        <v>2.2770824475283301E-3</v>
      </c>
      <c r="U11" s="18">
        <f t="shared" si="5"/>
        <v>94.793121504326521</v>
      </c>
      <c r="V11" s="85">
        <v>5.7688215590798197</v>
      </c>
      <c r="W11" s="24">
        <f t="shared" si="6"/>
        <v>1.9767768246682775</v>
      </c>
      <c r="X11" s="84">
        <v>6.08569637493847E-2</v>
      </c>
      <c r="Y11" s="24">
        <v>-9.7324595966</v>
      </c>
      <c r="Z11" s="24">
        <v>-7.1656374673999998</v>
      </c>
      <c r="AA11" s="14">
        <f t="shared" si="0"/>
        <v>23.522872678482667</v>
      </c>
      <c r="AB11" s="28">
        <v>-6.6</v>
      </c>
      <c r="AC11" s="24">
        <v>0</v>
      </c>
      <c r="AD11" s="24">
        <f t="shared" si="7"/>
        <v>-36.385329466199764</v>
      </c>
      <c r="AE11" s="24">
        <f t="shared" si="8"/>
        <v>0</v>
      </c>
      <c r="AF11" s="7">
        <v>1</v>
      </c>
      <c r="AG11" s="22">
        <v>1.8132485029940101E-3</v>
      </c>
      <c r="AH11" s="22">
        <v>1.93987025948103E-4</v>
      </c>
      <c r="AI11" s="6">
        <v>2</v>
      </c>
      <c r="AJ11" s="28">
        <f t="shared" si="9"/>
        <v>29.872349690343928</v>
      </c>
      <c r="AK11" s="24">
        <f t="shared" si="10"/>
        <v>0.25789158132569645</v>
      </c>
      <c r="AL11" s="24">
        <f t="shared" si="14"/>
        <v>29.219691998799764</v>
      </c>
      <c r="AM11" s="24">
        <f t="shared" si="11"/>
        <v>0.25147754052100535</v>
      </c>
      <c r="AN11" s="24">
        <f t="shared" si="1"/>
        <v>-8.159458738253079</v>
      </c>
      <c r="AO11" s="24">
        <f t="shared" si="2"/>
        <v>-9.2703479803595883</v>
      </c>
      <c r="AP11" s="14">
        <f t="shared" si="3"/>
        <v>-7.5672609542236842</v>
      </c>
      <c r="AQ11" s="29">
        <v>1.16940464695232E-3</v>
      </c>
      <c r="AR11" s="22">
        <f t="shared" si="12"/>
        <v>6.4384385604169007E-4</v>
      </c>
      <c r="AS11" s="24">
        <v>-9.1424000000000003</v>
      </c>
      <c r="AT11" s="24">
        <v>-8.0519999999999996</v>
      </c>
      <c r="AU11" s="31">
        <v>-7.4710999999999999</v>
      </c>
    </row>
    <row r="12" spans="1:47" s="8" customFormat="1" x14ac:dyDescent="0.25">
      <c r="A12" s="60" t="s">
        <v>41</v>
      </c>
      <c r="B12" s="4" t="s">
        <v>31</v>
      </c>
      <c r="C12" s="5">
        <v>40967.440972222219</v>
      </c>
      <c r="D12" s="5">
        <v>41022.445138888892</v>
      </c>
      <c r="E12" s="5">
        <f t="shared" si="4"/>
        <v>40994.943055555559</v>
      </c>
      <c r="F12" s="16">
        <f t="shared" si="13"/>
        <v>55.004166666672972</v>
      </c>
      <c r="G12" s="4">
        <v>500</v>
      </c>
      <c r="H12" s="20">
        <v>26.9</v>
      </c>
      <c r="I12" s="20">
        <v>0</v>
      </c>
      <c r="J12" s="7">
        <v>1</v>
      </c>
      <c r="K12" s="24">
        <v>8.41</v>
      </c>
      <c r="L12" s="24">
        <v>0</v>
      </c>
      <c r="M12" s="7">
        <v>1</v>
      </c>
      <c r="N12" s="20">
        <v>15.8333333333333</v>
      </c>
      <c r="O12" s="85">
        <v>2.2484562605386702</v>
      </c>
      <c r="P12" s="7">
        <v>3</v>
      </c>
      <c r="Q12" s="24">
        <v>0.23923470379929701</v>
      </c>
      <c r="R12" s="24">
        <v>3.5007499386727002E-2</v>
      </c>
      <c r="S12" s="6">
        <v>3</v>
      </c>
      <c r="T12" s="26">
        <v>9.7381334909965103E-3</v>
      </c>
      <c r="U12" s="18">
        <f t="shared" si="5"/>
        <v>405.39071048541763</v>
      </c>
      <c r="V12" s="85">
        <v>24.342523624177399</v>
      </c>
      <c r="W12" s="24">
        <f t="shared" si="6"/>
        <v>2.6078737926274727</v>
      </c>
      <c r="X12" s="84">
        <v>6.0047068160564203E-2</v>
      </c>
      <c r="Y12" s="24">
        <v>-12.1231660388999</v>
      </c>
      <c r="Z12" s="24">
        <v>-6.7421622466500004</v>
      </c>
      <c r="AA12" s="14">
        <f t="shared" si="0"/>
        <v>23.959437518306046</v>
      </c>
      <c r="AB12" s="28">
        <v>-5.4</v>
      </c>
      <c r="AC12" s="24">
        <v>0</v>
      </c>
      <c r="AD12" s="24">
        <f t="shared" si="7"/>
        <v>-35.221309328651387</v>
      </c>
      <c r="AE12" s="24">
        <f t="shared" si="8"/>
        <v>0</v>
      </c>
      <c r="AF12" s="7">
        <v>1</v>
      </c>
      <c r="AG12" s="22">
        <v>1.8254085994677299E-3</v>
      </c>
      <c r="AH12" s="22">
        <v>5.5129251512577699E-5</v>
      </c>
      <c r="AI12" s="6">
        <v>3</v>
      </c>
      <c r="AJ12" s="28">
        <f t="shared" si="9"/>
        <v>29.091546735717671</v>
      </c>
      <c r="AK12" s="24">
        <f t="shared" si="10"/>
        <v>0.25765901614333919</v>
      </c>
      <c r="AL12" s="24">
        <f t="shared" si="14"/>
        <v>28.479147082001386</v>
      </c>
      <c r="AM12" s="24">
        <f t="shared" si="11"/>
        <v>0.25147754052100535</v>
      </c>
      <c r="AN12" s="24">
        <f t="shared" si="1"/>
        <v>-7.0303922719365346</v>
      </c>
      <c r="AO12" s="24">
        <f t="shared" si="2"/>
        <v>-8.1531364489402449</v>
      </c>
      <c r="AP12" s="14">
        <f t="shared" si="3"/>
        <v>-6.445344176108847</v>
      </c>
      <c r="AQ12" s="29">
        <v>5.4652483436724202E-4</v>
      </c>
      <c r="AR12" s="22">
        <f t="shared" si="12"/>
        <v>1.2788837651004879E-3</v>
      </c>
      <c r="AS12" s="24">
        <v>-8.077</v>
      </c>
      <c r="AT12" s="24">
        <v>-6.9672000000000001</v>
      </c>
      <c r="AU12" s="31">
        <v>-6.3891999999999998</v>
      </c>
    </row>
    <row r="13" spans="1:47" s="8" customFormat="1" x14ac:dyDescent="0.25">
      <c r="A13" s="60" t="s">
        <v>42</v>
      </c>
      <c r="B13" s="4" t="s">
        <v>34</v>
      </c>
      <c r="C13" s="5">
        <v>41089.413888888892</v>
      </c>
      <c r="D13" s="5">
        <v>41148.417361111111</v>
      </c>
      <c r="E13" s="5">
        <f t="shared" si="4"/>
        <v>41118.915625000001</v>
      </c>
      <c r="F13" s="16">
        <f t="shared" si="13"/>
        <v>59.003472222218988</v>
      </c>
      <c r="G13" s="4">
        <v>4500</v>
      </c>
      <c r="H13" s="20">
        <v>27.8</v>
      </c>
      <c r="I13" s="20">
        <v>0</v>
      </c>
      <c r="J13" s="7">
        <v>1</v>
      </c>
      <c r="K13" s="24">
        <v>8.26</v>
      </c>
      <c r="L13" s="24">
        <v>0</v>
      </c>
      <c r="M13" s="7">
        <v>1</v>
      </c>
      <c r="N13" s="20">
        <v>154.26451283236099</v>
      </c>
      <c r="O13" s="85">
        <v>122.82058675390699</v>
      </c>
      <c r="P13" s="7">
        <v>3</v>
      </c>
      <c r="Q13" s="24">
        <v>3.6585639587730701E-2</v>
      </c>
      <c r="R13" s="24">
        <v>4.63690989227247E-2</v>
      </c>
      <c r="S13" s="6">
        <v>3</v>
      </c>
      <c r="T13" s="26">
        <v>1.5533180887623201E-4</v>
      </c>
      <c r="U13" s="18">
        <f t="shared" si="5"/>
        <v>6.4663389980780641</v>
      </c>
      <c r="V13" s="85">
        <v>0.97823263628173496</v>
      </c>
      <c r="W13" s="24">
        <f t="shared" si="6"/>
        <v>0.8106584687777757</v>
      </c>
      <c r="X13" s="84">
        <v>0.15128075354114401</v>
      </c>
      <c r="Y13" s="24">
        <v>-10.225</v>
      </c>
      <c r="Z13" s="24">
        <v>-7.89</v>
      </c>
      <c r="AA13" s="14">
        <f t="shared" si="0"/>
        <v>22.7761201</v>
      </c>
      <c r="AB13" s="28">
        <v>-6.3</v>
      </c>
      <c r="AC13" s="24">
        <v>0.1</v>
      </c>
      <c r="AD13" s="24">
        <f t="shared" si="7"/>
        <v>-36.094324431812673</v>
      </c>
      <c r="AE13" s="24">
        <f t="shared" si="8"/>
        <v>9.700167812903164E-2</v>
      </c>
      <c r="AF13" s="7">
        <v>2</v>
      </c>
      <c r="AG13" s="22">
        <v>1.1872634730538899E-3</v>
      </c>
      <c r="AH13" s="22">
        <v>2.7626497005987999E-4</v>
      </c>
      <c r="AI13" s="6">
        <v>2</v>
      </c>
      <c r="AJ13" s="28">
        <f t="shared" si="9"/>
        <v>28.840545331871425</v>
      </c>
      <c r="AK13" s="24">
        <f t="shared" si="10"/>
        <v>0.2150933894245686</v>
      </c>
      <c r="AL13" s="24">
        <f t="shared" si="14"/>
        <v>28.204324431812672</v>
      </c>
      <c r="AM13" s="24">
        <f t="shared" si="11"/>
        <v>0.21076165849899486</v>
      </c>
      <c r="AN13" s="24">
        <f t="shared" si="1"/>
        <v>-8.0834503923169905</v>
      </c>
      <c r="AO13" s="24">
        <f t="shared" si="2"/>
        <v>-9.2287036671804117</v>
      </c>
      <c r="AP13" s="14">
        <f t="shared" si="3"/>
        <v>-7.5165314887910881</v>
      </c>
      <c r="AQ13" s="29">
        <v>1.1444196353101799E-3</v>
      </c>
      <c r="AR13" s="22">
        <f t="shared" si="12"/>
        <v>4.2843837743709997E-5</v>
      </c>
      <c r="AS13" s="24">
        <v>-9.3239999999999998</v>
      </c>
      <c r="AT13" s="24">
        <v>-8.1654</v>
      </c>
      <c r="AU13" s="31">
        <v>-7.5922000000000001</v>
      </c>
    </row>
    <row r="14" spans="1:47" s="8" customFormat="1" x14ac:dyDescent="0.25">
      <c r="A14" s="60" t="s">
        <v>43</v>
      </c>
      <c r="B14" s="4" t="s">
        <v>44</v>
      </c>
      <c r="C14" s="5">
        <v>41387.438194444447</v>
      </c>
      <c r="D14" s="5">
        <v>41450.571527777778</v>
      </c>
      <c r="E14" s="5">
        <f t="shared" si="4"/>
        <v>41419.004861111112</v>
      </c>
      <c r="F14" s="16">
        <f t="shared" si="13"/>
        <v>63.133333333331393</v>
      </c>
      <c r="G14" s="4">
        <v>500</v>
      </c>
      <c r="H14" s="20">
        <v>26.5</v>
      </c>
      <c r="I14" s="20"/>
      <c r="J14" s="7">
        <v>0</v>
      </c>
      <c r="K14" s="24"/>
      <c r="L14" s="24"/>
      <c r="M14" s="7">
        <v>0</v>
      </c>
      <c r="N14" s="20">
        <v>301.35949939363798</v>
      </c>
      <c r="O14" s="85">
        <v>5.7763033461745401</v>
      </c>
      <c r="P14" s="7">
        <v>3</v>
      </c>
      <c r="Q14" s="24">
        <v>1.1528561752831699E-2</v>
      </c>
      <c r="R14" s="24">
        <v>3.9154162771768498E-4</v>
      </c>
      <c r="S14" s="6">
        <v>3</v>
      </c>
      <c r="T14" s="26">
        <v>1.1304627766599901E-3</v>
      </c>
      <c r="U14" s="18">
        <f t="shared" si="5"/>
        <v>47.060261458853283</v>
      </c>
      <c r="V14" s="85">
        <v>2.94570376536441</v>
      </c>
      <c r="W14" s="24">
        <f t="shared" si="6"/>
        <v>1.6726543357133938</v>
      </c>
      <c r="X14" s="84">
        <v>6.25942923827561E-2</v>
      </c>
      <c r="Y14" s="24">
        <v>-9.0351873841000003</v>
      </c>
      <c r="Z14" s="24">
        <v>-6.8578278561500001</v>
      </c>
      <c r="AA14" s="14">
        <f t="shared" si="0"/>
        <v>23.840196684816405</v>
      </c>
      <c r="AB14" s="28">
        <v>-6.36666666666666</v>
      </c>
      <c r="AC14" s="24">
        <v>0.124721912892464</v>
      </c>
      <c r="AD14" s="24">
        <f t="shared" si="7"/>
        <v>-36.158992217232019</v>
      </c>
      <c r="AE14" s="24">
        <f t="shared" si="8"/>
        <v>0.12098234850031914</v>
      </c>
      <c r="AF14" s="7">
        <v>3</v>
      </c>
      <c r="AG14" s="22">
        <v>1.82089901447105E-3</v>
      </c>
      <c r="AH14" s="22">
        <v>4.9938286500726201E-5</v>
      </c>
      <c r="AI14" s="6">
        <v>4</v>
      </c>
      <c r="AJ14" s="28">
        <f t="shared" si="9"/>
        <v>29.947476838878334</v>
      </c>
      <c r="AK14" s="24">
        <f t="shared" si="10"/>
        <v>0.19864748281358338</v>
      </c>
      <c r="AL14" s="24">
        <f t="shared" si="14"/>
        <v>29.301164361082019</v>
      </c>
      <c r="AM14" s="24">
        <f t="shared" si="11"/>
        <v>0.1953125302231391</v>
      </c>
      <c r="AN14" s="24">
        <f t="shared" si="1"/>
        <v>-7.9264916961474228</v>
      </c>
      <c r="AO14" s="24">
        <f t="shared" si="2"/>
        <v>-9.0376418678793016</v>
      </c>
      <c r="AP14" s="14">
        <f t="shared" si="3"/>
        <v>-7.334154814591443</v>
      </c>
      <c r="AQ14" s="29">
        <v>5.5008533426722703E-4</v>
      </c>
      <c r="AR14" s="22">
        <f t="shared" si="12"/>
        <v>1.2708136802038229E-3</v>
      </c>
      <c r="AS14" s="24">
        <v>-7.9206000000000003</v>
      </c>
      <c r="AT14" s="24">
        <v>-6.9775</v>
      </c>
      <c r="AU14" s="31">
        <v>-6.4751000000000003</v>
      </c>
    </row>
    <row r="15" spans="1:47" s="8" customFormat="1" x14ac:dyDescent="0.25">
      <c r="A15" s="60" t="s">
        <v>45</v>
      </c>
      <c r="B15" s="4" t="s">
        <v>34</v>
      </c>
      <c r="C15" s="5">
        <v>41569.469444444447</v>
      </c>
      <c r="D15" s="5">
        <v>41624.444444444445</v>
      </c>
      <c r="E15" s="5">
        <f t="shared" si="4"/>
        <v>41596.95694444445</v>
      </c>
      <c r="F15" s="16">
        <f t="shared" si="13"/>
        <v>54.974999999998545</v>
      </c>
      <c r="G15" s="4">
        <v>4500</v>
      </c>
      <c r="H15" s="20">
        <v>26.5</v>
      </c>
      <c r="I15" s="20"/>
      <c r="J15" s="7">
        <v>0</v>
      </c>
      <c r="K15" s="24"/>
      <c r="L15" s="24"/>
      <c r="M15" s="7">
        <v>0</v>
      </c>
      <c r="N15" s="20">
        <v>55.7777777777777</v>
      </c>
      <c r="O15" s="85">
        <v>19.722300469328299</v>
      </c>
      <c r="P15" s="7">
        <v>3</v>
      </c>
      <c r="Q15" s="24">
        <v>8.8981661421372496E-2</v>
      </c>
      <c r="R15" s="24">
        <v>2.7849119560587901E-2</v>
      </c>
      <c r="S15" s="6">
        <v>3</v>
      </c>
      <c r="T15" s="26">
        <v>2.1570992779086202E-3</v>
      </c>
      <c r="U15" s="18">
        <f t="shared" si="5"/>
        <v>89.798318093241932</v>
      </c>
      <c r="V15" s="85">
        <v>5.4734279732816198</v>
      </c>
      <c r="W15" s="24">
        <f t="shared" si="6"/>
        <v>1.9532682024839569</v>
      </c>
      <c r="X15" s="84">
        <v>6.0952455341071E-2</v>
      </c>
      <c r="Y15" s="24">
        <v>-9.6549999999999994</v>
      </c>
      <c r="Z15" s="24">
        <v>-7.7350000000000003</v>
      </c>
      <c r="AA15" s="14">
        <f t="shared" si="0"/>
        <v>22.935911149999999</v>
      </c>
      <c r="AB15" s="28">
        <v>-6.2666666666666604</v>
      </c>
      <c r="AC15" s="24">
        <v>0.28674417556808701</v>
      </c>
      <c r="AD15" s="24">
        <f t="shared" si="7"/>
        <v>-36.061990539102986</v>
      </c>
      <c r="AE15" s="24">
        <f t="shared" si="8"/>
        <v>0.27814666223830115</v>
      </c>
      <c r="AF15" s="7">
        <v>3</v>
      </c>
      <c r="AG15" s="22">
        <v>1.3281631736526899E-3</v>
      </c>
      <c r="AH15" s="22">
        <v>2.44161018049444E-4</v>
      </c>
      <c r="AI15" s="6">
        <v>3</v>
      </c>
      <c r="AJ15" s="28">
        <f t="shared" si="9"/>
        <v>28.963221702518702</v>
      </c>
      <c r="AK15" s="24">
        <f t="shared" si="10"/>
        <v>0.1987561650505707</v>
      </c>
      <c r="AL15" s="24">
        <f t="shared" si="14"/>
        <v>28.326990539102987</v>
      </c>
      <c r="AM15" s="24">
        <f t="shared" si="11"/>
        <v>0.1953125302231391</v>
      </c>
      <c r="AN15" s="24">
        <f t="shared" si="1"/>
        <v>-7.826648678102174</v>
      </c>
      <c r="AO15" s="24">
        <f t="shared" si="2"/>
        <v>-8.9379106768162728</v>
      </c>
      <c r="AP15" s="14">
        <f t="shared" si="3"/>
        <v>-7.2342521833204501</v>
      </c>
      <c r="AQ15" s="29">
        <v>1.16940464695232E-3</v>
      </c>
      <c r="AR15" s="22">
        <f t="shared" si="12"/>
        <v>1.587585267003699E-4</v>
      </c>
      <c r="AS15" s="24">
        <v>-8.9459</v>
      </c>
      <c r="AT15" s="24">
        <v>-7.8349000000000002</v>
      </c>
      <c r="AU15" s="31">
        <v>-7.2428999999999997</v>
      </c>
    </row>
    <row r="16" spans="1:47" s="8" customFormat="1" x14ac:dyDescent="0.25">
      <c r="A16" s="60" t="s">
        <v>46</v>
      </c>
      <c r="B16" s="4" t="s">
        <v>31</v>
      </c>
      <c r="C16" s="5">
        <v>41688.425000000003</v>
      </c>
      <c r="D16" s="5">
        <v>41751.458333333336</v>
      </c>
      <c r="E16" s="5">
        <f t="shared" si="4"/>
        <v>41719.941666666666</v>
      </c>
      <c r="F16" s="16">
        <f t="shared" si="13"/>
        <v>63.033333333332848</v>
      </c>
      <c r="G16" s="4">
        <v>500</v>
      </c>
      <c r="H16" s="20">
        <v>26.633333333333301</v>
      </c>
      <c r="I16" s="20">
        <v>0.205480466765632</v>
      </c>
      <c r="J16" s="7">
        <v>3</v>
      </c>
      <c r="K16" s="24">
        <v>7.1366666666666596</v>
      </c>
      <c r="L16" s="24">
        <v>0.57563491516373</v>
      </c>
      <c r="M16" s="7">
        <v>3</v>
      </c>
      <c r="N16" s="20">
        <v>13.1666666666666</v>
      </c>
      <c r="O16" s="85">
        <v>2.2484562605386702</v>
      </c>
      <c r="P16" s="7">
        <v>3</v>
      </c>
      <c r="Q16" s="24">
        <v>0.28440421375896902</v>
      </c>
      <c r="R16" s="24">
        <v>4.9718780250398303E-2</v>
      </c>
      <c r="S16" s="6">
        <v>3</v>
      </c>
      <c r="T16" s="26">
        <v>1.6229791519790399E-2</v>
      </c>
      <c r="U16" s="18">
        <f t="shared" si="5"/>
        <v>675.63324340553493</v>
      </c>
      <c r="V16" s="85">
        <v>40.546725968468998</v>
      </c>
      <c r="W16" s="24">
        <f t="shared" si="6"/>
        <v>2.8297110101594698</v>
      </c>
      <c r="X16" s="84">
        <v>6.0012923230498401E-2</v>
      </c>
      <c r="Y16" s="24">
        <v>-14.3253468168</v>
      </c>
      <c r="Z16" s="24">
        <v>-8.0937834410500002</v>
      </c>
      <c r="AA16" s="14">
        <f t="shared" si="0"/>
        <v>22.566037712787143</v>
      </c>
      <c r="AB16" s="28">
        <v>-6.43333333333333</v>
      </c>
      <c r="AC16" s="24">
        <v>4.7140452079103001E-2</v>
      </c>
      <c r="AD16" s="24">
        <f t="shared" si="7"/>
        <v>-36.223660002651378</v>
      </c>
      <c r="AE16" s="24">
        <f t="shared" si="8"/>
        <v>4.5727029594341891E-2</v>
      </c>
      <c r="AF16" s="7">
        <v>3</v>
      </c>
      <c r="AG16" s="22"/>
      <c r="AH16" s="22"/>
      <c r="AI16" s="6">
        <v>0</v>
      </c>
      <c r="AJ16" s="28">
        <f t="shared" si="9"/>
        <v>28.769307815975122</v>
      </c>
      <c r="AK16" s="24">
        <f t="shared" si="10"/>
        <v>0.19881488034772918</v>
      </c>
      <c r="AL16" s="24">
        <f t="shared" si="14"/>
        <v>28.129876561601378</v>
      </c>
      <c r="AM16" s="24">
        <f t="shared" si="11"/>
        <v>0.1953125302231391</v>
      </c>
      <c r="AN16" s="24">
        <f t="shared" si="1"/>
        <v>-8.0160673645344787</v>
      </c>
      <c r="AO16" s="24">
        <f t="shared" si="2"/>
        <v>-9.1306469706655662</v>
      </c>
      <c r="AP16" s="14">
        <f t="shared" si="3"/>
        <v>-7.4263916412863864</v>
      </c>
      <c r="AQ16" s="29">
        <v>5.4892535822439602E-4</v>
      </c>
      <c r="AR16" s="22"/>
      <c r="AS16" s="24"/>
      <c r="AT16" s="24"/>
      <c r="AU16" s="31"/>
    </row>
    <row r="17" spans="1:47" s="8" customFormat="1" x14ac:dyDescent="0.25">
      <c r="A17" s="60" t="s">
        <v>47</v>
      </c>
      <c r="B17" s="4" t="s">
        <v>31</v>
      </c>
      <c r="C17" s="5">
        <v>41752.438194444447</v>
      </c>
      <c r="D17" s="5">
        <v>41806.425694444442</v>
      </c>
      <c r="E17" s="5">
        <f t="shared" si="4"/>
        <v>41779.431944444441</v>
      </c>
      <c r="F17" s="16">
        <f t="shared" si="13"/>
        <v>53.987499999995634</v>
      </c>
      <c r="G17" s="4">
        <v>500</v>
      </c>
      <c r="H17" s="20">
        <v>26.733333333333299</v>
      </c>
      <c r="I17" s="20">
        <v>0.16996731711975899</v>
      </c>
      <c r="J17" s="7">
        <v>3</v>
      </c>
      <c r="K17" s="24">
        <v>7.0433333333333303</v>
      </c>
      <c r="L17" s="24">
        <v>0.47849300470911299</v>
      </c>
      <c r="M17" s="7">
        <v>3</v>
      </c>
      <c r="N17" s="20">
        <v>20.0555555555555</v>
      </c>
      <c r="O17" s="85">
        <v>2.9948515493207801</v>
      </c>
      <c r="P17" s="7">
        <v>3</v>
      </c>
      <c r="Q17" s="24">
        <v>0.18300448371345701</v>
      </c>
      <c r="R17" s="24">
        <v>2.85067612288658E-2</v>
      </c>
      <c r="S17" s="6">
        <v>3</v>
      </c>
      <c r="T17" s="26">
        <v>1.25112898577305E-2</v>
      </c>
      <c r="U17" s="18">
        <f t="shared" si="5"/>
        <v>520.83499257878327</v>
      </c>
      <c r="V17" s="85">
        <v>31.265525144460899</v>
      </c>
      <c r="W17" s="24">
        <f t="shared" si="6"/>
        <v>2.7167001548484411</v>
      </c>
      <c r="X17" s="84">
        <v>6.0029617037936599E-2</v>
      </c>
      <c r="Y17" s="24">
        <v>-13.3458852054</v>
      </c>
      <c r="Z17" s="24">
        <v>-7.7394536150499897</v>
      </c>
      <c r="AA17" s="14">
        <f t="shared" si="0"/>
        <v>22.931319873708816</v>
      </c>
      <c r="AB17" s="28">
        <v>-6.5</v>
      </c>
      <c r="AC17" s="24">
        <v>8.1649658092772304E-2</v>
      </c>
      <c r="AD17" s="24">
        <f t="shared" si="7"/>
        <v>-36.288327788070731</v>
      </c>
      <c r="AE17" s="24">
        <f t="shared" si="8"/>
        <v>7.9201538536605817E-2</v>
      </c>
      <c r="AF17" s="7">
        <v>3</v>
      </c>
      <c r="AG17" s="22"/>
      <c r="AH17" s="22"/>
      <c r="AI17" s="6">
        <v>0</v>
      </c>
      <c r="AJ17" s="28">
        <f t="shared" si="9"/>
        <v>29.193565707703403</v>
      </c>
      <c r="AK17" s="24">
        <f t="shared" si="10"/>
        <v>0.19877270958898971</v>
      </c>
      <c r="AL17" s="24">
        <f t="shared" si="14"/>
        <v>28.548874173020742</v>
      </c>
      <c r="AM17" s="24">
        <f t="shared" si="11"/>
        <v>0.1953125302231391</v>
      </c>
      <c r="AN17" s="24">
        <f t="shared" si="1"/>
        <v>-8.0998731376095066</v>
      </c>
      <c r="AO17" s="24">
        <f t="shared" si="2"/>
        <v>-9.2170036104140536</v>
      </c>
      <c r="AP17" s="14">
        <f t="shared" si="3"/>
        <v>-7.5122012971590948</v>
      </c>
      <c r="AQ17" s="29">
        <v>5.4803491499076998E-4</v>
      </c>
      <c r="AR17" s="22"/>
      <c r="AS17" s="24"/>
      <c r="AT17" s="24"/>
      <c r="AU17" s="31"/>
    </row>
    <row r="18" spans="1:47" s="8" customFormat="1" x14ac:dyDescent="0.25">
      <c r="A18" s="60" t="s">
        <v>48</v>
      </c>
      <c r="B18" s="4" t="s">
        <v>31</v>
      </c>
      <c r="C18" s="5">
        <v>41807.429861111108</v>
      </c>
      <c r="D18" s="5">
        <v>41863.473611111112</v>
      </c>
      <c r="E18" s="5">
        <f t="shared" si="4"/>
        <v>41835.451736111107</v>
      </c>
      <c r="F18" s="16">
        <f t="shared" si="13"/>
        <v>56.043750000004366</v>
      </c>
      <c r="G18" s="4">
        <v>4500</v>
      </c>
      <c r="H18" s="20">
        <v>26.8</v>
      </c>
      <c r="I18" s="20">
        <v>0</v>
      </c>
      <c r="J18" s="7">
        <v>1</v>
      </c>
      <c r="K18" s="24">
        <v>7.72</v>
      </c>
      <c r="L18" s="24">
        <v>0</v>
      </c>
      <c r="M18" s="7">
        <v>1</v>
      </c>
      <c r="N18" s="20">
        <v>17.75</v>
      </c>
      <c r="O18" s="85">
        <v>5.9166666666666599</v>
      </c>
      <c r="P18" s="7">
        <v>2</v>
      </c>
      <c r="Q18" s="24">
        <v>0.14749999999999999</v>
      </c>
      <c r="R18" s="24">
        <v>0</v>
      </c>
      <c r="S18" s="6">
        <v>1</v>
      </c>
      <c r="T18" s="26">
        <v>1.01851657285804E-2</v>
      </c>
      <c r="U18" s="18">
        <f t="shared" si="5"/>
        <v>424.00030508294202</v>
      </c>
      <c r="V18" s="85">
        <v>25.457593272691</v>
      </c>
      <c r="W18" s="24">
        <f t="shared" si="6"/>
        <v>2.627366169082805</v>
      </c>
      <c r="X18" s="84">
        <v>6.0041450365728097E-2</v>
      </c>
      <c r="Y18" s="24">
        <v>-13.199656360800001</v>
      </c>
      <c r="Z18" s="24">
        <v>-8.1325129611500007</v>
      </c>
      <c r="AA18" s="14">
        <f t="shared" si="0"/>
        <v>22.526111063220853</v>
      </c>
      <c r="AB18" s="28">
        <v>-6.7</v>
      </c>
      <c r="AC18" s="24">
        <v>0.2</v>
      </c>
      <c r="AD18" s="24">
        <f t="shared" si="7"/>
        <v>-36.482331144328796</v>
      </c>
      <c r="AE18" s="24">
        <f t="shared" si="8"/>
        <v>0.19400335625806328</v>
      </c>
      <c r="AF18" s="7">
        <v>2</v>
      </c>
      <c r="AG18" s="22"/>
      <c r="AH18" s="22"/>
      <c r="AI18" s="6">
        <v>0</v>
      </c>
      <c r="AJ18" s="28">
        <f t="shared" si="9"/>
        <v>28.99869086174337</v>
      </c>
      <c r="AK18" s="24">
        <f t="shared" si="10"/>
        <v>0.21516087885095109</v>
      </c>
      <c r="AL18" s="24">
        <f t="shared" si="14"/>
        <v>28.349818183178797</v>
      </c>
      <c r="AM18" s="24">
        <f t="shared" si="11"/>
        <v>0.21076165849899486</v>
      </c>
      <c r="AN18" s="24">
        <f t="shared" si="1"/>
        <v>-8.3110390719352836</v>
      </c>
      <c r="AO18" s="24">
        <f t="shared" si="2"/>
        <v>-9.4296937126928242</v>
      </c>
      <c r="AP18" s="14">
        <f t="shared" si="3"/>
        <v>-7.7247940481179285</v>
      </c>
      <c r="AQ18" s="29">
        <v>1.1635858787035699E-3</v>
      </c>
      <c r="AR18" s="22"/>
      <c r="AS18" s="24"/>
      <c r="AT18" s="24"/>
      <c r="AU18" s="31"/>
    </row>
    <row r="19" spans="1:47" s="8" customFormat="1" x14ac:dyDescent="0.25">
      <c r="A19" s="60" t="s">
        <v>49</v>
      </c>
      <c r="B19" s="4" t="s">
        <v>31</v>
      </c>
      <c r="C19" s="5">
        <v>42003.453472222223</v>
      </c>
      <c r="D19" s="5">
        <v>42062.434027777781</v>
      </c>
      <c r="E19" s="5">
        <f t="shared" si="4"/>
        <v>42032.943750000006</v>
      </c>
      <c r="F19" s="16">
        <f t="shared" si="13"/>
        <v>58.980555555557657</v>
      </c>
      <c r="G19" s="4">
        <v>500</v>
      </c>
      <c r="H19" s="20">
        <v>26.2</v>
      </c>
      <c r="I19" s="20">
        <v>0.59999999999999898</v>
      </c>
      <c r="J19" s="7">
        <v>2</v>
      </c>
      <c r="K19" s="24">
        <v>7.08</v>
      </c>
      <c r="L19" s="24">
        <v>0.37</v>
      </c>
      <c r="M19" s="7">
        <v>2</v>
      </c>
      <c r="N19" s="20">
        <v>12.7222222222222</v>
      </c>
      <c r="O19" s="85">
        <v>1.0914934835771299</v>
      </c>
      <c r="P19" s="7">
        <v>3</v>
      </c>
      <c r="Q19" s="24">
        <v>0.303673741811051</v>
      </c>
      <c r="R19" s="24">
        <v>3.5766787204242201E-2</v>
      </c>
      <c r="S19" s="6">
        <v>3</v>
      </c>
      <c r="T19" s="26">
        <v>1.52387110680031E-2</v>
      </c>
      <c r="U19" s="18">
        <f t="shared" si="5"/>
        <v>634.375356679118</v>
      </c>
      <c r="V19" s="85">
        <v>38.073139706231302</v>
      </c>
      <c r="W19" s="24">
        <f t="shared" si="6"/>
        <v>2.8023463037765253</v>
      </c>
      <c r="X19" s="84">
        <v>6.0016738206130599E-2</v>
      </c>
      <c r="Y19" s="24">
        <v>-12.381077598899999</v>
      </c>
      <c r="Z19" s="24">
        <v>-8.2438881851999994</v>
      </c>
      <c r="AA19" s="14">
        <f t="shared" si="0"/>
        <v>22.411293230995469</v>
      </c>
      <c r="AB19" s="28">
        <v>-7.2</v>
      </c>
      <c r="AC19" s="24">
        <v>8.1649658092772595E-2</v>
      </c>
      <c r="AD19" s="24">
        <f t="shared" si="7"/>
        <v>-36.967339534973952</v>
      </c>
      <c r="AE19" s="24">
        <f t="shared" si="8"/>
        <v>7.9201538536606095E-2</v>
      </c>
      <c r="AF19" s="7">
        <v>3</v>
      </c>
      <c r="AG19" s="22"/>
      <c r="AH19" s="22"/>
      <c r="AI19" s="6">
        <v>0</v>
      </c>
      <c r="AJ19" s="28">
        <f t="shared" si="9"/>
        <v>29.389895476832631</v>
      </c>
      <c r="AK19" s="24">
        <f t="shared" si="10"/>
        <v>0.19888716348944774</v>
      </c>
      <c r="AL19" s="24">
        <f t="shared" si="14"/>
        <v>28.723451349773953</v>
      </c>
      <c r="AM19" s="24">
        <f t="shared" si="11"/>
        <v>0.1953125302231391</v>
      </c>
      <c r="AN19" s="24">
        <f t="shared" si="1"/>
        <v>-8.7066992209798855</v>
      </c>
      <c r="AO19" s="24">
        <f t="shared" si="2"/>
        <v>-9.8090275692603655</v>
      </c>
      <c r="AP19" s="14">
        <f t="shared" si="3"/>
        <v>-8.1089564802609857</v>
      </c>
      <c r="AQ19" s="29">
        <v>5.52772597614078E-4</v>
      </c>
      <c r="AR19" s="22"/>
      <c r="AS19" s="24"/>
      <c r="AT19" s="24"/>
      <c r="AU19" s="31"/>
    </row>
    <row r="20" spans="1:47" s="8" customFormat="1" x14ac:dyDescent="0.25">
      <c r="A20" s="60" t="s">
        <v>50</v>
      </c>
      <c r="B20" s="4" t="s">
        <v>31</v>
      </c>
      <c r="C20" s="5">
        <v>41943.452777777777</v>
      </c>
      <c r="D20" s="5">
        <v>42002.52847222222</v>
      </c>
      <c r="E20" s="5">
        <f t="shared" si="4"/>
        <v>41972.990624999999</v>
      </c>
      <c r="F20" s="16">
        <f t="shared" si="13"/>
        <v>59.075694444443798</v>
      </c>
      <c r="G20" s="4">
        <v>4500</v>
      </c>
      <c r="H20" s="20">
        <v>26.85</v>
      </c>
      <c r="I20" s="20">
        <v>0.25</v>
      </c>
      <c r="J20" s="7">
        <v>2</v>
      </c>
      <c r="K20" s="24">
        <v>7</v>
      </c>
      <c r="L20" s="24">
        <v>0.24</v>
      </c>
      <c r="M20" s="7">
        <v>2</v>
      </c>
      <c r="N20" s="20">
        <v>11.3888888888888</v>
      </c>
      <c r="O20" s="85">
        <v>0.47790695928014598</v>
      </c>
      <c r="P20" s="7">
        <v>3</v>
      </c>
      <c r="Q20" s="24">
        <v>0.34449243025565501</v>
      </c>
      <c r="R20" s="24">
        <v>8.1826392258823894E-3</v>
      </c>
      <c r="S20" s="6">
        <v>3</v>
      </c>
      <c r="T20" s="26">
        <v>1.95185812789044E-2</v>
      </c>
      <c r="U20" s="18">
        <f t="shared" si="5"/>
        <v>812.54293131616532</v>
      </c>
      <c r="V20" s="85">
        <v>48.760848796177797</v>
      </c>
      <c r="W20" s="24">
        <f t="shared" si="6"/>
        <v>2.9098463165323225</v>
      </c>
      <c r="X20" s="84">
        <v>6.0010181513971798E-2</v>
      </c>
      <c r="Y20" s="24">
        <v>-13.75456860445</v>
      </c>
      <c r="Z20" s="24">
        <v>-8.9453325752000001</v>
      </c>
      <c r="AA20" s="14">
        <f t="shared" si="0"/>
        <v>21.688167194900569</v>
      </c>
      <c r="AB20" s="28">
        <v>-7.1666666666666599</v>
      </c>
      <c r="AC20" s="24">
        <v>9.4280904158206405E-2</v>
      </c>
      <c r="AD20" s="24">
        <f t="shared" si="7"/>
        <v>-36.935005642264272</v>
      </c>
      <c r="AE20" s="24">
        <f t="shared" si="8"/>
        <v>9.1454059188684184E-2</v>
      </c>
      <c r="AF20" s="7">
        <v>3</v>
      </c>
      <c r="AG20" s="22"/>
      <c r="AH20" s="22"/>
      <c r="AI20" s="6">
        <v>0</v>
      </c>
      <c r="AJ20" s="28">
        <f t="shared" si="9"/>
        <v>28.648795642844547</v>
      </c>
      <c r="AK20" s="24">
        <f t="shared" si="10"/>
        <v>0.19897751505951067</v>
      </c>
      <c r="AL20" s="24">
        <f t="shared" si="14"/>
        <v>27.989673067064274</v>
      </c>
      <c r="AM20" s="24">
        <f t="shared" si="11"/>
        <v>0.1953125302231391</v>
      </c>
      <c r="AN20" s="24">
        <f t="shared" si="1"/>
        <v>-8.7855573667479803</v>
      </c>
      <c r="AO20" s="24">
        <f t="shared" si="2"/>
        <v>-9.9049970843653909</v>
      </c>
      <c r="AP20" s="14">
        <f t="shared" si="3"/>
        <v>-8.2005682907865776</v>
      </c>
      <c r="AQ20" s="29">
        <v>1.1626191990053499E-3</v>
      </c>
      <c r="AR20" s="22"/>
      <c r="AS20" s="24"/>
      <c r="AT20" s="24"/>
      <c r="AU20" s="31"/>
    </row>
    <row r="21" spans="1:47" s="8" customFormat="1" x14ac:dyDescent="0.25">
      <c r="A21" s="60" t="s">
        <v>51</v>
      </c>
      <c r="B21" s="4" t="s">
        <v>31</v>
      </c>
      <c r="C21" s="5">
        <v>39826.472222222219</v>
      </c>
      <c r="D21" s="5">
        <v>39861.554861111108</v>
      </c>
      <c r="E21" s="5">
        <f t="shared" si="4"/>
        <v>39844.01354166666</v>
      </c>
      <c r="F21" s="16">
        <f t="shared" si="13"/>
        <v>35.082638888889051</v>
      </c>
      <c r="G21" s="4">
        <v>500</v>
      </c>
      <c r="H21" s="20">
        <v>26.75</v>
      </c>
      <c r="I21" s="20">
        <v>0.25</v>
      </c>
      <c r="J21" s="7">
        <v>2</v>
      </c>
      <c r="K21" s="24"/>
      <c r="L21" s="24"/>
      <c r="M21" s="7">
        <v>0</v>
      </c>
      <c r="N21" s="20">
        <v>11.75</v>
      </c>
      <c r="O21" s="85">
        <v>2.25</v>
      </c>
      <c r="P21" s="7">
        <v>2</v>
      </c>
      <c r="Q21" s="24">
        <v>0.25490555362525702</v>
      </c>
      <c r="R21" s="24">
        <v>1.64799885434176E-2</v>
      </c>
      <c r="S21" s="6">
        <v>2</v>
      </c>
      <c r="T21" s="26">
        <v>3.0678992062392399E-3</v>
      </c>
      <c r="U21" s="18">
        <f t="shared" si="5"/>
        <v>127.71419082156227</v>
      </c>
      <c r="V21" s="85">
        <v>7.8102790767500299</v>
      </c>
      <c r="W21" s="24">
        <f t="shared" si="6"/>
        <v>2.1062391560973093</v>
      </c>
      <c r="X21" s="84">
        <v>6.1154355882521098E-2</v>
      </c>
      <c r="Y21" s="24">
        <v>-14.13004838885</v>
      </c>
      <c r="Z21" s="24">
        <v>-8.3486141358000001</v>
      </c>
      <c r="AA21" s="14">
        <f t="shared" si="0"/>
        <v>22.303330201262423</v>
      </c>
      <c r="AB21" s="28">
        <v>-6.25</v>
      </c>
      <c r="AC21" s="24">
        <v>4.9999999999999802E-2</v>
      </c>
      <c r="AD21" s="24">
        <f t="shared" si="7"/>
        <v>-36.04582359274815</v>
      </c>
      <c r="AE21" s="24">
        <f t="shared" si="8"/>
        <v>4.8500839064515626E-2</v>
      </c>
      <c r="AF21" s="7">
        <v>2</v>
      </c>
      <c r="AG21" s="22">
        <v>1.81127744510978E-3</v>
      </c>
      <c r="AH21" s="22">
        <v>7.7565618887272397E-5</v>
      </c>
      <c r="AI21" s="6">
        <v>5</v>
      </c>
      <c r="AJ21" s="28">
        <f t="shared" si="9"/>
        <v>28.327861346846067</v>
      </c>
      <c r="AK21" s="24">
        <f t="shared" si="10"/>
        <v>0.2151445798981915</v>
      </c>
      <c r="AL21" s="24">
        <f t="shared" si="14"/>
        <v>27.697209456948151</v>
      </c>
      <c r="AM21" s="24">
        <f t="shared" si="11"/>
        <v>0.21076165849899486</v>
      </c>
      <c r="AN21" s="24">
        <f t="shared" si="1"/>
        <v>-7.8531495159401175</v>
      </c>
      <c r="AO21" s="24">
        <f t="shared" si="2"/>
        <v>-8.9709986376714141</v>
      </c>
      <c r="AP21" s="14">
        <f t="shared" si="3"/>
        <v>-7.2656571303997453</v>
      </c>
      <c r="AQ21" s="29">
        <v>5.4785701863960701E-4</v>
      </c>
      <c r="AR21" s="22">
        <f t="shared" si="12"/>
        <v>1.2634204264701729E-3</v>
      </c>
      <c r="AS21" s="24">
        <v>-8.9187999999999992</v>
      </c>
      <c r="AT21" s="24">
        <v>-7.8102</v>
      </c>
      <c r="AU21" s="31">
        <v>-7.2279</v>
      </c>
    </row>
    <row r="22" spans="1:47" s="8" customFormat="1" x14ac:dyDescent="0.25">
      <c r="A22" s="60" t="s">
        <v>52</v>
      </c>
      <c r="B22" s="4" t="s">
        <v>31</v>
      </c>
      <c r="C22" s="5">
        <v>39861.511111111111</v>
      </c>
      <c r="D22" s="5">
        <v>39888.501388888886</v>
      </c>
      <c r="E22" s="5">
        <f t="shared" si="4"/>
        <v>39875.006249999999</v>
      </c>
      <c r="F22" s="16">
        <f t="shared" si="13"/>
        <v>26.990277777775191</v>
      </c>
      <c r="G22" s="4">
        <v>500</v>
      </c>
      <c r="H22" s="20">
        <v>26.4</v>
      </c>
      <c r="I22" s="20">
        <v>9.9999999999999603E-2</v>
      </c>
      <c r="J22" s="7">
        <v>2</v>
      </c>
      <c r="K22" s="24"/>
      <c r="L22" s="24"/>
      <c r="M22" s="7">
        <v>0</v>
      </c>
      <c r="N22" s="20">
        <v>14.6666666666666</v>
      </c>
      <c r="O22" s="85">
        <v>5.1666666666666599</v>
      </c>
      <c r="P22" s="7">
        <v>2</v>
      </c>
      <c r="Q22" s="24">
        <v>0.215358392819292</v>
      </c>
      <c r="R22" s="24">
        <v>2.3067172262547099E-2</v>
      </c>
      <c r="S22" s="6">
        <v>2</v>
      </c>
      <c r="T22" s="26">
        <v>7.44971954922045E-3</v>
      </c>
      <c r="U22" s="18">
        <f t="shared" si="5"/>
        <v>310.12586793637598</v>
      </c>
      <c r="V22" s="85">
        <v>18.710864505707899</v>
      </c>
      <c r="W22" s="24">
        <f t="shared" si="6"/>
        <v>2.491537992723881</v>
      </c>
      <c r="X22" s="84">
        <v>6.0333130642125601E-2</v>
      </c>
      <c r="Y22" s="24">
        <v>-11.427098334949999</v>
      </c>
      <c r="Z22" s="24">
        <v>-7.2586035963499898</v>
      </c>
      <c r="AA22" s="14">
        <f t="shared" si="0"/>
        <v>23.427032966486834</v>
      </c>
      <c r="AB22" s="28">
        <v>-6.1999999999999904</v>
      </c>
      <c r="AC22" s="24">
        <v>0.1</v>
      </c>
      <c r="AD22" s="24">
        <f t="shared" si="7"/>
        <v>-35.997322753683633</v>
      </c>
      <c r="AE22" s="24">
        <f t="shared" si="8"/>
        <v>9.700167812903164E-2</v>
      </c>
      <c r="AF22" s="7">
        <v>2</v>
      </c>
      <c r="AG22" s="22">
        <v>1.7733033932135699E-3</v>
      </c>
      <c r="AH22" s="22">
        <v>9.8374620841116097E-5</v>
      </c>
      <c r="AI22" s="6">
        <v>5</v>
      </c>
      <c r="AJ22" s="28">
        <f t="shared" si="9"/>
        <v>29.37613171269609</v>
      </c>
      <c r="AK22" s="24">
        <f t="shared" si="10"/>
        <v>0.21500701496534733</v>
      </c>
      <c r="AL22" s="24">
        <f t="shared" si="14"/>
        <v>28.738719157333644</v>
      </c>
      <c r="AM22" s="24">
        <f t="shared" si="11"/>
        <v>0.21076165849899486</v>
      </c>
      <c r="AN22" s="24">
        <f t="shared" si="1"/>
        <v>-7.7428085715304178</v>
      </c>
      <c r="AO22" s="24">
        <f t="shared" si="2"/>
        <v>-8.8515143520695574</v>
      </c>
      <c r="AP22" s="14">
        <f t="shared" si="3"/>
        <v>-7.1484041947242076</v>
      </c>
      <c r="AQ22" s="29">
        <v>5.5097947418968095E-4</v>
      </c>
      <c r="AR22" s="22">
        <f t="shared" si="12"/>
        <v>1.2223239190238891E-3</v>
      </c>
      <c r="AS22" s="24">
        <v>-8.7850999999999999</v>
      </c>
      <c r="AT22" s="24">
        <v>-7.6877000000000004</v>
      </c>
      <c r="AU22" s="31">
        <v>-7.0995999999999997</v>
      </c>
    </row>
    <row r="23" spans="1:47" s="8" customFormat="1" x14ac:dyDescent="0.25">
      <c r="A23" s="60" t="s">
        <v>53</v>
      </c>
      <c r="B23" s="4" t="s">
        <v>44</v>
      </c>
      <c r="C23" s="5">
        <v>39976.446527777778</v>
      </c>
      <c r="D23" s="5">
        <v>40046.493055555555</v>
      </c>
      <c r="E23" s="5">
        <f t="shared" si="4"/>
        <v>40011.469791666663</v>
      </c>
      <c r="F23" s="16">
        <f t="shared" si="13"/>
        <v>70.046527777776646</v>
      </c>
      <c r="G23" s="4">
        <v>4500</v>
      </c>
      <c r="H23" s="20">
        <v>26.5</v>
      </c>
      <c r="I23" s="20"/>
      <c r="J23" s="7">
        <v>0</v>
      </c>
      <c r="K23" s="24"/>
      <c r="L23" s="24"/>
      <c r="M23" s="7">
        <v>0</v>
      </c>
      <c r="N23" s="20">
        <v>260.76107692668802</v>
      </c>
      <c r="O23" s="85">
        <v>50.6725315638772</v>
      </c>
      <c r="P23" s="7">
        <v>2</v>
      </c>
      <c r="Q23" s="24">
        <v>1.17585066291681E-2</v>
      </c>
      <c r="R23" s="24">
        <v>2.7831887533266899E-3</v>
      </c>
      <c r="S23" s="6">
        <v>2</v>
      </c>
      <c r="T23" s="26">
        <v>1.6855411743398001E-4</v>
      </c>
      <c r="U23" s="18">
        <f t="shared" si="5"/>
        <v>7.0167731305982954</v>
      </c>
      <c r="V23" s="85">
        <v>0.86569822868053803</v>
      </c>
      <c r="W23" s="24">
        <f t="shared" si="6"/>
        <v>0.84613743495519667</v>
      </c>
      <c r="X23" s="84">
        <v>0.12337554778641099</v>
      </c>
      <c r="Y23" s="24">
        <v>-10.0011135134</v>
      </c>
      <c r="Z23" s="24">
        <v>-7.8495629911</v>
      </c>
      <c r="AA23" s="14">
        <f t="shared" si="0"/>
        <v>22.817807016845101</v>
      </c>
      <c r="AB23" s="28">
        <v>-6.3</v>
      </c>
      <c r="AC23" s="24">
        <v>8.1649658092772595E-2</v>
      </c>
      <c r="AD23" s="24">
        <f t="shared" si="7"/>
        <v>-36.094324431812673</v>
      </c>
      <c r="AE23" s="24">
        <f t="shared" si="8"/>
        <v>7.9201538536606095E-2</v>
      </c>
      <c r="AF23" s="7">
        <v>3</v>
      </c>
      <c r="AG23" s="22">
        <v>1.87312874251497E-3</v>
      </c>
      <c r="AH23" s="22">
        <v>1.3846411877090401E-4</v>
      </c>
      <c r="AI23" s="6">
        <v>8</v>
      </c>
      <c r="AJ23" s="28">
        <f t="shared" si="9"/>
        <v>28.881303095470777</v>
      </c>
      <c r="AK23" s="24">
        <f t="shared" si="10"/>
        <v>0.19877354955009102</v>
      </c>
      <c r="AL23" s="24">
        <f t="shared" si="14"/>
        <v>28.244761440712672</v>
      </c>
      <c r="AM23" s="24">
        <f t="shared" si="11"/>
        <v>0.1953125302231391</v>
      </c>
      <c r="AN23" s="24">
        <f t="shared" si="1"/>
        <v>-7.859929684117219</v>
      </c>
      <c r="AO23" s="24">
        <f t="shared" si="2"/>
        <v>-8.9711544071706157</v>
      </c>
      <c r="AP23" s="14">
        <f t="shared" si="3"/>
        <v>-7.2675530604107053</v>
      </c>
      <c r="AQ23" s="29">
        <v>1.16940464695232E-3</v>
      </c>
      <c r="AR23" s="22">
        <f t="shared" si="12"/>
        <v>7.0372409556265E-4</v>
      </c>
      <c r="AS23" s="24">
        <v>-8.5714000000000006</v>
      </c>
      <c r="AT23" s="24">
        <v>-7.5212000000000003</v>
      </c>
      <c r="AU23" s="31">
        <v>-6.9617000000000004</v>
      </c>
    </row>
    <row r="24" spans="1:47" s="8" customFormat="1" x14ac:dyDescent="0.25">
      <c r="A24" s="60" t="s">
        <v>54</v>
      </c>
      <c r="B24" s="4" t="s">
        <v>31</v>
      </c>
      <c r="C24" s="5">
        <v>40107.522222222222</v>
      </c>
      <c r="D24" s="5">
        <v>40168.54583333333</v>
      </c>
      <c r="E24" s="5">
        <f t="shared" si="4"/>
        <v>40138.034027777772</v>
      </c>
      <c r="F24" s="16">
        <f t="shared" si="13"/>
        <v>61.023611111108039</v>
      </c>
      <c r="G24" s="4">
        <v>4500</v>
      </c>
      <c r="H24" s="20">
        <v>26.233333333333299</v>
      </c>
      <c r="I24" s="20">
        <v>4.7140452079103799E-2</v>
      </c>
      <c r="J24" s="7">
        <v>3</v>
      </c>
      <c r="K24" s="24">
        <v>8.4799999999999898</v>
      </c>
      <c r="L24" s="24">
        <v>3.7416573867739202E-2</v>
      </c>
      <c r="M24" s="7">
        <v>3</v>
      </c>
      <c r="N24" s="20">
        <v>11.2222222222222</v>
      </c>
      <c r="O24" s="85">
        <v>0.15713484026367699</v>
      </c>
      <c r="P24" s="7">
        <v>3</v>
      </c>
      <c r="Q24" s="24">
        <v>0.20742867482768601</v>
      </c>
      <c r="R24" s="24">
        <v>5.0514378259129897E-2</v>
      </c>
      <c r="S24" s="6">
        <v>3</v>
      </c>
      <c r="T24" s="26">
        <v>1.01914336332371E-2</v>
      </c>
      <c r="U24" s="18">
        <f t="shared" si="5"/>
        <v>424.26123294189807</v>
      </c>
      <c r="V24" s="85">
        <v>25.470489259811199</v>
      </c>
      <c r="W24" s="24">
        <f t="shared" si="6"/>
        <v>2.6276333497288999</v>
      </c>
      <c r="X24" s="84">
        <v>6.0034920191021503E-2</v>
      </c>
      <c r="Y24" s="24">
        <v>-14.260429606599899</v>
      </c>
      <c r="Z24" s="24">
        <v>-7.9741886873499999</v>
      </c>
      <c r="AA24" s="14">
        <f t="shared" si="0"/>
        <v>22.689329140324013</v>
      </c>
      <c r="AB24" s="28">
        <v>-5.5666666666666602</v>
      </c>
      <c r="AC24" s="24">
        <v>9.4280904158206405E-2</v>
      </c>
      <c r="AD24" s="24">
        <f t="shared" si="7"/>
        <v>-35.382978792199765</v>
      </c>
      <c r="AE24" s="24">
        <f t="shared" si="8"/>
        <v>9.1454059188684184E-2</v>
      </c>
      <c r="AF24" s="7">
        <v>3</v>
      </c>
      <c r="AG24" s="22">
        <v>1.9909555888223498E-3</v>
      </c>
      <c r="AH24" s="22">
        <v>1.5927443929757699E-5</v>
      </c>
      <c r="AI24" s="6">
        <v>4</v>
      </c>
      <c r="AJ24" s="28">
        <f t="shared" si="9"/>
        <v>28.017973063927673</v>
      </c>
      <c r="AK24" s="24">
        <f t="shared" si="10"/>
        <v>0.19873990280050785</v>
      </c>
      <c r="AL24" s="24">
        <f t="shared" si="14"/>
        <v>27.408790104849764</v>
      </c>
      <c r="AM24" s="24">
        <f t="shared" si="11"/>
        <v>0.1953125302231391</v>
      </c>
      <c r="AN24" s="24">
        <f t="shared" si="1"/>
        <v>-7.0816169339371982</v>
      </c>
      <c r="AO24" s="24">
        <f t="shared" si="2"/>
        <v>-8.1866377368960457</v>
      </c>
      <c r="AP24" s="14">
        <f t="shared" si="3"/>
        <v>-6.4835483444056763</v>
      </c>
      <c r="AQ24" s="29">
        <v>1.1746690711668499E-3</v>
      </c>
      <c r="AR24" s="22">
        <f t="shared" si="12"/>
        <v>8.162865176554999E-4</v>
      </c>
      <c r="AS24" s="24">
        <v>-8.1669999999999998</v>
      </c>
      <c r="AT24" s="24">
        <v>-7.0663</v>
      </c>
      <c r="AU24" s="31">
        <v>-6.4709000000000003</v>
      </c>
    </row>
    <row r="25" spans="1:47" s="8" customFormat="1" x14ac:dyDescent="0.25">
      <c r="A25" s="60">
        <v>1190</v>
      </c>
      <c r="B25" s="4" t="s">
        <v>44</v>
      </c>
      <c r="C25" s="5">
        <v>40897.395138888889</v>
      </c>
      <c r="D25" s="5">
        <v>40966.429861111108</v>
      </c>
      <c r="E25" s="5">
        <f t="shared" si="4"/>
        <v>40931.912499999999</v>
      </c>
      <c r="F25" s="16">
        <f t="shared" si="13"/>
        <v>69.034722222218988</v>
      </c>
      <c r="G25" s="4">
        <v>500</v>
      </c>
      <c r="H25" s="20">
        <v>26.5</v>
      </c>
      <c r="I25" s="20"/>
      <c r="J25" s="7">
        <v>0</v>
      </c>
      <c r="K25" s="24"/>
      <c r="L25" s="24"/>
      <c r="M25" s="7">
        <v>0</v>
      </c>
      <c r="N25" s="20">
        <v>6073.4823721900602</v>
      </c>
      <c r="O25" s="85">
        <v>7838.5747488581901</v>
      </c>
      <c r="P25" s="7">
        <v>3</v>
      </c>
      <c r="Q25" s="24">
        <v>4.7016484538346696E-3</v>
      </c>
      <c r="R25" s="24">
        <v>3.4798735665122001E-3</v>
      </c>
      <c r="S25" s="6">
        <v>3</v>
      </c>
      <c r="T25" s="26">
        <v>3.2957994856513598E-4</v>
      </c>
      <c r="U25" s="18">
        <f t="shared" si="5"/>
        <v>13.720149722130746</v>
      </c>
      <c r="V25" s="85">
        <v>1.1255024777178799</v>
      </c>
      <c r="W25" s="24">
        <f t="shared" si="6"/>
        <v>1.1373588506666814</v>
      </c>
      <c r="X25" s="84">
        <v>8.2032813089673598E-2</v>
      </c>
      <c r="Y25" s="24">
        <v>-5.7977799069999998</v>
      </c>
      <c r="Z25" s="24">
        <v>-5.8281506021</v>
      </c>
      <c r="AA25" s="14">
        <f t="shared" si="0"/>
        <v>24.901701262789089</v>
      </c>
      <c r="AB25" s="28">
        <v>-5.75</v>
      </c>
      <c r="AC25" s="24">
        <v>0.15</v>
      </c>
      <c r="AD25" s="24">
        <f t="shared" si="7"/>
        <v>-35.560815202102994</v>
      </c>
      <c r="AE25" s="24">
        <f t="shared" si="8"/>
        <v>0.14550251719354745</v>
      </c>
      <c r="AF25" s="7">
        <v>2</v>
      </c>
      <c r="AG25" s="22"/>
      <c r="AH25" s="22"/>
      <c r="AI25" s="6">
        <v>0</v>
      </c>
      <c r="AJ25" s="28">
        <f t="shared" si="9"/>
        <v>30.363301678858669</v>
      </c>
      <c r="AK25" s="24">
        <f t="shared" si="10"/>
        <v>0.214790577476033</v>
      </c>
      <c r="AL25" s="24">
        <f t="shared" si="14"/>
        <v>29.732664600002995</v>
      </c>
      <c r="AM25" s="24">
        <f t="shared" si="11"/>
        <v>0.21076165849899486</v>
      </c>
      <c r="AN25" s="24">
        <f t="shared" si="1"/>
        <v>-7.3107930848681235</v>
      </c>
      <c r="AO25" s="24">
        <f t="shared" si="2"/>
        <v>-8.422632856324185</v>
      </c>
      <c r="AP25" s="14">
        <f t="shared" si="3"/>
        <v>-6.7180885884204145</v>
      </c>
      <c r="AQ25" s="29">
        <v>5.5008533426722703E-4</v>
      </c>
      <c r="AR25" s="22"/>
      <c r="AS25" s="24"/>
      <c r="AT25" s="24"/>
      <c r="AU25" s="31"/>
    </row>
    <row r="26" spans="1:47" s="8" customFormat="1" x14ac:dyDescent="0.25">
      <c r="A26" s="60">
        <v>1191</v>
      </c>
      <c r="B26" s="4" t="s">
        <v>40</v>
      </c>
      <c r="C26" s="5">
        <v>40967.538888888892</v>
      </c>
      <c r="D26" s="5">
        <v>41022.425000000003</v>
      </c>
      <c r="E26" s="5">
        <f t="shared" si="4"/>
        <v>40994.981944444444</v>
      </c>
      <c r="F26" s="16">
        <f t="shared" si="13"/>
        <v>54.886111111110949</v>
      </c>
      <c r="G26" s="4">
        <v>500</v>
      </c>
      <c r="H26" s="20">
        <v>26.5</v>
      </c>
      <c r="I26" s="20"/>
      <c r="J26" s="7">
        <v>0</v>
      </c>
      <c r="K26" s="24"/>
      <c r="L26" s="24"/>
      <c r="M26" s="7">
        <v>0</v>
      </c>
      <c r="N26" s="20">
        <v>92.5</v>
      </c>
      <c r="O26" s="85">
        <v>6.0184900284225904</v>
      </c>
      <c r="P26" s="7">
        <v>3</v>
      </c>
      <c r="Q26" s="24">
        <v>4.8735325474359097E-2</v>
      </c>
      <c r="R26" s="24">
        <v>3.5606761166299301E-3</v>
      </c>
      <c r="S26" s="6">
        <v>3</v>
      </c>
      <c r="T26" s="26">
        <v>3.25612975449753E-3</v>
      </c>
      <c r="U26" s="18">
        <f t="shared" si="5"/>
        <v>135.5500780338333</v>
      </c>
      <c r="V26" s="85">
        <v>8.1901022581756404</v>
      </c>
      <c r="W26" s="24">
        <f t="shared" si="6"/>
        <v>2.1320997719323911</v>
      </c>
      <c r="X26" s="84">
        <v>6.0421228648288902E-2</v>
      </c>
      <c r="Y26" s="24">
        <v>-10.848071795999999</v>
      </c>
      <c r="Z26" s="24">
        <v>-7.5076162066999999</v>
      </c>
      <c r="AA26" s="14">
        <f t="shared" si="0"/>
        <v>23.170323376350904</v>
      </c>
      <c r="AB26" s="28">
        <v>-6.3333333333333304</v>
      </c>
      <c r="AC26" s="24">
        <v>0.124721912892464</v>
      </c>
      <c r="AD26" s="24">
        <f t="shared" si="7"/>
        <v>-36.126658324522346</v>
      </c>
      <c r="AE26" s="24">
        <f t="shared" si="8"/>
        <v>0.12098234850031914</v>
      </c>
      <c r="AF26" s="7">
        <v>3</v>
      </c>
      <c r="AG26" s="22"/>
      <c r="AH26" s="22"/>
      <c r="AI26" s="6">
        <v>0</v>
      </c>
      <c r="AJ26" s="28">
        <f t="shared" si="9"/>
        <v>29.259441097102947</v>
      </c>
      <c r="AK26" s="24">
        <f t="shared" si="10"/>
        <v>0.19873075449979688</v>
      </c>
      <c r="AL26" s="24">
        <f t="shared" si="14"/>
        <v>28.619042117822346</v>
      </c>
      <c r="AM26" s="24">
        <f t="shared" si="11"/>
        <v>0.1953125302231391</v>
      </c>
      <c r="AN26" s="24">
        <f t="shared" si="1"/>
        <v>-7.8932106901323777</v>
      </c>
      <c r="AO26" s="24">
        <f t="shared" si="2"/>
        <v>-9.0043981375249587</v>
      </c>
      <c r="AP26" s="14">
        <f t="shared" si="3"/>
        <v>-7.3008539375011878</v>
      </c>
      <c r="AQ26" s="29">
        <v>5.5008533426722703E-4</v>
      </c>
      <c r="AR26" s="22"/>
      <c r="AS26" s="24"/>
      <c r="AT26" s="24"/>
      <c r="AU26" s="31"/>
    </row>
    <row r="27" spans="1:47" s="8" customFormat="1" x14ac:dyDescent="0.25">
      <c r="A27" s="60">
        <v>1213</v>
      </c>
      <c r="B27" s="4" t="s">
        <v>34</v>
      </c>
      <c r="C27" s="5">
        <v>40897.411805555559</v>
      </c>
      <c r="D27" s="5">
        <v>40966.409722222219</v>
      </c>
      <c r="E27" s="5">
        <f t="shared" si="4"/>
        <v>40931.910763888889</v>
      </c>
      <c r="F27" s="16">
        <f t="shared" si="13"/>
        <v>68.997916666659876</v>
      </c>
      <c r="G27" s="4">
        <v>500</v>
      </c>
      <c r="H27" s="20">
        <v>27.2</v>
      </c>
      <c r="I27" s="20">
        <v>9.9999999999999603E-2</v>
      </c>
      <c r="J27" s="7">
        <v>2</v>
      </c>
      <c r="K27" s="24">
        <v>8.42</v>
      </c>
      <c r="L27" s="24">
        <v>5.0000000000000697E-2</v>
      </c>
      <c r="M27" s="7">
        <v>2</v>
      </c>
      <c r="N27" s="20">
        <v>56</v>
      </c>
      <c r="O27" s="85">
        <v>14.5226515281269</v>
      </c>
      <c r="P27" s="7">
        <v>3</v>
      </c>
      <c r="Q27" s="24">
        <v>9.6509793021244905E-2</v>
      </c>
      <c r="R27" s="24">
        <v>1.50319670901066E-2</v>
      </c>
      <c r="S27" s="6">
        <v>3</v>
      </c>
      <c r="T27" s="26">
        <v>2.5844928631230299E-3</v>
      </c>
      <c r="U27" s="18">
        <f t="shared" si="5"/>
        <v>107.59037129595988</v>
      </c>
      <c r="V27" s="85">
        <v>6.5009397056125398</v>
      </c>
      <c r="W27" s="24">
        <f t="shared" si="6"/>
        <v>2.0317734062732575</v>
      </c>
      <c r="X27" s="84">
        <v>6.0423062280636097E-2</v>
      </c>
      <c r="Y27" s="24">
        <v>-7.85</v>
      </c>
      <c r="Z27" s="24">
        <v>-6.64</v>
      </c>
      <c r="AA27" s="14">
        <f t="shared" si="0"/>
        <v>24.0647576</v>
      </c>
      <c r="AB27" s="28">
        <v>-5.86666666666666</v>
      </c>
      <c r="AC27" s="24">
        <v>9.4280904158206405E-2</v>
      </c>
      <c r="AD27" s="24">
        <f t="shared" si="7"/>
        <v>-35.673983826586856</v>
      </c>
      <c r="AE27" s="24">
        <f t="shared" si="8"/>
        <v>9.1454059188684184E-2</v>
      </c>
      <c r="AF27" s="7">
        <v>3</v>
      </c>
      <c r="AG27" s="22">
        <v>1.20333790751829E-3</v>
      </c>
      <c r="AH27" s="22">
        <v>1.08027560243256E-4</v>
      </c>
      <c r="AI27" s="6">
        <v>3</v>
      </c>
      <c r="AJ27" s="28">
        <f t="shared" si="9"/>
        <v>29.663707620486157</v>
      </c>
      <c r="AK27" s="24">
        <f t="shared" si="10"/>
        <v>0.19858463789642603</v>
      </c>
      <c r="AL27" s="24">
        <f t="shared" si="14"/>
        <v>29.033983826586855</v>
      </c>
      <c r="AM27" s="24">
        <f t="shared" si="11"/>
        <v>0.1953125302231391</v>
      </c>
      <c r="AN27" s="24">
        <f t="shared" si="1"/>
        <v>-7.5479331934971015</v>
      </c>
      <c r="AO27" s="24">
        <f t="shared" si="2"/>
        <v>-8.6780122363801411</v>
      </c>
      <c r="AP27" s="14">
        <f t="shared" si="3"/>
        <v>-6.9690411250956004</v>
      </c>
      <c r="AQ27" s="29">
        <v>5.4387122038626503E-4</v>
      </c>
      <c r="AR27" s="22">
        <f t="shared" si="12"/>
        <v>6.5946668713202494E-4</v>
      </c>
      <c r="AS27" s="24">
        <v>-8.4593000000000007</v>
      </c>
      <c r="AT27" s="24">
        <v>-7.3639999999999999</v>
      </c>
      <c r="AU27" s="31">
        <v>-6.8033000000000001</v>
      </c>
    </row>
    <row r="28" spans="1:47" s="8" customFormat="1" x14ac:dyDescent="0.25">
      <c r="A28" s="60">
        <v>1219</v>
      </c>
      <c r="B28" s="4" t="s">
        <v>40</v>
      </c>
      <c r="C28" s="5">
        <v>40897.411111111112</v>
      </c>
      <c r="D28" s="5">
        <v>40966.408333333333</v>
      </c>
      <c r="E28" s="5">
        <f t="shared" si="4"/>
        <v>40931.909722222219</v>
      </c>
      <c r="F28" s="16">
        <f t="shared" si="13"/>
        <v>68.997222222220444</v>
      </c>
      <c r="G28" s="4">
        <v>500</v>
      </c>
      <c r="H28" s="20">
        <v>26.5</v>
      </c>
      <c r="I28" s="20"/>
      <c r="J28" s="7">
        <v>0</v>
      </c>
      <c r="K28" s="24"/>
      <c r="L28" s="24"/>
      <c r="M28" s="7">
        <v>0</v>
      </c>
      <c r="N28" s="20">
        <v>82.1666666666666</v>
      </c>
      <c r="O28" s="85">
        <v>1.6329931618554401</v>
      </c>
      <c r="P28" s="7">
        <v>3</v>
      </c>
      <c r="Q28" s="24">
        <v>5.4845036101984997E-2</v>
      </c>
      <c r="R28" s="24">
        <v>1.1952297171234701E-3</v>
      </c>
      <c r="S28" s="6">
        <v>3</v>
      </c>
      <c r="T28" s="26">
        <v>4.7412830096195697E-3</v>
      </c>
      <c r="U28" s="18">
        <f t="shared" si="5"/>
        <v>197.37582049570261</v>
      </c>
      <c r="V28" s="85">
        <v>11.867425742178201</v>
      </c>
      <c r="W28" s="24">
        <f t="shared" si="6"/>
        <v>2.2952939483919828</v>
      </c>
      <c r="X28" s="84">
        <v>6.0126036271178698E-2</v>
      </c>
      <c r="Y28" s="24">
        <v>-11.3124306767</v>
      </c>
      <c r="Z28" s="24">
        <v>-7.5110540585000001</v>
      </c>
      <c r="AA28" s="14">
        <f t="shared" si="0"/>
        <v>23.166779260551763</v>
      </c>
      <c r="AB28" s="28">
        <v>-5.9666666666666597</v>
      </c>
      <c r="AC28" s="24">
        <v>0.205480466765632</v>
      </c>
      <c r="AD28" s="24">
        <f t="shared" si="7"/>
        <v>-35.770985504715888</v>
      </c>
      <c r="AE28" s="24">
        <f t="shared" si="8"/>
        <v>0.19931950099003018</v>
      </c>
      <c r="AF28" s="7">
        <v>3</v>
      </c>
      <c r="AG28" s="22">
        <v>2.0270708582834302E-3</v>
      </c>
      <c r="AH28" s="22">
        <v>9.9675648702594798E-5</v>
      </c>
      <c r="AI28" s="6">
        <v>2</v>
      </c>
      <c r="AJ28" s="28">
        <f t="shared" si="9"/>
        <v>28.887041609074938</v>
      </c>
      <c r="AK28" s="24">
        <f t="shared" si="10"/>
        <v>0.19870614344084664</v>
      </c>
      <c r="AL28" s="24">
        <f t="shared" si="14"/>
        <v>28.259931446215887</v>
      </c>
      <c r="AM28" s="24">
        <f t="shared" si="11"/>
        <v>0.1953125302231391</v>
      </c>
      <c r="AN28" s="24">
        <f t="shared" si="1"/>
        <v>-7.5271196239663141</v>
      </c>
      <c r="AO28" s="24">
        <f t="shared" si="2"/>
        <v>-8.6387171036273003</v>
      </c>
      <c r="AP28" s="14">
        <f t="shared" si="3"/>
        <v>-6.9345442895075848</v>
      </c>
      <c r="AQ28" s="29">
        <v>5.5008533426722703E-4</v>
      </c>
      <c r="AR28" s="22">
        <f t="shared" si="12"/>
        <v>1.4769855240162031E-3</v>
      </c>
      <c r="AS28" s="24">
        <v>-8.2037999999999993</v>
      </c>
      <c r="AT28" s="24">
        <v>-7.1585000000000001</v>
      </c>
      <c r="AU28" s="31">
        <v>-6.6016000000000004</v>
      </c>
    </row>
    <row r="29" spans="1:47" s="8" customFormat="1" x14ac:dyDescent="0.25">
      <c r="A29" s="60">
        <v>1221</v>
      </c>
      <c r="B29" s="4" t="s">
        <v>34</v>
      </c>
      <c r="C29" s="5">
        <v>40967.426388888889</v>
      </c>
      <c r="D29" s="5">
        <v>41022.427083333336</v>
      </c>
      <c r="E29" s="5">
        <f t="shared" si="4"/>
        <v>40994.926736111112</v>
      </c>
      <c r="F29" s="16">
        <f t="shared" si="13"/>
        <v>55.000694444446708</v>
      </c>
      <c r="G29" s="4">
        <v>500</v>
      </c>
      <c r="H29" s="20">
        <v>26.5</v>
      </c>
      <c r="I29" s="20"/>
      <c r="J29" s="7">
        <v>0</v>
      </c>
      <c r="K29" s="24"/>
      <c r="L29" s="24"/>
      <c r="M29" s="7">
        <v>0</v>
      </c>
      <c r="N29" s="20">
        <v>1867.45744691086</v>
      </c>
      <c r="O29" s="85">
        <v>1928.5851915455901</v>
      </c>
      <c r="P29" s="7">
        <v>3</v>
      </c>
      <c r="Q29" s="24">
        <v>2.8608701211894998E-2</v>
      </c>
      <c r="R29" s="24">
        <v>3.3477989568345398E-2</v>
      </c>
      <c r="S29" s="6">
        <v>3</v>
      </c>
      <c r="T29" s="26">
        <v>5.1525214302287503E-5</v>
      </c>
      <c r="U29" s="18">
        <f t="shared" si="5"/>
        <v>2.144953471137955</v>
      </c>
      <c r="V29" s="85">
        <v>0.97191580026219304</v>
      </c>
      <c r="W29" s="24">
        <f t="shared" si="6"/>
        <v>0.33141787579943588</v>
      </c>
      <c r="X29" s="84">
        <v>0.45311742811211903</v>
      </c>
      <c r="Y29" s="24">
        <v>-8.07</v>
      </c>
      <c r="Z29" s="24">
        <v>-7.21</v>
      </c>
      <c r="AA29" s="14">
        <f t="shared" si="0"/>
        <v>23.4771389</v>
      </c>
      <c r="AB29" s="28">
        <v>-5.5</v>
      </c>
      <c r="AC29" s="24">
        <v>0.29999999999999899</v>
      </c>
      <c r="AD29" s="24">
        <f t="shared" si="7"/>
        <v>-35.318311006780412</v>
      </c>
      <c r="AE29" s="24">
        <f t="shared" si="8"/>
        <v>0.29100503438709391</v>
      </c>
      <c r="AF29" s="7">
        <v>2</v>
      </c>
      <c r="AG29" s="22">
        <v>8.8155713572854195E-4</v>
      </c>
      <c r="AH29" s="22">
        <v>1.7082185628742501E-4</v>
      </c>
      <c r="AI29" s="6">
        <v>2</v>
      </c>
      <c r="AJ29" s="28">
        <f t="shared" si="9"/>
        <v>28.720970358544545</v>
      </c>
      <c r="AK29" s="24">
        <f t="shared" si="10"/>
        <v>0.21493481152197272</v>
      </c>
      <c r="AL29" s="24">
        <f t="shared" si="14"/>
        <v>28.108311006780411</v>
      </c>
      <c r="AM29" s="24">
        <f t="shared" si="11"/>
        <v>0.21076165849899486</v>
      </c>
      <c r="AN29" s="24">
        <f t="shared" si="1"/>
        <v>-7.0611855397550016</v>
      </c>
      <c r="AO29" s="24">
        <f t="shared" si="2"/>
        <v>-8.1733048786667268</v>
      </c>
      <c r="AP29" s="14">
        <f t="shared" si="3"/>
        <v>-6.4683320102429889</v>
      </c>
      <c r="AQ29" s="29">
        <v>5.5008533426722703E-4</v>
      </c>
      <c r="AR29" s="22">
        <f t="shared" si="12"/>
        <v>3.3147180146131492E-4</v>
      </c>
      <c r="AS29" s="24">
        <v>-7.5658000000000003</v>
      </c>
      <c r="AT29" s="24">
        <v>-6.5457000000000001</v>
      </c>
      <c r="AU29" s="31">
        <v>-6.0023</v>
      </c>
    </row>
    <row r="30" spans="1:47" s="8" customFormat="1" x14ac:dyDescent="0.25">
      <c r="A30" s="60">
        <v>1538</v>
      </c>
      <c r="B30" s="4" t="s">
        <v>44</v>
      </c>
      <c r="C30" s="5">
        <v>41688.456944444442</v>
      </c>
      <c r="D30" s="5">
        <v>41751.473611111112</v>
      </c>
      <c r="E30" s="5">
        <f t="shared" si="4"/>
        <v>41719.965277777781</v>
      </c>
      <c r="F30" s="16">
        <f t="shared" si="13"/>
        <v>63.016666666670062</v>
      </c>
      <c r="G30" s="4">
        <v>500</v>
      </c>
      <c r="H30" s="20">
        <v>26.5</v>
      </c>
      <c r="I30" s="20"/>
      <c r="J30" s="7">
        <v>0</v>
      </c>
      <c r="K30" s="24"/>
      <c r="L30" s="24"/>
      <c r="M30" s="7">
        <v>0</v>
      </c>
      <c r="N30" s="20">
        <v>289.61053778193002</v>
      </c>
      <c r="O30" s="85">
        <v>59.001254600882</v>
      </c>
      <c r="P30" s="7">
        <v>3</v>
      </c>
      <c r="Q30" s="24">
        <v>1.35613239340262E-2</v>
      </c>
      <c r="R30" s="24">
        <v>1.45338786568681E-3</v>
      </c>
      <c r="S30" s="6">
        <v>3</v>
      </c>
      <c r="T30" s="26">
        <v>1.2628637325481299E-3</v>
      </c>
      <c r="U30" s="18">
        <f t="shared" si="5"/>
        <v>52.572007382860832</v>
      </c>
      <c r="V30" s="85">
        <v>3.2644623953368099</v>
      </c>
      <c r="W30" s="24">
        <f t="shared" si="6"/>
        <v>1.7207545602152146</v>
      </c>
      <c r="X30" s="84">
        <v>6.2095068418503402E-2</v>
      </c>
      <c r="Y30" s="24">
        <v>-9.3434085134</v>
      </c>
      <c r="Z30" s="24">
        <v>-7.1252287158999996</v>
      </c>
      <c r="AA30" s="14">
        <f t="shared" si="0"/>
        <v>23.564530464491533</v>
      </c>
      <c r="AB30" s="28">
        <v>-6.6</v>
      </c>
      <c r="AC30" s="24">
        <v>8.1649658092772595E-2</v>
      </c>
      <c r="AD30" s="24">
        <f t="shared" si="7"/>
        <v>-36.385329466199764</v>
      </c>
      <c r="AE30" s="24">
        <f t="shared" si="8"/>
        <v>7.9201538536606095E-2</v>
      </c>
      <c r="AF30" s="7">
        <v>3</v>
      </c>
      <c r="AG30" s="22">
        <v>1.79752212242182E-3</v>
      </c>
      <c r="AH30" s="22">
        <v>2.5300509758524802E-5</v>
      </c>
      <c r="AI30" s="6">
        <v>3</v>
      </c>
      <c r="AJ30" s="28">
        <f t="shared" si="9"/>
        <v>29.91304925788619</v>
      </c>
      <c r="AK30" s="24">
        <f t="shared" si="10"/>
        <v>0.1986986412216448</v>
      </c>
      <c r="AL30" s="24">
        <f t="shared" si="14"/>
        <v>29.260100750299763</v>
      </c>
      <c r="AM30" s="24">
        <f t="shared" si="11"/>
        <v>0.1953125302231391</v>
      </c>
      <c r="AN30" s="24">
        <f t="shared" si="1"/>
        <v>-8.159458738253079</v>
      </c>
      <c r="AO30" s="24">
        <f t="shared" si="2"/>
        <v>-9.2703479803595883</v>
      </c>
      <c r="AP30" s="14">
        <f t="shared" si="3"/>
        <v>-7.5672609542236842</v>
      </c>
      <c r="AQ30" s="29">
        <v>5.5008533426722703E-4</v>
      </c>
      <c r="AR30" s="22">
        <f t="shared" si="12"/>
        <v>1.247436788154593E-3</v>
      </c>
      <c r="AS30" s="24">
        <v>-8.1884999999999994</v>
      </c>
      <c r="AT30" s="24">
        <v>-7.2404000000000002</v>
      </c>
      <c r="AU30" s="31">
        <v>-6.7352999999999996</v>
      </c>
    </row>
    <row r="31" spans="1:47" s="8" customFormat="1" x14ac:dyDescent="0.25">
      <c r="A31" s="60">
        <v>1705</v>
      </c>
      <c r="B31" s="4" t="s">
        <v>44</v>
      </c>
      <c r="C31" s="5">
        <v>41877.425000000003</v>
      </c>
      <c r="D31" s="5">
        <v>41942.52847222222</v>
      </c>
      <c r="E31" s="5">
        <f t="shared" si="4"/>
        <v>41909.976736111115</v>
      </c>
      <c r="F31" s="16">
        <f t="shared" si="13"/>
        <v>65.103472222217533</v>
      </c>
      <c r="G31" s="4">
        <v>4500</v>
      </c>
      <c r="H31" s="20">
        <v>26.5</v>
      </c>
      <c r="I31" s="20"/>
      <c r="J31" s="7">
        <v>0</v>
      </c>
      <c r="K31" s="24"/>
      <c r="L31" s="24"/>
      <c r="M31" s="7">
        <v>0</v>
      </c>
      <c r="N31" s="20">
        <v>331.94032512198299</v>
      </c>
      <c r="O31" s="85">
        <v>1.47140632678019</v>
      </c>
      <c r="P31" s="7">
        <v>2</v>
      </c>
      <c r="Q31" s="24">
        <v>1.1460717009916001E-2</v>
      </c>
      <c r="R31" s="24">
        <v>4.9580472921433895E-4</v>
      </c>
      <c r="S31" s="6">
        <v>2</v>
      </c>
      <c r="T31" s="26">
        <v>-1.3149474094690801E-4</v>
      </c>
      <c r="U31" s="18">
        <f t="shared" si="5"/>
        <v>-5.4740209206259367</v>
      </c>
      <c r="V31" s="85">
        <v>-0.87763722051432402</v>
      </c>
      <c r="W31" s="24"/>
      <c r="X31" s="84">
        <v>0.16032770667854301</v>
      </c>
      <c r="Y31" s="24">
        <v>-10.27</v>
      </c>
      <c r="Z31" s="24">
        <v>-8.3699999999999992</v>
      </c>
      <c r="AA31" s="14">
        <f t="shared" si="0"/>
        <v>22.281283299999998</v>
      </c>
      <c r="AB31" s="28">
        <v>-6.7249999999999996</v>
      </c>
      <c r="AC31" s="24">
        <v>2.4999999999999901E-2</v>
      </c>
      <c r="AD31" s="24">
        <f t="shared" si="7"/>
        <v>-36.506581563861054</v>
      </c>
      <c r="AE31" s="24">
        <f t="shared" si="8"/>
        <v>2.4250419532257813E-2</v>
      </c>
      <c r="AF31" s="7">
        <v>2</v>
      </c>
      <c r="AG31" s="22">
        <v>1.601811501996E-3</v>
      </c>
      <c r="AH31" s="22">
        <v>2.0486090319361201E-4</v>
      </c>
      <c r="AI31" s="6">
        <v>2</v>
      </c>
      <c r="AJ31" s="28">
        <f t="shared" si="9"/>
        <v>28.784396898426728</v>
      </c>
      <c r="AK31" s="24">
        <f t="shared" si="10"/>
        <v>0.21519221561247215</v>
      </c>
      <c r="AL31" s="24">
        <f t="shared" si="14"/>
        <v>28.136581563861057</v>
      </c>
      <c r="AM31" s="24">
        <f t="shared" si="11"/>
        <v>0.21076165849899486</v>
      </c>
      <c r="AN31" s="24">
        <f t="shared" si="1"/>
        <v>-8.2842625108095262</v>
      </c>
      <c r="AO31" s="24">
        <f t="shared" si="2"/>
        <v>-9.3950119691882037</v>
      </c>
      <c r="AP31" s="14">
        <f t="shared" si="3"/>
        <v>-7.6921392433123401</v>
      </c>
      <c r="AQ31" s="29">
        <v>1.16940464695232E-3</v>
      </c>
      <c r="AR31" s="22">
        <f t="shared" si="12"/>
        <v>4.3240685504367994E-4</v>
      </c>
      <c r="AS31" s="24">
        <v>-9.1394000000000002</v>
      </c>
      <c r="AT31" s="24">
        <v>-8.0681999999999992</v>
      </c>
      <c r="AU31" s="31">
        <v>-7.4974999999999996</v>
      </c>
    </row>
    <row r="32" spans="1:47" s="8" customFormat="1" x14ac:dyDescent="0.25">
      <c r="A32" s="60" t="s">
        <v>55</v>
      </c>
      <c r="B32" s="4" t="s">
        <v>31</v>
      </c>
      <c r="C32" s="5">
        <v>39714.503472222219</v>
      </c>
      <c r="D32" s="5">
        <v>39741.481249999997</v>
      </c>
      <c r="E32" s="5">
        <f t="shared" si="4"/>
        <v>39727.992361111108</v>
      </c>
      <c r="F32" s="16">
        <f t="shared" si="13"/>
        <v>26.977777777778101</v>
      </c>
      <c r="G32" s="4">
        <v>4500</v>
      </c>
      <c r="H32" s="20">
        <v>26.5</v>
      </c>
      <c r="I32" s="20"/>
      <c r="J32" s="7">
        <v>0</v>
      </c>
      <c r="K32" s="24"/>
      <c r="L32" s="24"/>
      <c r="M32" s="7">
        <v>0</v>
      </c>
      <c r="N32" s="20">
        <v>12.25</v>
      </c>
      <c r="O32" s="85">
        <v>0.25</v>
      </c>
      <c r="P32" s="7">
        <v>2</v>
      </c>
      <c r="Q32" s="24">
        <v>0.308671490061729</v>
      </c>
      <c r="R32" s="24">
        <v>3.1628135406434901E-2</v>
      </c>
      <c r="S32" s="6">
        <v>2</v>
      </c>
      <c r="T32" s="26">
        <v>1.0901565074135099E-2</v>
      </c>
      <c r="U32" s="18">
        <f t="shared" si="5"/>
        <v>453.82343699566633</v>
      </c>
      <c r="V32" s="85">
        <v>27.300209001249801</v>
      </c>
      <c r="W32" s="24">
        <f t="shared" si="6"/>
        <v>2.6568869205816585</v>
      </c>
      <c r="X32" s="84">
        <v>6.0156013937884299E-2</v>
      </c>
      <c r="Y32" s="24">
        <v>-12.846543329999999</v>
      </c>
      <c r="Z32" s="24">
        <v>-7.8154967785</v>
      </c>
      <c r="AA32" s="14">
        <f t="shared" si="0"/>
        <v>22.852926216076565</v>
      </c>
      <c r="AB32" s="28">
        <v>-5.5</v>
      </c>
      <c r="AC32" s="24">
        <v>0.59999999999999898</v>
      </c>
      <c r="AD32" s="24">
        <f t="shared" si="7"/>
        <v>-35.318311006780412</v>
      </c>
      <c r="AE32" s="24">
        <f t="shared" si="8"/>
        <v>0.58201006877418882</v>
      </c>
      <c r="AF32" s="7">
        <v>2</v>
      </c>
      <c r="AG32" s="22">
        <v>1.9982534930139701E-3</v>
      </c>
      <c r="AH32" s="22">
        <v>1.02172775915808E-4</v>
      </c>
      <c r="AI32" s="6">
        <v>5</v>
      </c>
      <c r="AJ32" s="28">
        <f t="shared" si="9"/>
        <v>28.110890182403654</v>
      </c>
      <c r="AK32" s="24">
        <f t="shared" si="10"/>
        <v>0.21500856725820744</v>
      </c>
      <c r="AL32" s="24">
        <f t="shared" si="14"/>
        <v>27.502814228280414</v>
      </c>
      <c r="AM32" s="24">
        <f t="shared" si="11"/>
        <v>0.21076165849899486</v>
      </c>
      <c r="AN32" s="24">
        <f t="shared" si="1"/>
        <v>-7.0611855397550016</v>
      </c>
      <c r="AO32" s="24">
        <f t="shared" si="2"/>
        <v>-8.1733048786667268</v>
      </c>
      <c r="AP32" s="14">
        <f t="shared" si="3"/>
        <v>-6.4683320102429889</v>
      </c>
      <c r="AQ32" s="29">
        <v>1.16940464695232E-3</v>
      </c>
      <c r="AR32" s="22">
        <f t="shared" si="12"/>
        <v>8.2884884606165008E-4</v>
      </c>
      <c r="AS32" s="24">
        <v>-8.1499000000000006</v>
      </c>
      <c r="AT32" s="24">
        <v>-7.0427</v>
      </c>
      <c r="AU32" s="31">
        <v>-6.4527999999999999</v>
      </c>
    </row>
    <row r="33" spans="1:47" s="8" customFormat="1" x14ac:dyDescent="0.25">
      <c r="A33" s="60" t="s">
        <v>56</v>
      </c>
      <c r="B33" s="4" t="s">
        <v>34</v>
      </c>
      <c r="C33" s="5">
        <v>40250.490972222222</v>
      </c>
      <c r="D33" s="5">
        <v>40336.419444444444</v>
      </c>
      <c r="E33" s="5">
        <f t="shared" si="4"/>
        <v>40293.455208333333</v>
      </c>
      <c r="F33" s="16">
        <f t="shared" si="13"/>
        <v>85.928472222221899</v>
      </c>
      <c r="G33" s="4">
        <v>500</v>
      </c>
      <c r="H33" s="20">
        <v>26.5</v>
      </c>
      <c r="I33" s="20"/>
      <c r="J33" s="7">
        <v>0</v>
      </c>
      <c r="K33" s="24"/>
      <c r="L33" s="24"/>
      <c r="M33" s="7">
        <v>0</v>
      </c>
      <c r="N33" s="20">
        <v>3481.31908940019</v>
      </c>
      <c r="O33" s="85">
        <v>5839.3349486877396</v>
      </c>
      <c r="P33" s="7">
        <v>4</v>
      </c>
      <c r="Q33" s="24">
        <v>4.1579941898630901E-2</v>
      </c>
      <c r="R33" s="24">
        <v>3.0475213364396798E-2</v>
      </c>
      <c r="S33" s="6">
        <v>4</v>
      </c>
      <c r="T33" s="26">
        <v>-1.34615762096345E-4</v>
      </c>
      <c r="U33" s="18">
        <f t="shared" si="5"/>
        <v>-5.6039465354657887</v>
      </c>
      <c r="V33" s="85">
        <v>-0.70233681052297503</v>
      </c>
      <c r="W33" s="24"/>
      <c r="X33" s="84">
        <v>0.12532896345068301</v>
      </c>
      <c r="Y33" s="24">
        <v>-6.13</v>
      </c>
      <c r="Z33" s="24">
        <v>-6.24</v>
      </c>
      <c r="AA33" s="14">
        <f t="shared" si="0"/>
        <v>24.4771216</v>
      </c>
      <c r="AB33" s="28">
        <v>-5.5</v>
      </c>
      <c r="AC33" s="24">
        <v>0.48989794855663499</v>
      </c>
      <c r="AD33" s="24">
        <f t="shared" si="7"/>
        <v>-35.318311006780412</v>
      </c>
      <c r="AE33" s="24">
        <f t="shared" si="8"/>
        <v>0.47520923121963604</v>
      </c>
      <c r="AF33" s="7">
        <v>3</v>
      </c>
      <c r="AG33" s="22">
        <v>1.05622089155023E-3</v>
      </c>
      <c r="AH33" s="22">
        <v>1.2644119359463699E-4</v>
      </c>
      <c r="AI33" s="6">
        <v>3</v>
      </c>
      <c r="AJ33" s="28">
        <f t="shared" si="9"/>
        <v>29.697537852027665</v>
      </c>
      <c r="AK33" s="24">
        <f t="shared" si="10"/>
        <v>0.19850700293477525</v>
      </c>
      <c r="AL33" s="24">
        <f t="shared" si="14"/>
        <v>29.07831100678041</v>
      </c>
      <c r="AM33" s="24">
        <f t="shared" si="11"/>
        <v>0.1953125302231391</v>
      </c>
      <c r="AN33" s="24">
        <f t="shared" si="1"/>
        <v>-7.0611855397550016</v>
      </c>
      <c r="AO33" s="24">
        <f t="shared" si="2"/>
        <v>-8.1733048786667268</v>
      </c>
      <c r="AP33" s="14">
        <f t="shared" si="3"/>
        <v>-6.4683320102429889</v>
      </c>
      <c r="AQ33" s="29">
        <v>5.5008533426722703E-4</v>
      </c>
      <c r="AR33" s="22">
        <f t="shared" si="12"/>
        <v>5.0613555728300295E-4</v>
      </c>
      <c r="AS33" s="24">
        <v>-7.2910000000000004</v>
      </c>
      <c r="AT33" s="24">
        <v>-6.3118999999999996</v>
      </c>
      <c r="AU33" s="31">
        <v>-5.7903000000000002</v>
      </c>
    </row>
    <row r="34" spans="1:47" s="8" customFormat="1" x14ac:dyDescent="0.25">
      <c r="A34" s="60" t="s">
        <v>57</v>
      </c>
      <c r="B34" s="4" t="s">
        <v>44</v>
      </c>
      <c r="C34" s="5">
        <v>40250.49722222222</v>
      </c>
      <c r="D34" s="5">
        <v>40336.568749999999</v>
      </c>
      <c r="E34" s="5">
        <f t="shared" si="4"/>
        <v>40293.532986111109</v>
      </c>
      <c r="F34" s="16">
        <f t="shared" si="13"/>
        <v>86.071527777778101</v>
      </c>
      <c r="G34" s="4">
        <v>500</v>
      </c>
      <c r="H34" s="20">
        <v>26.5</v>
      </c>
      <c r="I34" s="20"/>
      <c r="J34" s="7">
        <v>0</v>
      </c>
      <c r="K34" s="24"/>
      <c r="L34" s="24"/>
      <c r="M34" s="7">
        <v>0</v>
      </c>
      <c r="N34" s="20">
        <v>630.40417384385898</v>
      </c>
      <c r="O34" s="85">
        <v>396.897063411739</v>
      </c>
      <c r="P34" s="7">
        <v>4</v>
      </c>
      <c r="Q34" s="24">
        <v>6.26114351060002E-3</v>
      </c>
      <c r="R34" s="24">
        <v>3.01979476810341E-3</v>
      </c>
      <c r="S34" s="6">
        <v>4</v>
      </c>
      <c r="T34" s="26">
        <v>5.5086143545357005E-4</v>
      </c>
      <c r="U34" s="18">
        <f t="shared" si="5"/>
        <v>22.931921081591987</v>
      </c>
      <c r="V34" s="85">
        <v>1.50734952403686</v>
      </c>
      <c r="W34" s="24">
        <f t="shared" si="6"/>
        <v>1.3604404385148086</v>
      </c>
      <c r="X34" s="84">
        <v>6.5731497970610495E-2</v>
      </c>
      <c r="Y34" s="24"/>
      <c r="Z34" s="24">
        <v>-6.29</v>
      </c>
      <c r="AA34" s="14">
        <f t="shared" si="0"/>
        <v>24.425576100000001</v>
      </c>
      <c r="AB34" s="28">
        <v>-5.8999999999999897</v>
      </c>
      <c r="AC34" s="24">
        <v>0.216024689946928</v>
      </c>
      <c r="AD34" s="24">
        <f t="shared" si="7"/>
        <v>-35.706317719296536</v>
      </c>
      <c r="AE34" s="24">
        <f t="shared" si="8"/>
        <v>0.20954757442155766</v>
      </c>
      <c r="AF34" s="7">
        <v>3</v>
      </c>
      <c r="AG34" s="22">
        <v>1.23511246257485E-3</v>
      </c>
      <c r="AH34" s="22">
        <v>1.33387300423118E-4</v>
      </c>
      <c r="AI34" s="6">
        <v>4</v>
      </c>
      <c r="AJ34" s="28">
        <f t="shared" si="9"/>
        <v>30.049515703060667</v>
      </c>
      <c r="AK34" s="24">
        <f t="shared" si="10"/>
        <v>0.1985409055033126</v>
      </c>
      <c r="AL34" s="24">
        <f t="shared" si="14"/>
        <v>29.416317719296536</v>
      </c>
      <c r="AM34" s="24">
        <f t="shared" si="11"/>
        <v>0.1953125302231391</v>
      </c>
      <c r="AN34" s="24">
        <f t="shared" si="1"/>
        <v>-7.4605576119361103</v>
      </c>
      <c r="AO34" s="24">
        <f t="shared" si="2"/>
        <v>-8.5722296429186144</v>
      </c>
      <c r="AP34" s="14">
        <f t="shared" si="3"/>
        <v>-6.8679425353268471</v>
      </c>
      <c r="AQ34" s="29">
        <v>5.5008533426722703E-4</v>
      </c>
      <c r="AR34" s="22">
        <f t="shared" si="12"/>
        <v>6.8502712830762293E-4</v>
      </c>
      <c r="AS34" s="24">
        <v>-7.5316000000000001</v>
      </c>
      <c r="AT34" s="24">
        <v>-6.5766</v>
      </c>
      <c r="AU34" s="31">
        <v>-6.0678999999999998</v>
      </c>
    </row>
    <row r="35" spans="1:47" s="8" customFormat="1" x14ac:dyDescent="0.25">
      <c r="A35" s="60" t="s">
        <v>58</v>
      </c>
      <c r="B35" s="4" t="s">
        <v>40</v>
      </c>
      <c r="C35" s="5">
        <v>40250.489583333336</v>
      </c>
      <c r="D35" s="5">
        <v>40336.417361111111</v>
      </c>
      <c r="E35" s="5">
        <f t="shared" si="4"/>
        <v>40293.453472222223</v>
      </c>
      <c r="F35" s="16">
        <f t="shared" si="13"/>
        <v>85.927777777775191</v>
      </c>
      <c r="G35" s="4">
        <v>500</v>
      </c>
      <c r="H35" s="20">
        <v>26.5</v>
      </c>
      <c r="I35" s="20"/>
      <c r="J35" s="7">
        <v>0</v>
      </c>
      <c r="K35" s="24"/>
      <c r="L35" s="24"/>
      <c r="M35" s="7">
        <v>0</v>
      </c>
      <c r="N35" s="20">
        <v>79.0833333333333</v>
      </c>
      <c r="O35" s="85">
        <v>4.8153400710645498</v>
      </c>
      <c r="P35" s="7">
        <v>4</v>
      </c>
      <c r="Q35" s="24">
        <v>5.5553832635101198E-2</v>
      </c>
      <c r="R35" s="24">
        <v>3.0401747879376501E-3</v>
      </c>
      <c r="S35" s="6">
        <v>4</v>
      </c>
      <c r="T35" s="26">
        <v>3.0197575698091301E-3</v>
      </c>
      <c r="U35" s="18">
        <f t="shared" si="5"/>
        <v>125.7100929916879</v>
      </c>
      <c r="V35" s="85">
        <v>7.5677706520127996</v>
      </c>
      <c r="W35" s="24">
        <f t="shared" si="6"/>
        <v>2.0993701476511699</v>
      </c>
      <c r="X35" s="84">
        <v>6.0200183389516597E-2</v>
      </c>
      <c r="Y35" s="24">
        <v>-11.879848841699999</v>
      </c>
      <c r="Z35" s="24">
        <v>-7.5502422532000004</v>
      </c>
      <c r="AA35" s="14">
        <f t="shared" si="0"/>
        <v>23.126379758753586</v>
      </c>
      <c r="AB35" s="28">
        <v>-6.43333333333333</v>
      </c>
      <c r="AC35" s="24">
        <v>4.7140452079103001E-2</v>
      </c>
      <c r="AD35" s="24">
        <f t="shared" si="7"/>
        <v>-36.223660002651378</v>
      </c>
      <c r="AE35" s="24">
        <f t="shared" si="8"/>
        <v>4.5727029594341891E-2</v>
      </c>
      <c r="AF35" s="7">
        <v>3</v>
      </c>
      <c r="AG35" s="22">
        <v>1.9174151696606701E-3</v>
      </c>
      <c r="AH35" s="22">
        <v>2.2627691051917399E-5</v>
      </c>
      <c r="AI35" s="6">
        <v>4</v>
      </c>
      <c r="AJ35" s="28">
        <f t="shared" si="9"/>
        <v>29.317134121821031</v>
      </c>
      <c r="AK35" s="24">
        <f t="shared" si="10"/>
        <v>0.19874321105375642</v>
      </c>
      <c r="AL35" s="24">
        <f t="shared" si="14"/>
        <v>28.673417749451378</v>
      </c>
      <c r="AM35" s="24">
        <f t="shared" si="11"/>
        <v>0.1953125302231391</v>
      </c>
      <c r="AN35" s="24">
        <f t="shared" si="1"/>
        <v>-7.9930537081776265</v>
      </c>
      <c r="AO35" s="24">
        <f t="shared" si="2"/>
        <v>-9.1041293285878737</v>
      </c>
      <c r="AP35" s="14">
        <f t="shared" si="3"/>
        <v>-7.4007565687720671</v>
      </c>
      <c r="AQ35" s="29">
        <v>5.5008533426722703E-4</v>
      </c>
      <c r="AR35" s="22">
        <f t="shared" si="12"/>
        <v>1.367329835393443E-3</v>
      </c>
      <c r="AS35" s="24">
        <v>-8.6954999999999991</v>
      </c>
      <c r="AT35" s="24">
        <v>-7.6467999999999998</v>
      </c>
      <c r="AU35" s="31">
        <v>-7.0880999999999998</v>
      </c>
    </row>
    <row r="36" spans="1:47" s="8" customFormat="1" x14ac:dyDescent="0.25">
      <c r="A36" s="60" t="s">
        <v>59</v>
      </c>
      <c r="B36" s="4" t="s">
        <v>31</v>
      </c>
      <c r="C36" s="5">
        <v>40407.472222222219</v>
      </c>
      <c r="D36" s="5">
        <v>40476.570833333331</v>
      </c>
      <c r="E36" s="5">
        <f t="shared" si="4"/>
        <v>40442.021527777775</v>
      </c>
      <c r="F36" s="16">
        <f t="shared" si="13"/>
        <v>69.098611111112405</v>
      </c>
      <c r="G36" s="4">
        <v>4500</v>
      </c>
      <c r="H36" s="20">
        <v>26.25</v>
      </c>
      <c r="I36" s="20">
        <v>5.0000000000000697E-2</v>
      </c>
      <c r="J36" s="7">
        <v>2</v>
      </c>
      <c r="K36" s="24">
        <v>8.1649999999999991</v>
      </c>
      <c r="L36" s="24">
        <v>3.4999999999999198E-2</v>
      </c>
      <c r="M36" s="7">
        <v>2</v>
      </c>
      <c r="N36" s="20">
        <v>26.5</v>
      </c>
      <c r="O36" s="85">
        <v>1.7051121392469699</v>
      </c>
      <c r="P36" s="7">
        <v>3</v>
      </c>
      <c r="Q36" s="24">
        <v>0.13039884040036201</v>
      </c>
      <c r="R36" s="24">
        <v>2.01092849562543E-2</v>
      </c>
      <c r="S36" s="6">
        <v>3</v>
      </c>
      <c r="T36" s="26">
        <v>8.1848002036141905E-3</v>
      </c>
      <c r="U36" s="18">
        <f t="shared" si="5"/>
        <v>340.72668779823948</v>
      </c>
      <c r="V36" s="85">
        <v>20.457984246694</v>
      </c>
      <c r="W36" s="24">
        <f t="shared" si="6"/>
        <v>2.5324061515003211</v>
      </c>
      <c r="X36" s="84">
        <v>6.0042212656991001E-2</v>
      </c>
      <c r="Y36" s="24">
        <v>-12.0030839406</v>
      </c>
      <c r="Z36" s="24">
        <v>-7.2516495840999999</v>
      </c>
      <c r="AA36" s="14">
        <f t="shared" ref="AA36:AA67" si="15">Z36*1.03091+30.91</f>
        <v>23.434201927255469</v>
      </c>
      <c r="AB36" s="28">
        <v>-5.8333333333333304</v>
      </c>
      <c r="AC36" s="24">
        <v>4.7140452079103397E-2</v>
      </c>
      <c r="AD36" s="24">
        <f t="shared" si="7"/>
        <v>-35.64164993387719</v>
      </c>
      <c r="AE36" s="24">
        <f t="shared" si="8"/>
        <v>4.5727029594342279E-2</v>
      </c>
      <c r="AF36" s="7">
        <v>3</v>
      </c>
      <c r="AG36" s="22">
        <v>2.0494635728542901E-3</v>
      </c>
      <c r="AH36" s="22">
        <v>7.18000356357873E-5</v>
      </c>
      <c r="AI36" s="6">
        <v>4</v>
      </c>
      <c r="AJ36" s="28">
        <f t="shared" si="9"/>
        <v>29.014250410156386</v>
      </c>
      <c r="AK36" s="24">
        <f t="shared" si="10"/>
        <v>0.19866285973802203</v>
      </c>
      <c r="AL36" s="24">
        <f t="shared" si="14"/>
        <v>28.390000349777189</v>
      </c>
      <c r="AM36" s="24">
        <f t="shared" si="11"/>
        <v>0.1953125302231391</v>
      </c>
      <c r="AN36" s="24">
        <f t="shared" si="1"/>
        <v>-7.3507622125144962</v>
      </c>
      <c r="AO36" s="24">
        <f t="shared" si="2"/>
        <v>-8.4559259622013769</v>
      </c>
      <c r="AP36" s="14">
        <f t="shared" si="3"/>
        <v>-6.7531826270188731</v>
      </c>
      <c r="AQ36" s="29">
        <v>1.1742782154549E-3</v>
      </c>
      <c r="AR36" s="22">
        <f t="shared" si="12"/>
        <v>8.7518535739939014E-4</v>
      </c>
      <c r="AS36" s="24">
        <v>-8.3920999999999992</v>
      </c>
      <c r="AT36" s="24">
        <v>-7.2976999999999999</v>
      </c>
      <c r="AU36" s="31">
        <v>-6.7064000000000004</v>
      </c>
    </row>
    <row r="37" spans="1:47" s="8" customFormat="1" x14ac:dyDescent="0.25">
      <c r="A37" s="60" t="s">
        <v>60</v>
      </c>
      <c r="B37" s="4" t="s">
        <v>44</v>
      </c>
      <c r="C37" s="5">
        <v>40477.417361111111</v>
      </c>
      <c r="D37" s="5">
        <v>40532.393055555556</v>
      </c>
      <c r="E37" s="5">
        <f t="shared" si="4"/>
        <v>40504.905208333337</v>
      </c>
      <c r="F37" s="16">
        <f t="shared" si="13"/>
        <v>54.975694444445253</v>
      </c>
      <c r="G37" s="4">
        <v>4500</v>
      </c>
      <c r="H37" s="20">
        <v>26.5</v>
      </c>
      <c r="I37" s="20"/>
      <c r="J37" s="7">
        <v>0</v>
      </c>
      <c r="K37" s="24"/>
      <c r="L37" s="24"/>
      <c r="M37" s="7">
        <v>0</v>
      </c>
      <c r="N37" s="20">
        <v>2626.1081430050999</v>
      </c>
      <c r="O37" s="85">
        <v>2058.81343340373</v>
      </c>
      <c r="P37" s="7">
        <v>2</v>
      </c>
      <c r="Q37" s="24">
        <v>4.1176579096528299E-3</v>
      </c>
      <c r="R37" s="24">
        <v>3.2211623921304198E-3</v>
      </c>
      <c r="S37" s="6">
        <v>2</v>
      </c>
      <c r="T37" s="26">
        <v>3.2197192883153501E-4</v>
      </c>
      <c r="U37" s="18">
        <f t="shared" si="5"/>
        <v>13.403433944097603</v>
      </c>
      <c r="V37" s="85">
        <v>1.2552488408601601</v>
      </c>
      <c r="W37" s="24">
        <f t="shared" si="6"/>
        <v>1.1272160783585594</v>
      </c>
      <c r="X37" s="84">
        <v>9.3651287132498706E-2</v>
      </c>
      <c r="Y37" s="24"/>
      <c r="Z37" s="24">
        <v>-6.84</v>
      </c>
      <c r="AA37" s="14">
        <f t="shared" si="15"/>
        <v>23.858575600000002</v>
      </c>
      <c r="AB37" s="28">
        <v>-6.1</v>
      </c>
      <c r="AC37" s="24">
        <v>0</v>
      </c>
      <c r="AD37" s="24">
        <f t="shared" si="7"/>
        <v>-35.900321075554608</v>
      </c>
      <c r="AE37" s="24">
        <f t="shared" si="8"/>
        <v>0</v>
      </c>
      <c r="AF37" s="7">
        <v>1</v>
      </c>
      <c r="AG37" s="22">
        <v>1.6412175648702499E-3</v>
      </c>
      <c r="AH37" s="22">
        <v>0</v>
      </c>
      <c r="AI37" s="6">
        <v>1</v>
      </c>
      <c r="AJ37" s="28">
        <f t="shared" si="9"/>
        <v>29.697088321836432</v>
      </c>
      <c r="AK37" s="24">
        <f t="shared" si="10"/>
        <v>0.2577794873691025</v>
      </c>
      <c r="AL37" s="24">
        <f t="shared" si="14"/>
        <v>29.060321075554608</v>
      </c>
      <c r="AM37" s="24">
        <f t="shared" si="11"/>
        <v>0.25147754052100535</v>
      </c>
      <c r="AN37" s="24">
        <f t="shared" si="1"/>
        <v>-7.6602436480267215</v>
      </c>
      <c r="AO37" s="24">
        <f t="shared" si="2"/>
        <v>-8.7716920250446719</v>
      </c>
      <c r="AP37" s="14">
        <f t="shared" si="3"/>
        <v>-7.067747797868833</v>
      </c>
      <c r="AQ37" s="29">
        <v>1.16940464695232E-3</v>
      </c>
      <c r="AR37" s="22">
        <f t="shared" si="12"/>
        <v>4.7181291791792987E-4</v>
      </c>
      <c r="AS37" s="24">
        <v>-8.4048999999999996</v>
      </c>
      <c r="AT37" s="24">
        <v>-7.3494999999999999</v>
      </c>
      <c r="AU37" s="31">
        <v>-6.7873000000000001</v>
      </c>
    </row>
    <row r="38" spans="1:47" s="8" customFormat="1" x14ac:dyDescent="0.25">
      <c r="A38" s="60" t="s">
        <v>61</v>
      </c>
      <c r="B38" s="4" t="s">
        <v>34</v>
      </c>
      <c r="C38" s="5">
        <v>40407.432638888888</v>
      </c>
      <c r="D38" s="5">
        <v>40476.522916666669</v>
      </c>
      <c r="E38" s="5">
        <f t="shared" si="4"/>
        <v>40441.977777777778</v>
      </c>
      <c r="F38" s="16">
        <f t="shared" si="13"/>
        <v>69.090277777781012</v>
      </c>
      <c r="G38" s="4">
        <v>4500</v>
      </c>
      <c r="H38" s="20">
        <v>26.5</v>
      </c>
      <c r="I38" s="20"/>
      <c r="J38" s="7">
        <v>0</v>
      </c>
      <c r="K38" s="24"/>
      <c r="L38" s="24"/>
      <c r="M38" s="7">
        <v>0</v>
      </c>
      <c r="N38" s="20">
        <v>103.055555555555</v>
      </c>
      <c r="O38" s="85">
        <v>44.689325374961001</v>
      </c>
      <c r="P38" s="7">
        <v>3</v>
      </c>
      <c r="Q38" s="24">
        <v>5.3905554594140898E-2</v>
      </c>
      <c r="R38" s="24">
        <v>3.0345577500462399E-2</v>
      </c>
      <c r="S38" s="6">
        <v>3</v>
      </c>
      <c r="T38" s="26">
        <v>7.1859946430924399E-5</v>
      </c>
      <c r="U38" s="18">
        <f t="shared" si="5"/>
        <v>2.991472109723099</v>
      </c>
      <c r="V38" s="85">
        <v>0.78762390803734394</v>
      </c>
      <c r="W38" s="24">
        <f t="shared" si="6"/>
        <v>0.47588495815589538</v>
      </c>
      <c r="X38" s="84">
        <v>0.263289738011379</v>
      </c>
      <c r="Y38" s="24">
        <v>-6.46</v>
      </c>
      <c r="Z38" s="24">
        <v>-5.76</v>
      </c>
      <c r="AA38" s="14">
        <f t="shared" si="15"/>
        <v>24.971958399999998</v>
      </c>
      <c r="AB38" s="28">
        <v>-5.9</v>
      </c>
      <c r="AC38" s="24">
        <v>0.163299316185545</v>
      </c>
      <c r="AD38" s="24">
        <f t="shared" si="7"/>
        <v>-35.70631771929655</v>
      </c>
      <c r="AE38" s="24">
        <f t="shared" si="8"/>
        <v>0.15840307707321202</v>
      </c>
      <c r="AF38" s="7">
        <v>3</v>
      </c>
      <c r="AG38" s="22">
        <v>1.1360612109115101E-3</v>
      </c>
      <c r="AH38" s="22">
        <v>2.6950984420272202E-4</v>
      </c>
      <c r="AI38" s="6">
        <v>3</v>
      </c>
      <c r="AJ38" s="28">
        <f t="shared" si="9"/>
        <v>30.582728321644858</v>
      </c>
      <c r="AK38" s="24">
        <f t="shared" si="10"/>
        <v>0.19847130447682898</v>
      </c>
      <c r="AL38" s="24">
        <f t="shared" si="14"/>
        <v>29.946317719296552</v>
      </c>
      <c r="AM38" s="24">
        <f t="shared" si="11"/>
        <v>0.1953125302231391</v>
      </c>
      <c r="AN38" s="24">
        <f t="shared" si="1"/>
        <v>-7.4605576119361103</v>
      </c>
      <c r="AO38" s="24">
        <f t="shared" si="2"/>
        <v>-8.5722296429186144</v>
      </c>
      <c r="AP38" s="14">
        <f t="shared" si="3"/>
        <v>-6.8679425353268471</v>
      </c>
      <c r="AQ38" s="29">
        <v>1.16940464695232E-3</v>
      </c>
      <c r="AR38" s="22">
        <f t="shared" si="12"/>
        <v>-3.3343436040809927E-5</v>
      </c>
      <c r="AS38" s="24">
        <v>-8.6938999999999993</v>
      </c>
      <c r="AT38" s="24">
        <v>-7.5655000000000001</v>
      </c>
      <c r="AU38" s="31">
        <v>-6.9642999999999997</v>
      </c>
    </row>
    <row r="39" spans="1:47" s="8" customFormat="1" x14ac:dyDescent="0.25">
      <c r="A39" s="60" t="s">
        <v>62</v>
      </c>
      <c r="B39" s="4" t="s">
        <v>40</v>
      </c>
      <c r="C39" s="5">
        <v>40407.43472222222</v>
      </c>
      <c r="D39" s="5">
        <v>40476.522916666669</v>
      </c>
      <c r="E39" s="5">
        <f t="shared" si="4"/>
        <v>40441.978819444441</v>
      </c>
      <c r="F39" s="16">
        <f t="shared" si="13"/>
        <v>69.088194444448163</v>
      </c>
      <c r="G39" s="4">
        <v>4500</v>
      </c>
      <c r="H39" s="20">
        <v>26.5</v>
      </c>
      <c r="I39" s="20"/>
      <c r="J39" s="7">
        <v>0</v>
      </c>
      <c r="K39" s="24"/>
      <c r="L39" s="24"/>
      <c r="M39" s="7">
        <v>0</v>
      </c>
      <c r="N39" s="20">
        <v>88.7916666666666</v>
      </c>
      <c r="O39" s="85">
        <v>1.5292291086252101</v>
      </c>
      <c r="P39" s="7">
        <v>4</v>
      </c>
      <c r="Q39" s="24">
        <v>4.9177132050159299E-2</v>
      </c>
      <c r="R39" s="24">
        <v>1.34400187691375E-3</v>
      </c>
      <c r="S39" s="6">
        <v>3</v>
      </c>
      <c r="T39" s="26">
        <v>2.9426450371184301E-3</v>
      </c>
      <c r="U39" s="18">
        <f t="shared" si="5"/>
        <v>122.49995991601018</v>
      </c>
      <c r="V39" s="85">
        <v>7.3899034742387704</v>
      </c>
      <c r="W39" s="24">
        <f t="shared" si="6"/>
        <v>2.088135946592319</v>
      </c>
      <c r="X39" s="84">
        <v>6.0325762386416397E-2</v>
      </c>
      <c r="Y39" s="24">
        <v>-11.682092358599901</v>
      </c>
      <c r="Z39" s="24">
        <v>-7.6628942429999896</v>
      </c>
      <c r="AA39" s="14">
        <f t="shared" si="15"/>
        <v>23.010245695948882</v>
      </c>
      <c r="AB39" s="28">
        <v>-6.4666666666666597</v>
      </c>
      <c r="AC39" s="24">
        <v>4.7140452079103001E-2</v>
      </c>
      <c r="AD39" s="24">
        <f t="shared" si="7"/>
        <v>-36.255993895361051</v>
      </c>
      <c r="AE39" s="24">
        <f t="shared" si="8"/>
        <v>4.5727029594341891E-2</v>
      </c>
      <c r="AF39" s="7">
        <v>3</v>
      </c>
      <c r="AG39" s="22">
        <v>1.95691949434464E-3</v>
      </c>
      <c r="AH39" s="22">
        <v>2.05070326113405E-5</v>
      </c>
      <c r="AI39" s="6">
        <v>3</v>
      </c>
      <c r="AJ39" s="28">
        <f t="shared" si="9"/>
        <v>29.237168397948995</v>
      </c>
      <c r="AK39" s="24">
        <f t="shared" si="10"/>
        <v>0.19876033751749386</v>
      </c>
      <c r="AL39" s="24">
        <f t="shared" si="14"/>
        <v>28.593099652361062</v>
      </c>
      <c r="AM39" s="24">
        <f t="shared" si="11"/>
        <v>0.1953125302231391</v>
      </c>
      <c r="AN39" s="24">
        <f t="shared" si="1"/>
        <v>-8.0263347141926715</v>
      </c>
      <c r="AO39" s="24">
        <f t="shared" si="2"/>
        <v>-9.1373730589422166</v>
      </c>
      <c r="AP39" s="14">
        <f t="shared" si="3"/>
        <v>-7.4340574458623223</v>
      </c>
      <c r="AQ39" s="29">
        <v>1.16940464695232E-3</v>
      </c>
      <c r="AR39" s="22">
        <f>AG39-AQ39</f>
        <v>7.8751484739231995E-4</v>
      </c>
      <c r="AS39" s="24">
        <v>-8.9374000000000002</v>
      </c>
      <c r="AT39" s="24">
        <v>-7.8575999999999997</v>
      </c>
      <c r="AU39" s="31">
        <v>-7.2823000000000002</v>
      </c>
    </row>
    <row r="40" spans="1:47" s="8" customFormat="1" x14ac:dyDescent="0.25">
      <c r="A40" s="60" t="s">
        <v>63</v>
      </c>
      <c r="B40" s="4" t="s">
        <v>34</v>
      </c>
      <c r="C40" s="5">
        <v>40533.443055555559</v>
      </c>
      <c r="D40" s="5">
        <v>40595.381944444445</v>
      </c>
      <c r="E40" s="5">
        <f t="shared" si="4"/>
        <v>40564.412500000006</v>
      </c>
      <c r="F40" s="16">
        <f t="shared" si="13"/>
        <v>61.93888888888614</v>
      </c>
      <c r="G40" s="4">
        <v>500</v>
      </c>
      <c r="H40" s="20">
        <v>26.2</v>
      </c>
      <c r="I40" s="20">
        <v>0</v>
      </c>
      <c r="J40" s="7">
        <v>1</v>
      </c>
      <c r="K40" s="24">
        <v>8.49</v>
      </c>
      <c r="L40" s="24">
        <v>0</v>
      </c>
      <c r="M40" s="7">
        <v>1</v>
      </c>
      <c r="N40" s="20">
        <v>71.2777777777777</v>
      </c>
      <c r="O40" s="85">
        <v>41.948013093222102</v>
      </c>
      <c r="P40" s="7">
        <v>3</v>
      </c>
      <c r="Q40" s="24">
        <v>8.5686121400503704E-2</v>
      </c>
      <c r="R40" s="24">
        <v>3.8435969978741401E-2</v>
      </c>
      <c r="S40" s="6">
        <v>3</v>
      </c>
      <c r="T40" s="26">
        <v>5.4416169542950102E-4</v>
      </c>
      <c r="U40" s="18">
        <f t="shared" si="5"/>
        <v>22.65301626159377</v>
      </c>
      <c r="V40" s="85">
        <v>1.60597662928132</v>
      </c>
      <c r="W40" s="24">
        <f t="shared" si="6"/>
        <v>1.3551260367485098</v>
      </c>
      <c r="X40" s="84">
        <v>7.0894604530175404E-2</v>
      </c>
      <c r="Y40" s="24">
        <v>-5.87</v>
      </c>
      <c r="Z40" s="24">
        <v>-6.24</v>
      </c>
      <c r="AA40" s="14">
        <f t="shared" si="15"/>
        <v>24.4771216</v>
      </c>
      <c r="AB40" s="28">
        <v>-5.05</v>
      </c>
      <c r="AC40" s="24">
        <v>0.25</v>
      </c>
      <c r="AD40" s="24">
        <f t="shared" si="7"/>
        <v>-34.881803455199773</v>
      </c>
      <c r="AE40" s="24">
        <f t="shared" si="8"/>
        <v>0.24250419532257908</v>
      </c>
      <c r="AF40" s="7">
        <v>2</v>
      </c>
      <c r="AG40" s="22">
        <v>1.1827178975382499E-3</v>
      </c>
      <c r="AH40" s="22">
        <v>2.6558169904106302E-4</v>
      </c>
      <c r="AI40" s="6">
        <v>3</v>
      </c>
      <c r="AJ40" s="28">
        <f t="shared" si="9"/>
        <v>29.245151506379983</v>
      </c>
      <c r="AK40" s="24">
        <f t="shared" si="10"/>
        <v>0.21477430926850943</v>
      </c>
      <c r="AL40" s="24">
        <f t="shared" si="14"/>
        <v>28.641803455199771</v>
      </c>
      <c r="AM40" s="24">
        <f t="shared" si="11"/>
        <v>0.21076165849899486</v>
      </c>
      <c r="AN40" s="24">
        <f t="shared" si="1"/>
        <v>-6.5599621171575109</v>
      </c>
      <c r="AO40" s="24">
        <f t="shared" si="2"/>
        <v>-7.6646776591817343</v>
      </c>
      <c r="AP40" s="14">
        <f t="shared" si="3"/>
        <v>-5.9609249093833796</v>
      </c>
      <c r="AQ40" s="29">
        <v>5.52772597614078E-4</v>
      </c>
      <c r="AR40" s="22">
        <f t="shared" si="12"/>
        <v>6.299452999241719E-4</v>
      </c>
      <c r="AS40" s="24">
        <v>-7.4160000000000004</v>
      </c>
      <c r="AT40" s="24">
        <v>-6.3494000000000002</v>
      </c>
      <c r="AU40" s="31">
        <v>-5.7713999999999999</v>
      </c>
    </row>
    <row r="41" spans="1:47" s="8" customFormat="1" x14ac:dyDescent="0.25">
      <c r="A41" s="60" t="s">
        <v>64</v>
      </c>
      <c r="B41" s="4" t="s">
        <v>40</v>
      </c>
      <c r="C41" s="5">
        <v>40337.415972222225</v>
      </c>
      <c r="D41" s="5">
        <v>40406.459722222222</v>
      </c>
      <c r="E41" s="5">
        <f t="shared" si="4"/>
        <v>40371.937847222223</v>
      </c>
      <c r="F41" s="16">
        <f t="shared" si="13"/>
        <v>69.04374999999709</v>
      </c>
      <c r="G41" s="4">
        <v>4500</v>
      </c>
      <c r="H41" s="20">
        <v>26.5</v>
      </c>
      <c r="I41" s="20"/>
      <c r="J41" s="7">
        <v>0</v>
      </c>
      <c r="K41" s="24"/>
      <c r="L41" s="24"/>
      <c r="M41" s="7">
        <v>0</v>
      </c>
      <c r="N41" s="20">
        <v>84.5555555555555</v>
      </c>
      <c r="O41" s="85">
        <v>1.1889408088351501</v>
      </c>
      <c r="P41" s="7">
        <v>3</v>
      </c>
      <c r="Q41" s="24">
        <v>5.19656150015778E-2</v>
      </c>
      <c r="R41" s="24">
        <v>1.0474204383564901E-3</v>
      </c>
      <c r="S41" s="6">
        <v>3</v>
      </c>
      <c r="T41" s="26">
        <v>2.5934895487977599E-3</v>
      </c>
      <c r="U41" s="18">
        <f t="shared" si="5"/>
        <v>107.96489612672595</v>
      </c>
      <c r="V41" s="85">
        <v>6.5231944187898501</v>
      </c>
      <c r="W41" s="24">
        <f t="shared" si="6"/>
        <v>2.0332825712587344</v>
      </c>
      <c r="X41" s="84">
        <v>6.0419586854722901E-2</v>
      </c>
      <c r="Y41" s="24">
        <v>-11.607072196600001</v>
      </c>
      <c r="Z41" s="24">
        <v>-7.6022677347999998</v>
      </c>
      <c r="AA41" s="14">
        <f t="shared" si="15"/>
        <v>23.07274616951733</v>
      </c>
      <c r="AB41" s="28">
        <v>-6.4666666666666597</v>
      </c>
      <c r="AC41" s="24">
        <v>4.7140452079103001E-2</v>
      </c>
      <c r="AD41" s="24">
        <f t="shared" si="7"/>
        <v>-36.255993895361051</v>
      </c>
      <c r="AE41" s="24">
        <f t="shared" si="8"/>
        <v>4.5727029594341891E-2</v>
      </c>
      <c r="AF41" s="7">
        <v>3</v>
      </c>
      <c r="AG41" s="22">
        <v>1.91949434464404E-3</v>
      </c>
      <c r="AH41" s="22">
        <v>4.5840032533335497E-5</v>
      </c>
      <c r="AI41" s="6">
        <v>3</v>
      </c>
      <c r="AJ41" s="28">
        <f t="shared" si="9"/>
        <v>29.298261201942207</v>
      </c>
      <c r="AK41" s="24">
        <f t="shared" si="10"/>
        <v>0.19875234720004167</v>
      </c>
      <c r="AL41" s="24">
        <f t="shared" si="14"/>
        <v>28.65372616056105</v>
      </c>
      <c r="AM41" s="24">
        <f t="shared" si="11"/>
        <v>0.1953125302231391</v>
      </c>
      <c r="AN41" s="24">
        <f t="shared" si="1"/>
        <v>-8.0263347141926715</v>
      </c>
      <c r="AO41" s="24">
        <f t="shared" si="2"/>
        <v>-9.1373730589422166</v>
      </c>
      <c r="AP41" s="14">
        <f t="shared" si="3"/>
        <v>-7.4340574458623223</v>
      </c>
      <c r="AQ41" s="29">
        <v>1.16940464695232E-3</v>
      </c>
      <c r="AR41" s="22">
        <f t="shared" si="12"/>
        <v>7.5008969769171994E-4</v>
      </c>
      <c r="AS41" s="24">
        <v>-8.9540000000000006</v>
      </c>
      <c r="AT41" s="24">
        <v>-7.8716999999999997</v>
      </c>
      <c r="AU41" s="31">
        <v>-7.2950999999999997</v>
      </c>
    </row>
    <row r="42" spans="1:47" s="8" customFormat="1" x14ac:dyDescent="0.25">
      <c r="A42" s="60" t="s">
        <v>65</v>
      </c>
      <c r="B42" s="4" t="s">
        <v>40</v>
      </c>
      <c r="C42" s="5">
        <v>40477.431944444441</v>
      </c>
      <c r="D42" s="5">
        <v>40532.384722222225</v>
      </c>
      <c r="E42" s="5">
        <f t="shared" si="4"/>
        <v>40504.908333333333</v>
      </c>
      <c r="F42" s="16">
        <f t="shared" si="13"/>
        <v>54.952777777783922</v>
      </c>
      <c r="G42" s="4">
        <v>4500</v>
      </c>
      <c r="H42" s="20">
        <v>26.5</v>
      </c>
      <c r="I42" s="20"/>
      <c r="J42" s="7">
        <v>0</v>
      </c>
      <c r="K42" s="24"/>
      <c r="L42" s="24"/>
      <c r="M42" s="7">
        <v>0</v>
      </c>
      <c r="N42" s="20">
        <v>83.5</v>
      </c>
      <c r="O42" s="85">
        <v>10.3070903319565</v>
      </c>
      <c r="P42" s="7">
        <v>4</v>
      </c>
      <c r="Q42" s="24">
        <v>5.8891944961516701E-2</v>
      </c>
      <c r="R42" s="24">
        <v>1.10356339111621E-2</v>
      </c>
      <c r="S42" s="6">
        <v>4</v>
      </c>
      <c r="T42" s="26">
        <v>3.4124382207578199E-3</v>
      </c>
      <c r="U42" s="18">
        <f t="shared" si="5"/>
        <v>142.05707449786107</v>
      </c>
      <c r="V42" s="85">
        <v>8.5777923592986909</v>
      </c>
      <c r="W42" s="24">
        <f t="shared" si="6"/>
        <v>2.1524628666325434</v>
      </c>
      <c r="X42" s="84">
        <v>6.0382718633473199E-2</v>
      </c>
      <c r="Y42" s="24">
        <v>-12.719657970799901</v>
      </c>
      <c r="Z42" s="24">
        <v>-7.7794986754999904</v>
      </c>
      <c r="AA42" s="14">
        <f t="shared" si="15"/>
        <v>22.890037020440303</v>
      </c>
      <c r="AB42" s="28">
        <v>-6.5</v>
      </c>
      <c r="AC42" s="24">
        <v>0</v>
      </c>
      <c r="AD42" s="24">
        <f t="shared" si="7"/>
        <v>-36.288327788070731</v>
      </c>
      <c r="AE42" s="24">
        <f t="shared" si="8"/>
        <v>0</v>
      </c>
      <c r="AF42" s="7">
        <v>2</v>
      </c>
      <c r="AG42" s="22">
        <v>1.9549234863606101E-3</v>
      </c>
      <c r="AH42" s="22">
        <v>3.7856974972524998E-6</v>
      </c>
      <c r="AI42" s="6">
        <v>3</v>
      </c>
      <c r="AJ42" s="28">
        <f t="shared" si="9"/>
        <v>29.153207488609517</v>
      </c>
      <c r="AK42" s="24">
        <f t="shared" si="10"/>
        <v>0.21509888375908476</v>
      </c>
      <c r="AL42" s="24">
        <f t="shared" si="14"/>
        <v>28.508829112570741</v>
      </c>
      <c r="AM42" s="24">
        <f t="shared" si="11"/>
        <v>0.21076165849899486</v>
      </c>
      <c r="AN42" s="24">
        <f t="shared" si="1"/>
        <v>-8.0596157202078302</v>
      </c>
      <c r="AO42" s="24">
        <f t="shared" si="2"/>
        <v>-9.1706167892965595</v>
      </c>
      <c r="AP42" s="14">
        <f t="shared" si="3"/>
        <v>-7.4673583229526912</v>
      </c>
      <c r="AQ42" s="29">
        <v>1.16940464695232E-3</v>
      </c>
      <c r="AR42" s="22">
        <f t="shared" si="12"/>
        <v>7.8551883940829008E-4</v>
      </c>
      <c r="AS42" s="24">
        <v>-8.9811999999999994</v>
      </c>
      <c r="AT42" s="24">
        <v>-7.8998999999999997</v>
      </c>
      <c r="AU42" s="31">
        <v>-7.3238000000000003</v>
      </c>
    </row>
    <row r="43" spans="1:47" s="8" customFormat="1" x14ac:dyDescent="0.25">
      <c r="A43" s="60" t="s">
        <v>66</v>
      </c>
      <c r="B43" s="4" t="s">
        <v>44</v>
      </c>
      <c r="C43" s="5">
        <v>40337.395138888889</v>
      </c>
      <c r="D43" s="5">
        <v>40406.439583333333</v>
      </c>
      <c r="E43" s="5">
        <f t="shared" si="4"/>
        <v>40371.917361111111</v>
      </c>
      <c r="F43" s="16">
        <f t="shared" si="13"/>
        <v>69.044444444443798</v>
      </c>
      <c r="G43" s="4">
        <v>4500</v>
      </c>
      <c r="H43" s="20">
        <v>26.5</v>
      </c>
      <c r="I43" s="20"/>
      <c r="J43" s="7">
        <v>0</v>
      </c>
      <c r="K43" s="24"/>
      <c r="L43" s="24"/>
      <c r="M43" s="7">
        <v>0</v>
      </c>
      <c r="N43" s="20">
        <v>1164.19889416152</v>
      </c>
      <c r="O43" s="85">
        <v>897.62953495233205</v>
      </c>
      <c r="P43" s="7">
        <v>3</v>
      </c>
      <c r="Q43" s="24">
        <v>4.9567896810029299E-3</v>
      </c>
      <c r="R43" s="24">
        <v>3.0761712353412499E-3</v>
      </c>
      <c r="S43" s="6">
        <v>3</v>
      </c>
      <c r="T43" s="26">
        <v>2.8861394722624401E-4</v>
      </c>
      <c r="U43" s="18">
        <f t="shared" si="5"/>
        <v>12.014767843367803</v>
      </c>
      <c r="V43" s="85">
        <v>1.0528976806086101</v>
      </c>
      <c r="W43" s="24">
        <f t="shared" si="6"/>
        <v>1.0797153835195785</v>
      </c>
      <c r="X43" s="84">
        <v>8.7633626744591395E-2</v>
      </c>
      <c r="Y43" s="24"/>
      <c r="Z43" s="24">
        <v>-6.95</v>
      </c>
      <c r="AA43" s="14">
        <f t="shared" si="15"/>
        <v>23.745175500000002</v>
      </c>
      <c r="AB43" s="28">
        <v>-6.1666666666666599</v>
      </c>
      <c r="AC43" s="24">
        <v>0.124721912892464</v>
      </c>
      <c r="AD43" s="24">
        <f t="shared" si="7"/>
        <v>-35.964988860973953</v>
      </c>
      <c r="AE43" s="24">
        <f t="shared" si="8"/>
        <v>0.12098234850031914</v>
      </c>
      <c r="AF43" s="7">
        <v>3</v>
      </c>
      <c r="AG43" s="22">
        <v>1.5105857035928099E-3</v>
      </c>
      <c r="AH43" s="22">
        <v>1.06180763473053E-4</v>
      </c>
      <c r="AI43" s="6">
        <v>2</v>
      </c>
      <c r="AJ43" s="28">
        <f t="shared" si="9"/>
        <v>29.653402684811404</v>
      </c>
      <c r="AK43" s="24">
        <f t="shared" si="10"/>
        <v>0.19864592961634703</v>
      </c>
      <c r="AL43" s="24">
        <f t="shared" si="14"/>
        <v>29.014988860973954</v>
      </c>
      <c r="AM43" s="24">
        <f t="shared" si="11"/>
        <v>0.1953125302231391</v>
      </c>
      <c r="AN43" s="24">
        <f t="shared" si="1"/>
        <v>-7.7268056600568116</v>
      </c>
      <c r="AO43" s="24">
        <f t="shared" si="2"/>
        <v>-8.8381794857532441</v>
      </c>
      <c r="AP43" s="14">
        <f t="shared" si="3"/>
        <v>-7.1343495520494571</v>
      </c>
      <c r="AQ43" s="29">
        <v>1.16940464695232E-3</v>
      </c>
      <c r="AR43" s="22">
        <f t="shared" si="12"/>
        <v>3.411810566404899E-4</v>
      </c>
      <c r="AS43" s="24">
        <v>-8.6117000000000008</v>
      </c>
      <c r="AT43" s="24">
        <v>-7.5354999999999999</v>
      </c>
      <c r="AU43" s="31">
        <v>-6.9622000000000002</v>
      </c>
    </row>
    <row r="44" spans="1:47" s="8" customFormat="1" x14ac:dyDescent="0.25">
      <c r="A44" s="60" t="s">
        <v>67</v>
      </c>
      <c r="B44" s="4" t="s">
        <v>44</v>
      </c>
      <c r="C44" s="5">
        <v>40407.422222222223</v>
      </c>
      <c r="D44" s="5">
        <v>40476.540972222225</v>
      </c>
      <c r="E44" s="5">
        <f t="shared" si="4"/>
        <v>40441.981597222228</v>
      </c>
      <c r="F44" s="16">
        <f t="shared" si="13"/>
        <v>69.118750000001455</v>
      </c>
      <c r="G44" s="4">
        <v>4500</v>
      </c>
      <c r="H44" s="20">
        <v>26.5</v>
      </c>
      <c r="I44" s="20"/>
      <c r="J44" s="7">
        <v>0</v>
      </c>
      <c r="K44" s="24"/>
      <c r="L44" s="24"/>
      <c r="M44" s="7">
        <v>0</v>
      </c>
      <c r="N44" s="20">
        <v>2472.8885717725202</v>
      </c>
      <c r="O44" s="85">
        <v>1749.3853464208901</v>
      </c>
      <c r="P44" s="7">
        <v>3</v>
      </c>
      <c r="Q44" s="24">
        <v>3.8371168039224501E-3</v>
      </c>
      <c r="R44" s="24">
        <v>3.6051862752429602E-3</v>
      </c>
      <c r="S44" s="6">
        <v>3</v>
      </c>
      <c r="T44" s="26">
        <v>8.1469346222374394E-5</v>
      </c>
      <c r="U44" s="18">
        <f t="shared" si="5"/>
        <v>3.3915037392336229</v>
      </c>
      <c r="V44" s="85">
        <v>0.79313252062822703</v>
      </c>
      <c r="W44" s="24">
        <f t="shared" si="6"/>
        <v>0.53039230022387263</v>
      </c>
      <c r="X44" s="84">
        <v>0.23385866023177401</v>
      </c>
      <c r="Y44" s="24"/>
      <c r="Z44" s="24">
        <v>-7.24</v>
      </c>
      <c r="AA44" s="14">
        <f t="shared" si="15"/>
        <v>23.446211599999998</v>
      </c>
      <c r="AB44" s="28">
        <v>-6.2</v>
      </c>
      <c r="AC44" s="24">
        <v>8.1649658092772595E-2</v>
      </c>
      <c r="AD44" s="24">
        <f t="shared" si="7"/>
        <v>-35.99732275368364</v>
      </c>
      <c r="AE44" s="24">
        <f t="shared" si="8"/>
        <v>7.9201538536606095E-2</v>
      </c>
      <c r="AF44" s="7">
        <v>3</v>
      </c>
      <c r="AG44" s="22">
        <v>1.3207027195608701E-3</v>
      </c>
      <c r="AH44" s="22">
        <v>2.9606374750498998E-4</v>
      </c>
      <c r="AI44" s="6">
        <v>2</v>
      </c>
      <c r="AJ44" s="28">
        <f t="shared" si="9"/>
        <v>29.394871156933547</v>
      </c>
      <c r="AK44" s="24">
        <f t="shared" si="10"/>
        <v>0.1986863850477297</v>
      </c>
      <c r="AL44" s="24">
        <f t="shared" si="14"/>
        <v>28.757322753683638</v>
      </c>
      <c r="AM44" s="24">
        <f t="shared" si="11"/>
        <v>0.1953125302231391</v>
      </c>
      <c r="AN44" s="24">
        <f t="shared" si="1"/>
        <v>-7.7600866660719703</v>
      </c>
      <c r="AO44" s="24">
        <f t="shared" si="2"/>
        <v>-8.871423216107587</v>
      </c>
      <c r="AP44" s="14">
        <f t="shared" si="3"/>
        <v>-7.167650429139826</v>
      </c>
      <c r="AQ44" s="29">
        <v>1.16940464695232E-3</v>
      </c>
      <c r="AR44" s="22">
        <f t="shared" si="12"/>
        <v>1.5129807260855005E-4</v>
      </c>
      <c r="AS44" s="24">
        <v>-8.8788</v>
      </c>
      <c r="AT44" s="24">
        <v>-7.7678000000000003</v>
      </c>
      <c r="AU44" s="31">
        <v>-7.1757999999999997</v>
      </c>
    </row>
    <row r="45" spans="1:47" s="8" customFormat="1" x14ac:dyDescent="0.25">
      <c r="A45" s="60" t="s">
        <v>68</v>
      </c>
      <c r="B45" s="4" t="s">
        <v>34</v>
      </c>
      <c r="C45" s="5">
        <v>40337.415972222225</v>
      </c>
      <c r="D45" s="5">
        <v>40406.459722222222</v>
      </c>
      <c r="E45" s="5">
        <f t="shared" si="4"/>
        <v>40371.937847222223</v>
      </c>
      <c r="F45" s="16">
        <f t="shared" si="13"/>
        <v>69.04374999999709</v>
      </c>
      <c r="G45" s="4">
        <v>4500</v>
      </c>
      <c r="H45" s="20">
        <v>26.5</v>
      </c>
      <c r="I45" s="20"/>
      <c r="J45" s="7">
        <v>0</v>
      </c>
      <c r="K45" s="24"/>
      <c r="L45" s="24"/>
      <c r="M45" s="7">
        <v>0</v>
      </c>
      <c r="N45" s="20">
        <v>124.111111111111</v>
      </c>
      <c r="O45" s="85">
        <v>22.495404194558098</v>
      </c>
      <c r="P45" s="7">
        <v>3</v>
      </c>
      <c r="Q45" s="24">
        <v>4.2173622741010601E-2</v>
      </c>
      <c r="R45" s="24">
        <v>1.86369871385708E-3</v>
      </c>
      <c r="S45" s="6">
        <v>3</v>
      </c>
      <c r="T45" s="26">
        <v>2.2401305722740501E-4</v>
      </c>
      <c r="U45" s="18">
        <f t="shared" si="5"/>
        <v>9.3254844484715846</v>
      </c>
      <c r="V45" s="85">
        <v>0.94973747812965403</v>
      </c>
      <c r="W45" s="24">
        <f t="shared" si="6"/>
        <v>0.96967140217863756</v>
      </c>
      <c r="X45" s="84">
        <v>0.101843232207128</v>
      </c>
      <c r="Y45" s="24">
        <v>-5.95</v>
      </c>
      <c r="Z45" s="24">
        <v>-6.5</v>
      </c>
      <c r="AA45" s="14">
        <f t="shared" si="15"/>
        <v>24.209085000000002</v>
      </c>
      <c r="AB45" s="28">
        <v>-6.1333333333333302</v>
      </c>
      <c r="AC45" s="24">
        <v>4.7140452079103397E-2</v>
      </c>
      <c r="AD45" s="24">
        <f t="shared" si="7"/>
        <v>-35.932654968264281</v>
      </c>
      <c r="AE45" s="24">
        <f t="shared" si="8"/>
        <v>4.5727029594342279E-2</v>
      </c>
      <c r="AF45" s="7">
        <v>3</v>
      </c>
      <c r="AG45" s="22">
        <v>1.0254491017964E-3</v>
      </c>
      <c r="AH45" s="22">
        <v>3.00093455633212E-5</v>
      </c>
      <c r="AI45" s="6">
        <v>3</v>
      </c>
      <c r="AJ45" s="28">
        <f t="shared" si="9"/>
        <v>30.07290982999433</v>
      </c>
      <c r="AK45" s="24">
        <f t="shared" si="10"/>
        <v>0.19858446217016701</v>
      </c>
      <c r="AL45" s="24">
        <f t="shared" si="14"/>
        <v>29.432654968264281</v>
      </c>
      <c r="AM45" s="24">
        <f t="shared" si="11"/>
        <v>0.1953125302231391</v>
      </c>
      <c r="AN45" s="24">
        <f t="shared" si="1"/>
        <v>-7.6935246540417666</v>
      </c>
      <c r="AO45" s="24">
        <f t="shared" si="2"/>
        <v>-8.8049357553989012</v>
      </c>
      <c r="AP45" s="14">
        <f t="shared" si="3"/>
        <v>-7.1010486749590882</v>
      </c>
      <c r="AQ45" s="29">
        <v>1.16940464695232E-3</v>
      </c>
      <c r="AR45" s="22">
        <f t="shared" si="12"/>
        <v>-1.4395554515592005E-4</v>
      </c>
      <c r="AS45" s="24">
        <v>-9.0376999999999992</v>
      </c>
      <c r="AT45" s="24">
        <v>-7.8930999999999996</v>
      </c>
      <c r="AU45" s="31">
        <v>-7.2831999999999999</v>
      </c>
    </row>
    <row r="46" spans="1:47" s="8" customFormat="1" x14ac:dyDescent="0.25">
      <c r="A46" s="60" t="s">
        <v>69</v>
      </c>
      <c r="B46" s="4" t="s">
        <v>44</v>
      </c>
      <c r="C46" s="5">
        <v>40533.435416666667</v>
      </c>
      <c r="D46" s="5">
        <v>40595.368750000001</v>
      </c>
      <c r="E46" s="5">
        <f t="shared" si="4"/>
        <v>40564.402083333334</v>
      </c>
      <c r="F46" s="16">
        <f t="shared" si="13"/>
        <v>61.933333333334303</v>
      </c>
      <c r="G46" s="4">
        <v>500</v>
      </c>
      <c r="H46" s="20">
        <v>26.5</v>
      </c>
      <c r="I46" s="20"/>
      <c r="J46" s="7">
        <v>0</v>
      </c>
      <c r="K46" s="24"/>
      <c r="L46" s="24"/>
      <c r="M46" s="7">
        <v>0</v>
      </c>
      <c r="N46" s="20">
        <v>3157.2201021788201</v>
      </c>
      <c r="O46" s="85">
        <v>3852.7368944762202</v>
      </c>
      <c r="P46" s="7">
        <v>3</v>
      </c>
      <c r="Q46" s="24">
        <v>6.39390226851708E-3</v>
      </c>
      <c r="R46" s="24">
        <v>4.50614142191374E-3</v>
      </c>
      <c r="S46" s="6">
        <v>3</v>
      </c>
      <c r="T46" s="26">
        <v>1.45217262346125E-4</v>
      </c>
      <c r="U46" s="18">
        <f t="shared" si="5"/>
        <v>6.0452785137594907</v>
      </c>
      <c r="V46" s="85">
        <v>0.929236899399425</v>
      </c>
      <c r="W46" s="24">
        <f t="shared" si="6"/>
        <v>0.7814163141632946</v>
      </c>
      <c r="X46" s="84">
        <v>0.15371283511328901</v>
      </c>
      <c r="Y46" s="24"/>
      <c r="Z46" s="24">
        <v>-6.31</v>
      </c>
      <c r="AA46" s="14">
        <f t="shared" si="15"/>
        <v>24.404957899999999</v>
      </c>
      <c r="AB46" s="28">
        <v>-5.7</v>
      </c>
      <c r="AC46" s="24">
        <v>0</v>
      </c>
      <c r="AD46" s="24">
        <f t="shared" si="7"/>
        <v>-35.512314363038477</v>
      </c>
      <c r="AE46" s="24">
        <f t="shared" si="8"/>
        <v>0</v>
      </c>
      <c r="AF46" s="7">
        <v>1</v>
      </c>
      <c r="AG46" s="22">
        <v>1.6090319361277399E-3</v>
      </c>
      <c r="AH46" s="22">
        <v>3.2185628742514898E-5</v>
      </c>
      <c r="AI46" s="6">
        <v>2</v>
      </c>
      <c r="AJ46" s="28">
        <f t="shared" si="9"/>
        <v>29.828222136299068</v>
      </c>
      <c r="AK46" s="24">
        <f t="shared" si="10"/>
        <v>0.25766258831630234</v>
      </c>
      <c r="AL46" s="24">
        <f t="shared" si="14"/>
        <v>29.202314363038479</v>
      </c>
      <c r="AM46" s="24">
        <f t="shared" si="11"/>
        <v>0.25147754052100535</v>
      </c>
      <c r="AN46" s="24">
        <f t="shared" si="1"/>
        <v>-7.2608715758456128</v>
      </c>
      <c r="AO46" s="24">
        <f t="shared" si="2"/>
        <v>-8.3727672607927843</v>
      </c>
      <c r="AP46" s="14">
        <f t="shared" si="3"/>
        <v>-6.6681372727849748</v>
      </c>
      <c r="AQ46" s="29">
        <v>5.5008533426722703E-4</v>
      </c>
      <c r="AR46" s="22">
        <f t="shared" si="12"/>
        <v>1.0589466018605129E-3</v>
      </c>
      <c r="AS46" s="24">
        <v>-6.9227999999999996</v>
      </c>
      <c r="AT46" s="24">
        <v>-6.0286</v>
      </c>
      <c r="AU46" s="31">
        <v>-5.5523999999999996</v>
      </c>
    </row>
    <row r="47" spans="1:47" s="8" customFormat="1" x14ac:dyDescent="0.25">
      <c r="A47" s="60" t="s">
        <v>70</v>
      </c>
      <c r="B47" s="4" t="s">
        <v>40</v>
      </c>
      <c r="C47" s="5">
        <v>40533.443749999999</v>
      </c>
      <c r="D47" s="5">
        <v>40595.382638888892</v>
      </c>
      <c r="E47" s="5">
        <f t="shared" si="4"/>
        <v>40564.413194444445</v>
      </c>
      <c r="F47" s="16">
        <f t="shared" si="13"/>
        <v>61.938888888893416</v>
      </c>
      <c r="G47" s="4">
        <v>500</v>
      </c>
      <c r="H47" s="20">
        <v>26.5</v>
      </c>
      <c r="I47" s="20"/>
      <c r="J47" s="7">
        <v>0</v>
      </c>
      <c r="K47" s="24"/>
      <c r="L47" s="24"/>
      <c r="M47" s="7">
        <v>0</v>
      </c>
      <c r="N47" s="20">
        <v>73.6666666666666</v>
      </c>
      <c r="O47" s="85">
        <v>6.1116161407480298</v>
      </c>
      <c r="P47" s="7">
        <v>3</v>
      </c>
      <c r="Q47" s="24">
        <v>5.7422114738659401E-2</v>
      </c>
      <c r="R47" s="24">
        <v>6.03674255666995E-3</v>
      </c>
      <c r="S47" s="6">
        <v>3</v>
      </c>
      <c r="T47" s="26">
        <v>3.23064183139242E-3</v>
      </c>
      <c r="U47" s="18">
        <f t="shared" si="5"/>
        <v>134.4890361754596</v>
      </c>
      <c r="V47" s="85">
        <v>8.1145626069765697</v>
      </c>
      <c r="W47" s="24">
        <f t="shared" si="6"/>
        <v>2.1286868811965829</v>
      </c>
      <c r="X47" s="84">
        <v>6.0336238832063502E-2</v>
      </c>
      <c r="Y47" s="24">
        <v>-11.735136951699999</v>
      </c>
      <c r="Z47" s="24">
        <v>-7.4938400922000001</v>
      </c>
      <c r="AA47" s="14">
        <f t="shared" si="15"/>
        <v>23.1845253105501</v>
      </c>
      <c r="AB47" s="28">
        <v>-6.35</v>
      </c>
      <c r="AC47" s="24">
        <v>5.0000000000000197E-2</v>
      </c>
      <c r="AD47" s="24">
        <f t="shared" si="7"/>
        <v>-36.142825270877182</v>
      </c>
      <c r="AE47" s="24">
        <f t="shared" si="8"/>
        <v>4.8500839064516008E-2</v>
      </c>
      <c r="AF47" s="7">
        <v>2</v>
      </c>
      <c r="AG47" s="22">
        <v>1.9807884231536899E-3</v>
      </c>
      <c r="AH47" s="22">
        <v>5.6502290760521097E-5</v>
      </c>
      <c r="AI47" s="6">
        <v>3</v>
      </c>
      <c r="AJ47" s="28">
        <f t="shared" si="9"/>
        <v>29.290094359075546</v>
      </c>
      <c r="AK47" s="24">
        <f t="shared" si="10"/>
        <v>0.2150498687972128</v>
      </c>
      <c r="AL47" s="24">
        <f t="shared" si="14"/>
        <v>28.648985178677183</v>
      </c>
      <c r="AM47" s="24">
        <f t="shared" si="11"/>
        <v>0.21076165849899486</v>
      </c>
      <c r="AN47" s="24">
        <f t="shared" si="1"/>
        <v>-7.9098511931398434</v>
      </c>
      <c r="AO47" s="24">
        <f t="shared" si="2"/>
        <v>-9.0210200027021301</v>
      </c>
      <c r="AP47" s="14">
        <f t="shared" si="3"/>
        <v>-7.3175043760462586</v>
      </c>
      <c r="AQ47" s="29">
        <v>5.5008533426722703E-4</v>
      </c>
      <c r="AR47" s="22">
        <f t="shared" si="12"/>
        <v>1.4307030888864628E-3</v>
      </c>
      <c r="AS47" s="24">
        <v>-8.6347000000000005</v>
      </c>
      <c r="AT47" s="24">
        <v>-7.5824999999999996</v>
      </c>
      <c r="AU47" s="31">
        <v>-7.0220000000000002</v>
      </c>
    </row>
    <row r="48" spans="1:47" s="8" customFormat="1" x14ac:dyDescent="0.25">
      <c r="A48" s="60" t="s">
        <v>71</v>
      </c>
      <c r="B48" s="4" t="s">
        <v>31</v>
      </c>
      <c r="C48" s="5">
        <v>40477.472222222219</v>
      </c>
      <c r="D48" s="5">
        <v>40532.414583333331</v>
      </c>
      <c r="E48" s="5">
        <f t="shared" si="4"/>
        <v>40504.943402777775</v>
      </c>
      <c r="F48" s="16">
        <f t="shared" si="13"/>
        <v>54.942361111112405</v>
      </c>
      <c r="G48" s="4">
        <v>4500</v>
      </c>
      <c r="H48" s="20">
        <v>26.3333333333333</v>
      </c>
      <c r="I48" s="20">
        <v>4.7140452079102099E-2</v>
      </c>
      <c r="J48" s="7">
        <v>3</v>
      </c>
      <c r="K48" s="24">
        <v>8.3166666666666593</v>
      </c>
      <c r="L48" s="24">
        <v>0.13816254517375101</v>
      </c>
      <c r="M48" s="7">
        <v>3</v>
      </c>
      <c r="N48" s="20">
        <v>17.7222222222222</v>
      </c>
      <c r="O48" s="85">
        <v>7.6984045164413999</v>
      </c>
      <c r="P48" s="7">
        <v>3</v>
      </c>
      <c r="Q48" s="24">
        <v>0.24661950412258801</v>
      </c>
      <c r="R48" s="24">
        <v>9.0851190704718601E-2</v>
      </c>
      <c r="S48" s="6">
        <v>3</v>
      </c>
      <c r="T48" s="26">
        <v>7.9316737711039899E-3</v>
      </c>
      <c r="U48" s="18">
        <f t="shared" si="5"/>
        <v>330.18923681619833</v>
      </c>
      <c r="V48" s="85">
        <v>19.834823419484099</v>
      </c>
      <c r="W48" s="24">
        <f t="shared" si="6"/>
        <v>2.5187629124533721</v>
      </c>
      <c r="X48" s="84">
        <v>6.0071078060382997E-2</v>
      </c>
      <c r="Y48" s="24">
        <v>-13.370793284499999</v>
      </c>
      <c r="Z48" s="24">
        <v>-7.5000417488000002</v>
      </c>
      <c r="AA48" s="14">
        <f t="shared" si="15"/>
        <v>23.178131960744594</v>
      </c>
      <c r="AB48" s="28">
        <v>-5.9</v>
      </c>
      <c r="AC48" s="24">
        <v>8.8817841970012504E-16</v>
      </c>
      <c r="AD48" s="24">
        <f t="shared" si="7"/>
        <v>-35.70631771929655</v>
      </c>
      <c r="AE48" s="24">
        <f t="shared" si="8"/>
        <v>8.6154797188903496E-16</v>
      </c>
      <c r="AF48" s="7">
        <v>3</v>
      </c>
      <c r="AG48" s="22">
        <v>1.9700598802395199E-3</v>
      </c>
      <c r="AH48" s="22">
        <v>2.7525135852877699E-5</v>
      </c>
      <c r="AI48" s="6">
        <v>3</v>
      </c>
      <c r="AJ48" s="28">
        <f t="shared" si="9"/>
        <v>28.831072614024805</v>
      </c>
      <c r="AK48" s="24">
        <f t="shared" si="10"/>
        <v>0.19870013775856718</v>
      </c>
      <c r="AL48" s="24">
        <f t="shared" si="14"/>
        <v>28.206275970496549</v>
      </c>
      <c r="AM48" s="24">
        <f t="shared" si="11"/>
        <v>0.1953125302231391</v>
      </c>
      <c r="AN48" s="24">
        <f t="shared" si="1"/>
        <v>-7.4317455151584682</v>
      </c>
      <c r="AO48" s="24">
        <f t="shared" si="2"/>
        <v>-8.539030575304082</v>
      </c>
      <c r="AP48" s="14">
        <f t="shared" si="3"/>
        <v>-6.8358484446298462</v>
      </c>
      <c r="AQ48" s="29">
        <v>1.17271623171738E-3</v>
      </c>
      <c r="AR48" s="22">
        <f t="shared" si="12"/>
        <v>7.9734364852213991E-4</v>
      </c>
      <c r="AS48" s="24">
        <v>-8.5037000000000003</v>
      </c>
      <c r="AT48" s="24">
        <v>-7.4031000000000002</v>
      </c>
      <c r="AU48" s="31">
        <v>-6.8110999999999997</v>
      </c>
    </row>
    <row r="49" spans="1:47" s="8" customFormat="1" x14ac:dyDescent="0.25">
      <c r="A49" s="60" t="s">
        <v>72</v>
      </c>
      <c r="B49" s="4" t="s">
        <v>31</v>
      </c>
      <c r="C49" s="5">
        <v>40533.467361111114</v>
      </c>
      <c r="D49" s="5">
        <v>40595.397916666669</v>
      </c>
      <c r="E49" s="5">
        <f t="shared" si="4"/>
        <v>40564.432638888888</v>
      </c>
      <c r="F49" s="16">
        <f t="shared" si="13"/>
        <v>61.930555555554747</v>
      </c>
      <c r="G49" s="4">
        <v>500</v>
      </c>
      <c r="H49" s="20">
        <v>26.4</v>
      </c>
      <c r="I49" s="20">
        <v>0</v>
      </c>
      <c r="J49" s="7">
        <v>1</v>
      </c>
      <c r="K49" s="24">
        <v>8.4600000000000009</v>
      </c>
      <c r="L49" s="24">
        <v>0</v>
      </c>
      <c r="M49" s="7">
        <v>1</v>
      </c>
      <c r="N49" s="20">
        <v>15.2777777777777</v>
      </c>
      <c r="O49" s="85">
        <v>1.4423061095274601</v>
      </c>
      <c r="P49" s="7">
        <v>3</v>
      </c>
      <c r="Q49" s="24">
        <v>0.27261153277869599</v>
      </c>
      <c r="R49" s="24">
        <v>1.9902007844175899E-2</v>
      </c>
      <c r="S49" s="6">
        <v>3</v>
      </c>
      <c r="T49" s="26">
        <v>1.24530021553936E-2</v>
      </c>
      <c r="U49" s="18">
        <f t="shared" si="5"/>
        <v>518.4085221381423</v>
      </c>
      <c r="V49" s="85">
        <v>31.116289192476099</v>
      </c>
      <c r="W49" s="24">
        <f t="shared" si="6"/>
        <v>2.7146721323053371</v>
      </c>
      <c r="X49" s="84">
        <v>6.0022719271934401E-2</v>
      </c>
      <c r="Y49" s="24">
        <v>-12.7405000063</v>
      </c>
      <c r="Z49" s="24">
        <v>-7.1724756492999902</v>
      </c>
      <c r="AA49" s="14">
        <f t="shared" si="15"/>
        <v>23.515823128380148</v>
      </c>
      <c r="AB49" s="28">
        <v>-5.85</v>
      </c>
      <c r="AC49" s="24">
        <v>5.0000000000000197E-2</v>
      </c>
      <c r="AD49" s="24">
        <f t="shared" si="7"/>
        <v>-35.657816880232026</v>
      </c>
      <c r="AE49" s="24">
        <f t="shared" si="8"/>
        <v>4.8500839064516008E-2</v>
      </c>
      <c r="AF49" s="7">
        <v>2</v>
      </c>
      <c r="AG49" s="22">
        <v>1.89695608782435E-3</v>
      </c>
      <c r="AH49" s="22">
        <v>2.9120090819294199E-5</v>
      </c>
      <c r="AI49" s="6">
        <v>3</v>
      </c>
      <c r="AJ49" s="28">
        <f t="shared" si="9"/>
        <v>29.110764100302603</v>
      </c>
      <c r="AK49" s="24">
        <f t="shared" si="10"/>
        <v>0.21496337448253594</v>
      </c>
      <c r="AL49" s="24">
        <f t="shared" si="14"/>
        <v>28.485341230932036</v>
      </c>
      <c r="AM49" s="24">
        <f t="shared" si="11"/>
        <v>0.21076165849899486</v>
      </c>
      <c r="AN49" s="24">
        <f t="shared" si="1"/>
        <v>-7.3933519233114566</v>
      </c>
      <c r="AO49" s="24">
        <f t="shared" si="2"/>
        <v>-8.5024481717749723</v>
      </c>
      <c r="AP49" s="14">
        <f t="shared" si="3"/>
        <v>-6.7987382070689364</v>
      </c>
      <c r="AQ49" s="29">
        <v>5.5097947418968095E-4</v>
      </c>
      <c r="AR49" s="22">
        <f t="shared" si="12"/>
        <v>1.3459766136346691E-3</v>
      </c>
      <c r="AS49" s="24">
        <v>-8.4276</v>
      </c>
      <c r="AT49" s="24">
        <v>-7.3311000000000002</v>
      </c>
      <c r="AU49" s="31">
        <v>-6.7435</v>
      </c>
    </row>
    <row r="50" spans="1:47" s="8" customFormat="1" x14ac:dyDescent="0.25">
      <c r="A50" s="60" t="s">
        <v>73</v>
      </c>
      <c r="B50" s="4" t="s">
        <v>34</v>
      </c>
      <c r="C50" s="5">
        <v>40596.40625</v>
      </c>
      <c r="D50" s="5">
        <v>40658.400694444441</v>
      </c>
      <c r="E50" s="5">
        <f t="shared" si="4"/>
        <v>40627.40347222222</v>
      </c>
      <c r="F50" s="16">
        <f t="shared" si="13"/>
        <v>61.994444444440887</v>
      </c>
      <c r="G50" s="4">
        <v>500</v>
      </c>
      <c r="H50" s="20">
        <v>26.2</v>
      </c>
      <c r="I50" s="20">
        <v>0</v>
      </c>
      <c r="J50" s="7">
        <v>1</v>
      </c>
      <c r="K50" s="24">
        <v>8.49</v>
      </c>
      <c r="L50" s="24">
        <v>0</v>
      </c>
      <c r="M50" s="7">
        <v>1</v>
      </c>
      <c r="N50" s="20">
        <v>116.166666666666</v>
      </c>
      <c r="O50" s="85">
        <v>91.614025288869499</v>
      </c>
      <c r="P50" s="7">
        <v>3</v>
      </c>
      <c r="Q50" s="24">
        <v>8.1052382681828794E-2</v>
      </c>
      <c r="R50" s="24">
        <v>2.4505876571201901E-2</v>
      </c>
      <c r="S50" s="6">
        <v>3</v>
      </c>
      <c r="T50" s="26">
        <v>1.7000159551433199E-3</v>
      </c>
      <c r="U50" s="18">
        <f t="shared" si="5"/>
        <v>70.770304856600731</v>
      </c>
      <c r="V50" s="85">
        <v>4.3313809473324003</v>
      </c>
      <c r="W50" s="24">
        <f t="shared" si="6"/>
        <v>1.8498510664156904</v>
      </c>
      <c r="X50" s="84">
        <v>6.1203367091733102E-2</v>
      </c>
      <c r="Y50" s="24">
        <v>-7.75</v>
      </c>
      <c r="Z50" s="24">
        <v>-7.18</v>
      </c>
      <c r="AA50" s="14">
        <f t="shared" si="15"/>
        <v>23.508066200000002</v>
      </c>
      <c r="AB50" s="28">
        <v>-5.86666666666666</v>
      </c>
      <c r="AC50" s="24">
        <v>0.44969125210773497</v>
      </c>
      <c r="AD50" s="24">
        <f t="shared" si="7"/>
        <v>-35.673983826586856</v>
      </c>
      <c r="AE50" s="24">
        <f t="shared" si="8"/>
        <v>0.43620806094395725</v>
      </c>
      <c r="AF50" s="7">
        <v>3</v>
      </c>
      <c r="AG50" s="22">
        <v>1.54765469061876E-3</v>
      </c>
      <c r="AH50" s="22">
        <v>2.8168437997627102E-4</v>
      </c>
      <c r="AI50" s="6">
        <v>3</v>
      </c>
      <c r="AJ50" s="28">
        <f t="shared" si="9"/>
        <v>29.11995024370739</v>
      </c>
      <c r="AK50" s="24">
        <f t="shared" si="10"/>
        <v>0.19865570107268787</v>
      </c>
      <c r="AL50" s="24">
        <f t="shared" si="14"/>
        <v>28.493983826586856</v>
      </c>
      <c r="AM50" s="24">
        <f t="shared" si="11"/>
        <v>0.1953125302231391</v>
      </c>
      <c r="AN50" s="24">
        <f t="shared" si="1"/>
        <v>-7.3753893891521329</v>
      </c>
      <c r="AO50" s="24">
        <f t="shared" si="2"/>
        <v>-8.4791981676612522</v>
      </c>
      <c r="AP50" s="14">
        <f t="shared" si="3"/>
        <v>-6.7768438781663463</v>
      </c>
      <c r="AQ50" s="29">
        <v>5.52772597614078E-4</v>
      </c>
      <c r="AR50" s="22">
        <f t="shared" si="12"/>
        <v>9.9488209300468197E-4</v>
      </c>
      <c r="AS50" s="24">
        <v>-7.9862000000000002</v>
      </c>
      <c r="AT50" s="24">
        <v>-6.9565999999999999</v>
      </c>
      <c r="AU50" s="31">
        <v>-6.3986999999999998</v>
      </c>
    </row>
    <row r="51" spans="1:47" s="8" customFormat="1" x14ac:dyDescent="0.25">
      <c r="A51" s="60" t="s">
        <v>74</v>
      </c>
      <c r="B51" s="4" t="s">
        <v>44</v>
      </c>
      <c r="C51" s="5">
        <v>40631.459027777775</v>
      </c>
      <c r="D51" s="5">
        <v>40658.390277777777</v>
      </c>
      <c r="E51" s="5">
        <f t="shared" si="4"/>
        <v>40644.924652777772</v>
      </c>
      <c r="F51" s="16">
        <f t="shared" si="13"/>
        <v>26.931250000001455</v>
      </c>
      <c r="G51" s="4">
        <v>500</v>
      </c>
      <c r="H51" s="20">
        <v>26.5</v>
      </c>
      <c r="I51" s="20"/>
      <c r="J51" s="7">
        <v>0</v>
      </c>
      <c r="K51" s="24"/>
      <c r="L51" s="24"/>
      <c r="M51" s="7">
        <v>0</v>
      </c>
      <c r="N51" s="20">
        <v>3710.2894963266899</v>
      </c>
      <c r="O51" s="85">
        <v>2100.4902160124002</v>
      </c>
      <c r="P51" s="7">
        <v>2</v>
      </c>
      <c r="Q51" s="24">
        <v>1.08479474176275E-3</v>
      </c>
      <c r="R51" s="24">
        <v>4.4649686942232699E-4</v>
      </c>
      <c r="S51" s="6">
        <v>2</v>
      </c>
      <c r="T51" s="26">
        <v>-4.9756323973042698E-5</v>
      </c>
      <c r="U51" s="18">
        <f t="shared" si="5"/>
        <v>-2.0713159811604012</v>
      </c>
      <c r="V51" s="85">
        <v>-1.9713503326963999</v>
      </c>
      <c r="W51" s="24"/>
      <c r="X51" s="84">
        <v>0.95173809820749899</v>
      </c>
      <c r="Y51" s="24"/>
      <c r="Z51" s="24">
        <v>-6.78</v>
      </c>
      <c r="AA51" s="14">
        <f t="shared" si="15"/>
        <v>23.920430199999998</v>
      </c>
      <c r="AB51" s="28"/>
      <c r="AC51" s="24"/>
      <c r="AD51" s="24"/>
      <c r="AE51" s="24"/>
      <c r="AF51" s="7">
        <v>0</v>
      </c>
      <c r="AG51" s="22"/>
      <c r="AH51" s="22"/>
      <c r="AI51" s="6">
        <v>0</v>
      </c>
      <c r="AJ51" s="28"/>
      <c r="AK51" s="24"/>
      <c r="AL51" s="24"/>
      <c r="AM51" s="24"/>
      <c r="AN51" s="30"/>
      <c r="AO51" s="30"/>
      <c r="AP51" s="69"/>
      <c r="AQ51" s="29">
        <v>5.5008533426722703E-4</v>
      </c>
      <c r="AR51" s="22"/>
      <c r="AS51" s="24"/>
      <c r="AT51" s="24"/>
      <c r="AU51" s="31"/>
    </row>
    <row r="52" spans="1:47" s="8" customFormat="1" x14ac:dyDescent="0.25">
      <c r="A52" s="60" t="s">
        <v>75</v>
      </c>
      <c r="B52" s="4" t="s">
        <v>40</v>
      </c>
      <c r="C52" s="5">
        <v>40596.407638888886</v>
      </c>
      <c r="D52" s="5">
        <v>40658.417361111111</v>
      </c>
      <c r="E52" s="5">
        <f t="shared" si="4"/>
        <v>40627.412499999999</v>
      </c>
      <c r="F52" s="16">
        <f t="shared" si="13"/>
        <v>62.009722222224809</v>
      </c>
      <c r="G52" s="4">
        <v>500</v>
      </c>
      <c r="H52" s="20">
        <v>26.5</v>
      </c>
      <c r="I52" s="20"/>
      <c r="J52" s="7">
        <v>0</v>
      </c>
      <c r="K52" s="24"/>
      <c r="L52" s="24"/>
      <c r="M52" s="7">
        <v>0</v>
      </c>
      <c r="N52" s="20">
        <v>75.6666666666666</v>
      </c>
      <c r="O52" s="85">
        <v>3.6540185894234098</v>
      </c>
      <c r="P52" s="7">
        <v>3</v>
      </c>
      <c r="Q52" s="24">
        <v>5.1136372754794199E-2</v>
      </c>
      <c r="R52" s="24">
        <v>7.1219830433408397E-3</v>
      </c>
      <c r="S52" s="6">
        <v>3</v>
      </c>
      <c r="T52" s="26">
        <v>3.9207230206397201E-3</v>
      </c>
      <c r="U52" s="18">
        <f t="shared" si="5"/>
        <v>163.21656428546473</v>
      </c>
      <c r="V52" s="85">
        <v>9.8302048672993596</v>
      </c>
      <c r="W52" s="24">
        <f t="shared" si="6"/>
        <v>2.2127642317017013</v>
      </c>
      <c r="X52" s="84">
        <v>6.0227985500946997E-2</v>
      </c>
      <c r="Y52" s="24">
        <v>-11.481117879599999</v>
      </c>
      <c r="Z52" s="24">
        <v>-7.4577341263000001</v>
      </c>
      <c r="AA52" s="14">
        <f t="shared" si="15"/>
        <v>23.221747311856067</v>
      </c>
      <c r="AB52" s="28">
        <v>-6.2</v>
      </c>
      <c r="AC52" s="24">
        <v>0.216024689946928</v>
      </c>
      <c r="AD52" s="24">
        <v>-35.997322753683598</v>
      </c>
      <c r="AE52" s="24">
        <f t="shared" si="8"/>
        <v>0.20954757442155766</v>
      </c>
      <c r="AF52" s="7">
        <v>3</v>
      </c>
      <c r="AG52" s="22">
        <v>1.71024617431803E-3</v>
      </c>
      <c r="AH52" s="22">
        <v>4.0071161792498401E-4</v>
      </c>
      <c r="AI52" s="6">
        <v>3</v>
      </c>
      <c r="AJ52" s="28">
        <v>29.175525084634199</v>
      </c>
      <c r="AK52" s="24">
        <f t="shared" si="10"/>
        <v>0.19871506491250454</v>
      </c>
      <c r="AL52" s="24">
        <f t="shared" si="14"/>
        <v>28.539588627383598</v>
      </c>
      <c r="AM52" s="24">
        <f t="shared" si="11"/>
        <v>0.1953125302231391</v>
      </c>
      <c r="AN52" s="24">
        <f>(EXP(15.63/(H52+273.15)-0.02329))*(1000+AD52)-1000</f>
        <v>-7.7600866660719703</v>
      </c>
      <c r="AO52" s="24">
        <f>(EXP(18.03/(H52+273.15)-0.03242))*(1000+AD52)-1000</f>
        <v>-8.871423216107587</v>
      </c>
      <c r="AP52" s="14">
        <f>(EXP(17.4/(H52+273.15)-0.0286))*(1000+AD52)-1000</f>
        <v>-7.167650429139826</v>
      </c>
      <c r="AQ52" s="29">
        <v>5.5008533426722703E-4</v>
      </c>
      <c r="AR52" s="22">
        <f t="shared" si="12"/>
        <v>1.1601608400508029E-3</v>
      </c>
      <c r="AS52" s="24">
        <v>-8.5061</v>
      </c>
      <c r="AT52" s="24">
        <v>-7.4505999999999997</v>
      </c>
      <c r="AU52" s="31">
        <v>-6.8883999999999999</v>
      </c>
    </row>
    <row r="53" spans="1:47" s="8" customFormat="1" x14ac:dyDescent="0.25">
      <c r="A53" s="60" t="s">
        <v>76</v>
      </c>
      <c r="B53" s="4" t="s">
        <v>31</v>
      </c>
      <c r="C53" s="5">
        <v>40596.420138888891</v>
      </c>
      <c r="D53" s="5">
        <v>40658.426388888889</v>
      </c>
      <c r="E53" s="5">
        <f t="shared" si="4"/>
        <v>40627.423263888893</v>
      </c>
      <c r="F53" s="16">
        <f t="shared" si="13"/>
        <v>62.006249999998545</v>
      </c>
      <c r="G53" s="4">
        <v>500</v>
      </c>
      <c r="H53" s="20">
        <v>26.5</v>
      </c>
      <c r="I53" s="20"/>
      <c r="J53" s="7">
        <v>0</v>
      </c>
      <c r="K53" s="24"/>
      <c r="L53" s="24"/>
      <c r="M53" s="7">
        <v>0</v>
      </c>
      <c r="N53" s="20">
        <v>13.9444444444444</v>
      </c>
      <c r="O53" s="85">
        <v>0.82026794779074397</v>
      </c>
      <c r="P53" s="7">
        <v>3</v>
      </c>
      <c r="Q53" s="24">
        <v>0.29716178538326299</v>
      </c>
      <c r="R53" s="24">
        <v>9.7978345547098406E-3</v>
      </c>
      <c r="S53" s="6">
        <v>3</v>
      </c>
      <c r="T53" s="26">
        <v>1.2662939340480401E-2</v>
      </c>
      <c r="U53" s="18">
        <f t="shared" si="5"/>
        <v>527.1480392846604</v>
      </c>
      <c r="V53" s="85">
        <v>31.640437225716401</v>
      </c>
      <c r="W53" s="24">
        <f t="shared" si="6"/>
        <v>2.7219325955084055</v>
      </c>
      <c r="X53" s="84">
        <v>6.0021919589518899E-2</v>
      </c>
      <c r="Y53" s="24">
        <v>-13.355030359700001</v>
      </c>
      <c r="Z53" s="24">
        <v>-7.3888730600999999</v>
      </c>
      <c r="AA53" s="14">
        <f t="shared" si="15"/>
        <v>23.292736873612309</v>
      </c>
      <c r="AB53" s="28"/>
      <c r="AC53" s="24"/>
      <c r="AD53" s="24"/>
      <c r="AE53" s="24"/>
      <c r="AF53" s="7">
        <v>0</v>
      </c>
      <c r="AG53" s="22">
        <v>1.90606287425149E-3</v>
      </c>
      <c r="AH53" s="22">
        <v>4.3038922155688599E-5</v>
      </c>
      <c r="AI53" s="6">
        <v>2</v>
      </c>
      <c r="AJ53" s="28"/>
      <c r="AK53" s="24"/>
      <c r="AL53" s="24"/>
      <c r="AM53" s="24"/>
      <c r="AN53" s="30"/>
      <c r="AO53" s="30"/>
      <c r="AP53" s="69"/>
      <c r="AQ53" s="29">
        <v>5.5008533426722703E-4</v>
      </c>
      <c r="AR53" s="22"/>
      <c r="AS53" s="24"/>
      <c r="AT53" s="24"/>
      <c r="AU53" s="31"/>
    </row>
    <row r="54" spans="1:47" s="8" customFormat="1" x14ac:dyDescent="0.25">
      <c r="A54" s="60" t="s">
        <v>77</v>
      </c>
      <c r="B54" s="4" t="s">
        <v>34</v>
      </c>
      <c r="C54" s="5">
        <v>40715.427083333336</v>
      </c>
      <c r="D54" s="5">
        <v>40784.429861111108</v>
      </c>
      <c r="E54" s="5">
        <f t="shared" si="4"/>
        <v>40749.928472222222</v>
      </c>
      <c r="F54" s="16">
        <f t="shared" si="13"/>
        <v>69.00277777777228</v>
      </c>
      <c r="G54" s="4">
        <v>4500</v>
      </c>
      <c r="H54" s="20">
        <v>26.4</v>
      </c>
      <c r="I54" s="20">
        <v>0</v>
      </c>
      <c r="J54" s="7">
        <v>1</v>
      </c>
      <c r="K54" s="24">
        <v>7.76</v>
      </c>
      <c r="L54" s="24">
        <v>0</v>
      </c>
      <c r="M54" s="7">
        <v>1</v>
      </c>
      <c r="N54" s="20">
        <v>81</v>
      </c>
      <c r="O54" s="85">
        <v>37.050266155889098</v>
      </c>
      <c r="P54" s="7">
        <v>3</v>
      </c>
      <c r="Q54" s="24">
        <v>8.4700008334948895E-2</v>
      </c>
      <c r="R54" s="24">
        <v>4.9750818966409101E-2</v>
      </c>
      <c r="S54" s="6">
        <v>3</v>
      </c>
      <c r="T54" s="26">
        <v>2.8103583786709299E-4</v>
      </c>
      <c r="U54" s="18">
        <f t="shared" si="5"/>
        <v>11.699297210306266</v>
      </c>
      <c r="V54" s="85">
        <v>1.0403715764801</v>
      </c>
      <c r="W54" s="24">
        <f t="shared" si="6"/>
        <v>1.0681597739809372</v>
      </c>
      <c r="X54" s="84">
        <v>8.8925989123826002E-2</v>
      </c>
      <c r="Y54" s="24">
        <v>-10.35</v>
      </c>
      <c r="Z54" s="24">
        <v>-6.94</v>
      </c>
      <c r="AA54" s="14">
        <f t="shared" si="15"/>
        <v>23.755484599999999</v>
      </c>
      <c r="AB54" s="28">
        <v>-5.86666666666666</v>
      </c>
      <c r="AC54" s="24">
        <v>0.23570226039551501</v>
      </c>
      <c r="AD54" s="24">
        <v>-35.673983826586799</v>
      </c>
      <c r="AE54" s="24">
        <f t="shared" si="8"/>
        <v>0.22863514797170947</v>
      </c>
      <c r="AF54" s="7">
        <v>3</v>
      </c>
      <c r="AG54" s="22">
        <v>1.41949434464404E-3</v>
      </c>
      <c r="AH54" s="22">
        <v>3.2079401550758199E-4</v>
      </c>
      <c r="AI54" s="6">
        <v>3</v>
      </c>
      <c r="AJ54" s="28">
        <v>29.361656692403699</v>
      </c>
      <c r="AK54" s="24">
        <f t="shared" si="10"/>
        <v>0.19862410626583593</v>
      </c>
      <c r="AL54" s="24">
        <f t="shared" si="14"/>
        <v>28.733983826586798</v>
      </c>
      <c r="AM54" s="24">
        <f t="shared" si="11"/>
        <v>0.1953125302231391</v>
      </c>
      <c r="AN54" s="24">
        <f>(EXP(15.63/(H54+273.15)-0.02329))*(1000+AD54)-1000</f>
        <v>-7.4099927160837069</v>
      </c>
      <c r="AO54" s="24">
        <f>(EXP(18.03/(H54+273.15)-0.03242))*(1000+AD54)-1000</f>
        <v>-8.5190703708365163</v>
      </c>
      <c r="AP54" s="14">
        <f>(EXP(17.4/(H54+273.15)-0.0286))*(1000+AD54)-1000</f>
        <v>-6.8153889683857187</v>
      </c>
      <c r="AQ54" s="29">
        <v>1.1713513827399499E-3</v>
      </c>
      <c r="AR54" s="22">
        <f t="shared" si="12"/>
        <v>2.4814296190409004E-4</v>
      </c>
      <c r="AS54" s="24">
        <v>-8.4893999999999998</v>
      </c>
      <c r="AT54" s="24">
        <v>-7.3861999999999997</v>
      </c>
      <c r="AU54" s="31">
        <v>-6.7949999999999999</v>
      </c>
    </row>
    <row r="55" spans="1:47" s="8" customFormat="1" x14ac:dyDescent="0.25">
      <c r="A55" s="60" t="s">
        <v>78</v>
      </c>
      <c r="B55" s="4" t="s">
        <v>40</v>
      </c>
      <c r="C55" s="5">
        <v>40715.428472222222</v>
      </c>
      <c r="D55" s="5">
        <v>40784.42291666667</v>
      </c>
      <c r="E55" s="5">
        <f t="shared" si="4"/>
        <v>40749.92569444445</v>
      </c>
      <c r="F55" s="16">
        <f t="shared" si="13"/>
        <v>68.994444444448163</v>
      </c>
      <c r="G55" s="4">
        <v>4500</v>
      </c>
      <c r="H55" s="20">
        <v>26.5</v>
      </c>
      <c r="I55" s="20"/>
      <c r="J55" s="7">
        <v>0</v>
      </c>
      <c r="K55" s="24"/>
      <c r="L55" s="24"/>
      <c r="M55" s="7">
        <v>0</v>
      </c>
      <c r="N55" s="20">
        <v>80.2222222222222</v>
      </c>
      <c r="O55" s="85">
        <v>8.7107142766753896</v>
      </c>
      <c r="P55" s="7">
        <v>3</v>
      </c>
      <c r="Q55" s="24">
        <v>5.6220639372530502E-2</v>
      </c>
      <c r="R55" s="24">
        <v>6.58526218259845E-3</v>
      </c>
      <c r="S55" s="6">
        <v>3</v>
      </c>
      <c r="T55" s="26">
        <v>1.63634025091104E-3</v>
      </c>
      <c r="U55" s="18">
        <f t="shared" si="5"/>
        <v>68.119536205375155</v>
      </c>
      <c r="V55" s="85">
        <v>4.1586967228640699</v>
      </c>
      <c r="W55" s="24">
        <f t="shared" si="6"/>
        <v>1.8332716823890367</v>
      </c>
      <c r="X55" s="84">
        <v>6.10499858708069E-2</v>
      </c>
      <c r="Y55" s="24">
        <v>-12.832091977699999</v>
      </c>
      <c r="Z55" s="24">
        <v>-7.8950466117999998</v>
      </c>
      <c r="AA55" s="14">
        <f t="shared" si="15"/>
        <v>22.770917497429263</v>
      </c>
      <c r="AB55" s="28">
        <v>-6.4</v>
      </c>
      <c r="AC55" s="24">
        <v>0.19999999999999901</v>
      </c>
      <c r="AD55" s="24">
        <v>-36.191326109941699</v>
      </c>
      <c r="AE55" s="24">
        <f t="shared" si="8"/>
        <v>0.19400335625806231</v>
      </c>
      <c r="AF55" s="7">
        <v>2</v>
      </c>
      <c r="AG55" s="22">
        <v>1.8805721889554199E-3</v>
      </c>
      <c r="AH55" s="22">
        <v>1.85456553168759E-4</v>
      </c>
      <c r="AI55" s="6">
        <v>3</v>
      </c>
      <c r="AJ55" s="28">
        <v>28.936097630809599</v>
      </c>
      <c r="AK55" s="24">
        <f t="shared" si="10"/>
        <v>0.21510348288700268</v>
      </c>
      <c r="AL55" s="24">
        <f t="shared" si="14"/>
        <v>28.296279498141701</v>
      </c>
      <c r="AM55" s="24">
        <f t="shared" si="11"/>
        <v>0.21076165849899486</v>
      </c>
      <c r="AN55" s="24">
        <f>(EXP(15.63/(H55+273.15)-0.02329))*(1000+AD55)-1000</f>
        <v>-7.9597727021624678</v>
      </c>
      <c r="AO55" s="24">
        <f>(EXP(18.03/(H55+273.15)-0.03242))*(1000+AD55)-1000</f>
        <v>-9.0708855982335308</v>
      </c>
      <c r="AP55" s="14">
        <f>(EXP(17.4/(H55+273.15)-0.0286))*(1000+AD55)-1000</f>
        <v>-7.3674556916816982</v>
      </c>
      <c r="AQ55" s="29">
        <v>1.16940464695232E-3</v>
      </c>
      <c r="AR55" s="22">
        <f t="shared" si="12"/>
        <v>7.1116754200309992E-4</v>
      </c>
      <c r="AS55" s="24">
        <v>-8.9040999999999997</v>
      </c>
      <c r="AT55" s="24">
        <v>-7.8193000000000001</v>
      </c>
      <c r="AU55" s="31">
        <v>-7.2412999999999998</v>
      </c>
    </row>
    <row r="56" spans="1:47" s="8" customFormat="1" x14ac:dyDescent="0.25">
      <c r="A56" s="60" t="s">
        <v>79</v>
      </c>
      <c r="B56" s="4" t="s">
        <v>40</v>
      </c>
      <c r="C56" s="5">
        <v>39749.431250000001</v>
      </c>
      <c r="D56" s="5">
        <v>39769.436111111114</v>
      </c>
      <c r="E56" s="5">
        <f t="shared" si="4"/>
        <v>39759.433680555558</v>
      </c>
      <c r="F56" s="16">
        <f t="shared" si="13"/>
        <v>20.004861111112405</v>
      </c>
      <c r="G56" s="4">
        <v>4500</v>
      </c>
      <c r="H56" s="20">
        <v>26.5</v>
      </c>
      <c r="I56" s="20"/>
      <c r="J56" s="7">
        <v>0</v>
      </c>
      <c r="K56" s="24"/>
      <c r="L56" s="24"/>
      <c r="M56" s="7">
        <v>0</v>
      </c>
      <c r="N56" s="20">
        <v>37.125</v>
      </c>
      <c r="O56" s="85">
        <v>3.625</v>
      </c>
      <c r="P56" s="7">
        <v>2</v>
      </c>
      <c r="Q56" s="24">
        <v>0.107380399042848</v>
      </c>
      <c r="R56" s="24">
        <v>6.5499492158584199E-3</v>
      </c>
      <c r="S56" s="6">
        <v>2</v>
      </c>
      <c r="T56" s="26">
        <v>2.7178394140315999E-3</v>
      </c>
      <c r="U56" s="18">
        <f t="shared" si="5"/>
        <v>113.14148158455723</v>
      </c>
      <c r="V56" s="85">
        <v>7.2869175484389199</v>
      </c>
      <c r="W56" s="24">
        <f t="shared" si="6"/>
        <v>2.0536218615157984</v>
      </c>
      <c r="X56" s="84">
        <v>6.4405357313559494E-2</v>
      </c>
      <c r="Y56" s="24">
        <v>-12.112253519199999</v>
      </c>
      <c r="Z56" s="24">
        <v>-8.2700395285999999</v>
      </c>
      <c r="AA56" s="14">
        <f t="shared" si="15"/>
        <v>22.384333549570975</v>
      </c>
      <c r="AB56" s="28">
        <v>-6.6749999999999998</v>
      </c>
      <c r="AC56" s="24">
        <v>7.5000000000000094E-2</v>
      </c>
      <c r="AD56" s="24">
        <v>-36.458080724796503</v>
      </c>
      <c r="AE56" s="24">
        <f t="shared" si="8"/>
        <v>7.275125859677381E-2</v>
      </c>
      <c r="AF56" s="7">
        <v>2</v>
      </c>
      <c r="AG56" s="22">
        <v>1.6611776447105701E-3</v>
      </c>
      <c r="AH56" s="22">
        <v>4.8816717730633098E-4</v>
      </c>
      <c r="AI56" s="6">
        <v>4</v>
      </c>
      <c r="AJ56" s="28">
        <v>28.834858760949899</v>
      </c>
      <c r="AK56" s="24">
        <f t="shared" si="10"/>
        <v>0.21517527934406308</v>
      </c>
      <c r="AL56" s="24">
        <f t="shared" si="14"/>
        <v>28.188041196196501</v>
      </c>
      <c r="AM56" s="24">
        <f t="shared" si="11"/>
        <v>0.21076165849899486</v>
      </c>
      <c r="AN56" s="24">
        <f>(EXP(15.63/(H56+273.15)-0.02329))*(1000+AD56)-1000</f>
        <v>-8.2343410017869019</v>
      </c>
      <c r="AO56" s="24">
        <f>(EXP(18.03/(H56+273.15)-0.03242))*(1000+AD56)-1000</f>
        <v>-9.3451463736566893</v>
      </c>
      <c r="AP56" s="14">
        <f>(EXP(17.4/(H56+273.15)-0.0286))*(1000+AD56)-1000</f>
        <v>-7.6421879276767868</v>
      </c>
      <c r="AQ56" s="29">
        <v>1.16940464695232E-3</v>
      </c>
      <c r="AR56" s="22">
        <f t="shared" si="12"/>
        <v>4.9177299775825007E-4</v>
      </c>
      <c r="AS56" s="24">
        <v>-9.2949999999999999</v>
      </c>
      <c r="AT56" s="24">
        <v>-8.1930999999999994</v>
      </c>
      <c r="AU56" s="31">
        <v>-7.6059999999999999</v>
      </c>
    </row>
    <row r="57" spans="1:47" s="8" customFormat="1" x14ac:dyDescent="0.25">
      <c r="A57" s="60" t="s">
        <v>80</v>
      </c>
      <c r="B57" s="4" t="s">
        <v>44</v>
      </c>
      <c r="C57" s="5">
        <v>40715.413888888892</v>
      </c>
      <c r="D57" s="5">
        <v>40784.410416666666</v>
      </c>
      <c r="E57" s="5">
        <f t="shared" si="4"/>
        <v>40749.912152777775</v>
      </c>
      <c r="F57" s="16">
        <f t="shared" si="13"/>
        <v>68.996527777773736</v>
      </c>
      <c r="G57" s="4">
        <v>4500</v>
      </c>
      <c r="H57" s="20">
        <v>26.5</v>
      </c>
      <c r="I57" s="20"/>
      <c r="J57" s="7">
        <v>0</v>
      </c>
      <c r="K57" s="24"/>
      <c r="L57" s="24"/>
      <c r="M57" s="7">
        <v>0</v>
      </c>
      <c r="N57" s="20">
        <v>5970.2508681451</v>
      </c>
      <c r="O57" s="85">
        <v>1628.0223389719099</v>
      </c>
      <c r="P57" s="7">
        <v>3</v>
      </c>
      <c r="Q57" s="24">
        <v>7.3675846516432005E-4</v>
      </c>
      <c r="R57" s="24">
        <v>2.9367242355838702E-4</v>
      </c>
      <c r="S57" s="6">
        <v>3</v>
      </c>
      <c r="T57" s="26">
        <v>-4.3147664162039801E-4</v>
      </c>
      <c r="U57" s="18">
        <f t="shared" si="5"/>
        <v>-17.962027576031488</v>
      </c>
      <c r="V57" s="85">
        <v>-1.3233364955506901</v>
      </c>
      <c r="W57" s="24"/>
      <c r="X57" s="84">
        <v>7.36741155723728E-2</v>
      </c>
      <c r="Y57" s="24"/>
      <c r="Z57" s="24">
        <v>-7.44</v>
      </c>
      <c r="AA57" s="14">
        <f t="shared" si="15"/>
        <v>23.2400296</v>
      </c>
      <c r="AB57" s="28"/>
      <c r="AC57" s="24"/>
      <c r="AD57" s="24"/>
      <c r="AE57" s="24"/>
      <c r="AF57" s="7">
        <v>0</v>
      </c>
      <c r="AG57" s="22"/>
      <c r="AH57" s="22"/>
      <c r="AI57" s="6">
        <v>0</v>
      </c>
      <c r="AJ57" s="28"/>
      <c r="AK57" s="24"/>
      <c r="AL57" s="24"/>
      <c r="AM57" s="24"/>
      <c r="AN57" s="30"/>
      <c r="AO57" s="30"/>
      <c r="AP57" s="69"/>
      <c r="AQ57" s="29">
        <v>1.16940464695232E-3</v>
      </c>
      <c r="AR57" s="22"/>
      <c r="AS57" s="24"/>
      <c r="AT57" s="24"/>
      <c r="AU57" s="31"/>
    </row>
    <row r="58" spans="1:47" s="8" customFormat="1" x14ac:dyDescent="0.25">
      <c r="A58" s="60" t="s">
        <v>81</v>
      </c>
      <c r="B58" s="4" t="s">
        <v>31</v>
      </c>
      <c r="C58" s="5">
        <v>40659.406944444447</v>
      </c>
      <c r="D58" s="5">
        <v>40714.413194444445</v>
      </c>
      <c r="E58" s="5">
        <f t="shared" si="4"/>
        <v>40686.91006944445</v>
      </c>
      <c r="F58" s="16">
        <f t="shared" si="13"/>
        <v>55.006249999998545</v>
      </c>
      <c r="G58" s="4">
        <v>500</v>
      </c>
      <c r="H58" s="20">
        <v>26.3</v>
      </c>
      <c r="I58" s="20">
        <v>0</v>
      </c>
      <c r="J58" s="7">
        <v>1</v>
      </c>
      <c r="K58" s="24">
        <v>8.33</v>
      </c>
      <c r="L58" s="24">
        <v>0</v>
      </c>
      <c r="M58" s="7">
        <v>1</v>
      </c>
      <c r="N58" s="20">
        <v>13</v>
      </c>
      <c r="O58" s="85">
        <v>1.08866210790363</v>
      </c>
      <c r="P58" s="7">
        <v>3</v>
      </c>
      <c r="Q58" s="24">
        <v>0.25736823185356</v>
      </c>
      <c r="R58" s="24">
        <v>6.06277513643802E-2</v>
      </c>
      <c r="S58" s="6">
        <v>3</v>
      </c>
      <c r="T58" s="26">
        <v>1.3056815286624101E-2</v>
      </c>
      <c r="U58" s="18">
        <f t="shared" si="5"/>
        <v>543.54477997402751</v>
      </c>
      <c r="V58" s="85">
        <v>32.626927334971498</v>
      </c>
      <c r="W58" s="24">
        <f t="shared" si="6"/>
        <v>2.7352353292769558</v>
      </c>
      <c r="X58" s="84">
        <v>6.0026199380537701E-2</v>
      </c>
      <c r="Y58" s="24">
        <v>-13.117072535999901</v>
      </c>
      <c r="Z58" s="24">
        <v>-7.2987436270000003</v>
      </c>
      <c r="AA58" s="14">
        <f t="shared" si="15"/>
        <v>23.385652207489429</v>
      </c>
      <c r="AB58" s="28">
        <v>-5.6</v>
      </c>
      <c r="AC58" s="24">
        <v>0</v>
      </c>
      <c r="AD58" s="24">
        <v>-35.415312684909402</v>
      </c>
      <c r="AE58" s="24">
        <f t="shared" si="8"/>
        <v>0</v>
      </c>
      <c r="AF58" s="7">
        <v>1</v>
      </c>
      <c r="AG58" s="22">
        <v>1.85321024617431E-3</v>
      </c>
      <c r="AH58" s="22">
        <v>7.8948133142912104E-5</v>
      </c>
      <c r="AI58" s="6">
        <v>3</v>
      </c>
      <c r="AJ58" s="28">
        <v>28.732136345402999</v>
      </c>
      <c r="AK58" s="24">
        <f t="shared" si="10"/>
        <v>0.25774705195605213</v>
      </c>
      <c r="AL58" s="24">
        <f t="shared" si="14"/>
        <v>28.116569057909402</v>
      </c>
      <c r="AM58" s="24">
        <f t="shared" si="11"/>
        <v>0.25147754052100535</v>
      </c>
      <c r="AN58" s="24">
        <f>(EXP(15.63/(H58+273.15)-0.02329))*(1000+AD58)-1000</f>
        <v>-7.1264396574490547</v>
      </c>
      <c r="AO58" s="24">
        <f>(EXP(18.03/(H58+273.15)-0.03242))*(1000+AD58)-1000</f>
        <v>-8.233180596435659</v>
      </c>
      <c r="AP58" s="14">
        <f>(EXP(17.4/(H58+273.15)-0.0286))*(1000+AD58)-1000</f>
        <v>-6.5297056972749488</v>
      </c>
      <c r="AQ58" s="29">
        <v>5.5187522740958699E-4</v>
      </c>
      <c r="AR58" s="22">
        <f t="shared" si="12"/>
        <v>1.3013350187647231E-3</v>
      </c>
      <c r="AS58" s="24">
        <v>-8.1709999999999994</v>
      </c>
      <c r="AT58" s="24">
        <v>-7.0749000000000004</v>
      </c>
      <c r="AU58" s="31">
        <v>-6.4842000000000004</v>
      </c>
    </row>
    <row r="59" spans="1:47" s="8" customFormat="1" x14ac:dyDescent="0.25">
      <c r="A59" s="60" t="s">
        <v>82</v>
      </c>
      <c r="B59" s="4" t="s">
        <v>31</v>
      </c>
      <c r="C59" s="5">
        <v>40715.397916666669</v>
      </c>
      <c r="D59" s="5">
        <v>40784.443055555559</v>
      </c>
      <c r="E59" s="5">
        <f t="shared" si="4"/>
        <v>40749.920486111114</v>
      </c>
      <c r="F59" s="16">
        <f t="shared" si="13"/>
        <v>69.045138888890506</v>
      </c>
      <c r="G59" s="4">
        <v>4500</v>
      </c>
      <c r="H59" s="20">
        <v>26.3</v>
      </c>
      <c r="I59" s="20">
        <v>0</v>
      </c>
      <c r="J59" s="7">
        <v>1</v>
      </c>
      <c r="K59" s="24">
        <v>8.33</v>
      </c>
      <c r="L59" s="24">
        <v>0</v>
      </c>
      <c r="M59" s="7">
        <v>1</v>
      </c>
      <c r="N59" s="20">
        <v>14.4444444444444</v>
      </c>
      <c r="O59" s="85">
        <v>2.8588178511707998</v>
      </c>
      <c r="P59" s="7">
        <v>3</v>
      </c>
      <c r="Q59" s="24">
        <v>0.23685041537494</v>
      </c>
      <c r="R59" s="24">
        <v>6.9059519247320997E-2</v>
      </c>
      <c r="S59" s="6">
        <v>3</v>
      </c>
      <c r="T59" s="26">
        <v>9.9855140472935502E-3</v>
      </c>
      <c r="U59" s="18">
        <f t="shared" si="5"/>
        <v>415.68896523518623</v>
      </c>
      <c r="V59" s="85">
        <v>24.953149671691701</v>
      </c>
      <c r="W59" s="24">
        <f t="shared" si="6"/>
        <v>2.618768495997494</v>
      </c>
      <c r="X59" s="84">
        <v>6.0028414893269599E-2</v>
      </c>
      <c r="Y59" s="24">
        <v>-12.863351787599999</v>
      </c>
      <c r="Z59" s="24">
        <v>-7.1417216048999999</v>
      </c>
      <c r="AA59" s="14">
        <f t="shared" si="15"/>
        <v>23.54752778029254</v>
      </c>
      <c r="AB59" s="28">
        <v>-5.6</v>
      </c>
      <c r="AC59" s="24">
        <v>0</v>
      </c>
      <c r="AD59" s="24">
        <v>-35.415312684909402</v>
      </c>
      <c r="AE59" s="24">
        <f t="shared" si="8"/>
        <v>0</v>
      </c>
      <c r="AF59" s="7">
        <v>1</v>
      </c>
      <c r="AG59" s="22">
        <v>1.68051397205588E-3</v>
      </c>
      <c r="AH59" s="22">
        <v>2.7250023959103002E-4</v>
      </c>
      <c r="AI59" s="6">
        <v>4</v>
      </c>
      <c r="AJ59" s="28">
        <v>28.890300348726001</v>
      </c>
      <c r="AK59" s="24">
        <f t="shared" si="10"/>
        <v>0.25773111294010365</v>
      </c>
      <c r="AL59" s="24">
        <f t="shared" si="14"/>
        <v>28.273591080009403</v>
      </c>
      <c r="AM59" s="24">
        <f t="shared" si="11"/>
        <v>0.25147754052100535</v>
      </c>
      <c r="AN59" s="24">
        <f>(EXP(15.63/(H59+273.15)-0.02329))*(1000+AD59)-1000</f>
        <v>-7.1264396574490547</v>
      </c>
      <c r="AO59" s="24">
        <f>(EXP(18.03/(H59+273.15)-0.03242))*(1000+AD59)-1000</f>
        <v>-8.233180596435659</v>
      </c>
      <c r="AP59" s="14">
        <f>(EXP(17.4/(H59+273.15)-0.0286))*(1000+AD59)-1000</f>
        <v>-6.5297056972749488</v>
      </c>
      <c r="AQ59" s="29">
        <v>1.17330170582315E-3</v>
      </c>
      <c r="AR59" s="22">
        <f t="shared" si="12"/>
        <v>5.0721226623273003E-4</v>
      </c>
      <c r="AS59" s="24">
        <v>-8.2195999999999998</v>
      </c>
      <c r="AT59" s="24">
        <v>-7.1162000000000001</v>
      </c>
      <c r="AU59" s="31">
        <v>-6.5217000000000001</v>
      </c>
    </row>
    <row r="60" spans="1:47" s="8" customFormat="1" x14ac:dyDescent="0.25">
      <c r="A60" s="60" t="s">
        <v>83</v>
      </c>
      <c r="B60" s="4" t="s">
        <v>40</v>
      </c>
      <c r="C60" s="5">
        <v>40659.384722222225</v>
      </c>
      <c r="D60" s="5">
        <v>40714.429166666669</v>
      </c>
      <c r="E60" s="5">
        <f t="shared" si="4"/>
        <v>40686.906944444447</v>
      </c>
      <c r="F60" s="16">
        <f t="shared" si="13"/>
        <v>55.044444444443798</v>
      </c>
      <c r="G60" s="4">
        <v>500</v>
      </c>
      <c r="H60" s="20">
        <v>26.5</v>
      </c>
      <c r="I60" s="20"/>
      <c r="J60" s="7">
        <v>0</v>
      </c>
      <c r="K60" s="24"/>
      <c r="L60" s="24"/>
      <c r="M60" s="7">
        <v>0</v>
      </c>
      <c r="N60" s="20">
        <v>80.7777777777777</v>
      </c>
      <c r="O60" s="85">
        <v>3.3398085255975798</v>
      </c>
      <c r="P60" s="7">
        <v>3</v>
      </c>
      <c r="Q60" s="24">
        <v>4.9654475027366897E-2</v>
      </c>
      <c r="R60" s="24">
        <v>6.1185305338932999E-3</v>
      </c>
      <c r="S60" s="6">
        <v>3</v>
      </c>
      <c r="T60" s="26">
        <v>4.95299591291161E-3</v>
      </c>
      <c r="U60" s="18">
        <f t="shared" si="5"/>
        <v>206.18925937121634</v>
      </c>
      <c r="V60" s="85">
        <v>12.4087545818882</v>
      </c>
      <c r="W60" s="24">
        <f t="shared" si="6"/>
        <v>2.3142660386521396</v>
      </c>
      <c r="X60" s="84">
        <v>6.0181381996954102E-2</v>
      </c>
      <c r="Y60" s="24">
        <v>-12.013228523800001</v>
      </c>
      <c r="Z60" s="24">
        <v>-7.6517150378999998</v>
      </c>
      <c r="AA60" s="14">
        <f t="shared" si="15"/>
        <v>23.02177045027851</v>
      </c>
      <c r="AB60" s="28">
        <v>-6.1</v>
      </c>
      <c r="AC60" s="24">
        <v>0.141421356237309</v>
      </c>
      <c r="AD60" s="24">
        <v>-35.900321075554601</v>
      </c>
      <c r="AE60" s="24">
        <f t="shared" si="8"/>
        <v>0.13718108878302568</v>
      </c>
      <c r="AF60" s="7">
        <v>3</v>
      </c>
      <c r="AG60" s="22">
        <v>1.7797529940119701E-3</v>
      </c>
      <c r="AH60" s="22">
        <v>3.6510293467255503E-4</v>
      </c>
      <c r="AI60" s="6">
        <v>4</v>
      </c>
      <c r="AJ60" s="28">
        <v>28.879448738793901</v>
      </c>
      <c r="AK60" s="24">
        <f t="shared" si="10"/>
        <v>0.19873379341566355</v>
      </c>
      <c r="AL60" s="24">
        <f t="shared" si="14"/>
        <v>28.2486060376546</v>
      </c>
      <c r="AM60" s="24">
        <f t="shared" si="11"/>
        <v>0.1953125302231391</v>
      </c>
      <c r="AN60" s="24">
        <f>(EXP(15.63/(H60+273.15)-0.02329))*(1000+AD60)-1000</f>
        <v>-7.6602436480267215</v>
      </c>
      <c r="AO60" s="24">
        <f>(EXP(18.03/(H60+273.15)-0.03242))*(1000+AD60)-1000</f>
        <v>-8.7716920250446719</v>
      </c>
      <c r="AP60" s="14">
        <f>(EXP(17.4/(H60+273.15)-0.0286))*(1000+AD60)-1000</f>
        <v>-7.067747797868833</v>
      </c>
      <c r="AQ60" s="29">
        <v>5.5008533426722703E-4</v>
      </c>
      <c r="AR60" s="22">
        <f t="shared" si="12"/>
        <v>1.229667659744743E-3</v>
      </c>
      <c r="AS60" s="24">
        <v>-8.3748000000000005</v>
      </c>
      <c r="AT60" s="24">
        <v>-7.3239000000000001</v>
      </c>
      <c r="AU60" s="31">
        <v>-6.7641</v>
      </c>
    </row>
    <row r="61" spans="1:47" s="8" customFormat="1" x14ac:dyDescent="0.25">
      <c r="A61" s="60" t="s">
        <v>84</v>
      </c>
      <c r="B61" s="4" t="s">
        <v>31</v>
      </c>
      <c r="C61" s="5">
        <v>40785.486111111109</v>
      </c>
      <c r="D61" s="5">
        <v>40840.431250000001</v>
      </c>
      <c r="E61" s="5">
        <f t="shared" si="4"/>
        <v>40812.958680555559</v>
      </c>
      <c r="F61" s="16">
        <f t="shared" si="13"/>
        <v>54.945138888891961</v>
      </c>
      <c r="G61" s="4">
        <v>4500</v>
      </c>
      <c r="H61" s="20">
        <v>26.8</v>
      </c>
      <c r="I61" s="20">
        <v>0</v>
      </c>
      <c r="J61" s="7">
        <v>1</v>
      </c>
      <c r="K61" s="24">
        <v>8.25</v>
      </c>
      <c r="L61" s="24">
        <v>0</v>
      </c>
      <c r="M61" s="7">
        <v>1</v>
      </c>
      <c r="N61" s="20">
        <v>10.8888888888888</v>
      </c>
      <c r="O61" s="85">
        <v>0.15713484026367699</v>
      </c>
      <c r="P61" s="7">
        <v>3</v>
      </c>
      <c r="Q61" s="24">
        <v>0.328552430002019</v>
      </c>
      <c r="R61" s="24">
        <v>1.53174355361517E-2</v>
      </c>
      <c r="S61" s="6">
        <v>3</v>
      </c>
      <c r="T61" s="26">
        <v>1.25437521709485E-2</v>
      </c>
      <c r="U61" s="18">
        <f t="shared" si="5"/>
        <v>522.18637272073886</v>
      </c>
      <c r="V61" s="85">
        <v>31.346036627379299</v>
      </c>
      <c r="W61" s="24">
        <f t="shared" si="6"/>
        <v>2.7178255340334427</v>
      </c>
      <c r="X61" s="84">
        <v>6.0028446288358003E-2</v>
      </c>
      <c r="Y61" s="24">
        <v>-13.7054467516</v>
      </c>
      <c r="Z61" s="24">
        <v>-6.9158445694999999</v>
      </c>
      <c r="AA61" s="14">
        <f t="shared" si="15"/>
        <v>23.780386674856757</v>
      </c>
      <c r="AB61" s="28">
        <v>-5.2</v>
      </c>
      <c r="AC61" s="24">
        <v>0</v>
      </c>
      <c r="AD61" s="24">
        <v>-35.0273059723933</v>
      </c>
      <c r="AE61" s="24">
        <f t="shared" si="8"/>
        <v>0</v>
      </c>
      <c r="AF61" s="7">
        <v>1</v>
      </c>
      <c r="AG61" s="22">
        <v>1.82909181636726E-3</v>
      </c>
      <c r="AH61" s="22">
        <v>3.7421369569572702E-4</v>
      </c>
      <c r="AI61" s="6">
        <v>4</v>
      </c>
      <c r="AJ61" s="28">
        <v>28.715604531217402</v>
      </c>
      <c r="AK61" s="24">
        <f t="shared" si="10"/>
        <v>0.25764507978081497</v>
      </c>
      <c r="AL61" s="24">
        <f t="shared" si="14"/>
        <v>28.111461402893301</v>
      </c>
      <c r="AM61" s="24">
        <f t="shared" si="11"/>
        <v>0.25147754052100535</v>
      </c>
      <c r="AN61" s="24">
        <f>(EXP(15.63/(H61+273.15)-0.02329))*(1000+AD61)-1000</f>
        <v>-6.8134719306968918</v>
      </c>
      <c r="AO61" s="24">
        <f>(EXP(18.03/(H61+273.15)-0.03242))*(1000+AD61)-1000</f>
        <v>-7.9338158717273473</v>
      </c>
      <c r="AP61" s="14">
        <f>(EXP(17.4/(H61+273.15)-0.0286))*(1000+AD61)-1000</f>
        <v>-6.2263416078401406</v>
      </c>
      <c r="AQ61" s="29">
        <v>1.1635858787035699E-3</v>
      </c>
      <c r="AR61" s="22">
        <f t="shared" si="12"/>
        <v>6.6550593766369001E-4</v>
      </c>
      <c r="AS61" s="24">
        <v>-7.9204999999999997</v>
      </c>
      <c r="AT61" s="24">
        <v>-6.8036000000000003</v>
      </c>
      <c r="AU61" s="31">
        <v>-6.2186000000000003</v>
      </c>
    </row>
    <row r="62" spans="1:47" s="8" customFormat="1" x14ac:dyDescent="0.25">
      <c r="A62" s="60" t="s">
        <v>85</v>
      </c>
      <c r="B62" s="4" t="s">
        <v>44</v>
      </c>
      <c r="C62" s="5">
        <v>40659.381944444445</v>
      </c>
      <c r="D62" s="5">
        <v>40714.413888888892</v>
      </c>
      <c r="E62" s="5">
        <f t="shared" si="4"/>
        <v>40686.897916666669</v>
      </c>
      <c r="F62" s="16">
        <f t="shared" si="13"/>
        <v>55.031944444446708</v>
      </c>
      <c r="G62" s="4">
        <v>500</v>
      </c>
      <c r="H62" s="20">
        <v>26.5</v>
      </c>
      <c r="I62" s="20"/>
      <c r="J62" s="7">
        <v>0</v>
      </c>
      <c r="K62" s="24"/>
      <c r="L62" s="24"/>
      <c r="M62" s="7">
        <v>0</v>
      </c>
      <c r="N62" s="20">
        <v>5849.0479131183401</v>
      </c>
      <c r="O62" s="85">
        <v>443.89462063237198</v>
      </c>
      <c r="P62" s="7">
        <v>3</v>
      </c>
      <c r="Q62" s="24">
        <v>6.17937321832676E-4</v>
      </c>
      <c r="R62" s="24">
        <v>6.6135151125016299E-5</v>
      </c>
      <c r="S62" s="6">
        <v>3</v>
      </c>
      <c r="T62" s="26">
        <v>1.89437135913097E-4</v>
      </c>
      <c r="U62" s="18">
        <f t="shared" si="5"/>
        <v>7.8861164915366579</v>
      </c>
      <c r="V62" s="85">
        <v>1.07279582465275</v>
      </c>
      <c r="W62" s="24">
        <f t="shared" si="6"/>
        <v>0.89686318806283138</v>
      </c>
      <c r="X62" s="84">
        <v>0.13603601034857499</v>
      </c>
      <c r="Y62" s="24"/>
      <c r="Z62" s="24">
        <v>-6.89</v>
      </c>
      <c r="AA62" s="14">
        <f t="shared" si="15"/>
        <v>23.807030099999999</v>
      </c>
      <c r="AB62" s="28"/>
      <c r="AC62" s="24"/>
      <c r="AD62" s="24"/>
      <c r="AE62" s="24"/>
      <c r="AF62" s="7">
        <v>0</v>
      </c>
      <c r="AG62" s="22"/>
      <c r="AH62" s="22"/>
      <c r="AI62" s="6">
        <v>0</v>
      </c>
      <c r="AJ62" s="28"/>
      <c r="AK62" s="24"/>
      <c r="AL62" s="24"/>
      <c r="AM62" s="24"/>
      <c r="AN62" s="30"/>
      <c r="AO62" s="30"/>
      <c r="AP62" s="69"/>
      <c r="AQ62" s="29">
        <v>5.5008533426722703E-4</v>
      </c>
      <c r="AR62" s="22">
        <f t="shared" si="12"/>
        <v>-5.5008533426722703E-4</v>
      </c>
      <c r="AS62" s="24"/>
      <c r="AT62" s="24"/>
      <c r="AU62" s="31"/>
    </row>
    <row r="63" spans="1:47" s="8" customFormat="1" x14ac:dyDescent="0.25">
      <c r="A63" s="60" t="s">
        <v>86</v>
      </c>
      <c r="B63" s="4" t="s">
        <v>40</v>
      </c>
      <c r="C63" s="5">
        <v>39770.456250000003</v>
      </c>
      <c r="D63" s="5">
        <v>39797.460416666669</v>
      </c>
      <c r="E63" s="5">
        <f t="shared" si="4"/>
        <v>39783.958333333336</v>
      </c>
      <c r="F63" s="16">
        <f t="shared" si="13"/>
        <v>27.004166666665697</v>
      </c>
      <c r="G63" s="4">
        <v>500</v>
      </c>
      <c r="H63" s="20">
        <v>26.5</v>
      </c>
      <c r="I63" s="20"/>
      <c r="J63" s="7">
        <v>0</v>
      </c>
      <c r="K63" s="24"/>
      <c r="L63" s="24"/>
      <c r="M63" s="7">
        <v>0</v>
      </c>
      <c r="N63" s="20">
        <v>41.875</v>
      </c>
      <c r="O63" s="85">
        <v>1.125</v>
      </c>
      <c r="P63" s="7">
        <v>2</v>
      </c>
      <c r="Q63" s="24">
        <v>9.7845631765743193E-2</v>
      </c>
      <c r="R63" s="24">
        <v>2.98481806124641E-3</v>
      </c>
      <c r="S63" s="6">
        <v>2</v>
      </c>
      <c r="T63" s="26">
        <v>5.03959265545451E-3</v>
      </c>
      <c r="U63" s="18">
        <f t="shared" si="5"/>
        <v>209.79421251933718</v>
      </c>
      <c r="V63" s="85">
        <v>12.739687230921399</v>
      </c>
      <c r="W63" s="24">
        <f t="shared" si="6"/>
        <v>2.3217935033733421</v>
      </c>
      <c r="X63" s="84">
        <v>6.07246838601289E-2</v>
      </c>
      <c r="Y63" s="24">
        <v>-11.223442053699999</v>
      </c>
      <c r="Z63" s="24">
        <v>-7.5129537655999998</v>
      </c>
      <c r="AA63" s="14">
        <f t="shared" si="15"/>
        <v>23.164820833505303</v>
      </c>
      <c r="AB63" s="28">
        <v>-6.55</v>
      </c>
      <c r="AC63" s="24">
        <v>4.9999999999999802E-2</v>
      </c>
      <c r="AD63" s="24">
        <v>-36.336828627135198</v>
      </c>
      <c r="AE63" s="24">
        <f t="shared" si="8"/>
        <v>4.8500839064515626E-2</v>
      </c>
      <c r="AF63" s="7">
        <v>2</v>
      </c>
      <c r="AG63" s="22">
        <v>1.9961327345309299E-3</v>
      </c>
      <c r="AH63" s="22">
        <v>6.6439801543161602E-5</v>
      </c>
      <c r="AI63" s="6">
        <v>4</v>
      </c>
      <c r="AJ63" s="28">
        <v>29.472134559137999</v>
      </c>
      <c r="AK63" s="24">
        <f t="shared" si="10"/>
        <v>0.21507116185930297</v>
      </c>
      <c r="AL63" s="24">
        <f t="shared" si="14"/>
        <v>28.823874861535199</v>
      </c>
      <c r="AM63" s="24">
        <f t="shared" si="11"/>
        <v>0.21076165849899486</v>
      </c>
      <c r="AN63" s="24">
        <f t="shared" ref="AN63:AN71" si="16">(EXP(15.63/(H63+273.15)-0.02329))*(1000+AD63)-1000</f>
        <v>-8.1095372292303409</v>
      </c>
      <c r="AO63" s="24">
        <f t="shared" ref="AO63:AO71" si="17">(EXP(18.03/(H63+273.15)-0.03242))*(1000+AD63)-1000</f>
        <v>-9.2204823848279602</v>
      </c>
      <c r="AP63" s="14">
        <f t="shared" ref="AP63:AP71" si="18">(EXP(17.4/(H63+273.15)-0.0286))*(1000+AD63)-1000</f>
        <v>-7.5173096385881308</v>
      </c>
      <c r="AQ63" s="29">
        <v>5.5008533426722703E-4</v>
      </c>
      <c r="AR63" s="22">
        <f t="shared" si="12"/>
        <v>1.4460474002637028E-3</v>
      </c>
      <c r="AS63" s="24">
        <v>-8.9977</v>
      </c>
      <c r="AT63" s="24">
        <v>-7.9214000000000002</v>
      </c>
      <c r="AU63" s="31">
        <v>-7.3479999999999999</v>
      </c>
    </row>
    <row r="64" spans="1:47" s="8" customFormat="1" x14ac:dyDescent="0.25">
      <c r="A64" s="60" t="s">
        <v>87</v>
      </c>
      <c r="B64" s="4" t="s">
        <v>44</v>
      </c>
      <c r="C64" s="5">
        <v>40785.47152777778</v>
      </c>
      <c r="D64" s="5">
        <v>40840.420138888891</v>
      </c>
      <c r="E64" s="5">
        <f t="shared" si="4"/>
        <v>40812.945833333331</v>
      </c>
      <c r="F64" s="16">
        <f t="shared" si="13"/>
        <v>54.948611111110949</v>
      </c>
      <c r="G64" s="4">
        <v>4500</v>
      </c>
      <c r="H64" s="20">
        <v>26.5</v>
      </c>
      <c r="I64" s="20"/>
      <c r="J64" s="7">
        <v>0</v>
      </c>
      <c r="K64" s="24"/>
      <c r="L64" s="24"/>
      <c r="M64" s="7">
        <v>0</v>
      </c>
      <c r="N64" s="20">
        <v>1773.38929295459</v>
      </c>
      <c r="O64" s="85">
        <v>1435.7672810551801</v>
      </c>
      <c r="P64" s="7">
        <v>3</v>
      </c>
      <c r="Q64" s="24">
        <v>4.5834938389617197E-3</v>
      </c>
      <c r="R64" s="24">
        <v>3.01749932468232E-3</v>
      </c>
      <c r="S64" s="6">
        <v>3</v>
      </c>
      <c r="T64" s="26">
        <v>-1.6709720578396799E-4</v>
      </c>
      <c r="U64" s="18">
        <f t="shared" si="5"/>
        <v>-6.9561230635747817</v>
      </c>
      <c r="V64" s="85">
        <v>-1.05072033447813</v>
      </c>
      <c r="W64" s="24"/>
      <c r="X64" s="84">
        <v>0.15104970468106699</v>
      </c>
      <c r="Y64" s="24">
        <v>-8.9253504382000006</v>
      </c>
      <c r="Z64" s="24">
        <v>-7.1568013909000001</v>
      </c>
      <c r="AA64" s="14">
        <f t="shared" si="15"/>
        <v>23.531981878107281</v>
      </c>
      <c r="AB64" s="28">
        <v>-6.4</v>
      </c>
      <c r="AC64" s="24">
        <v>0</v>
      </c>
      <c r="AD64" s="24">
        <v>-36.191326109941699</v>
      </c>
      <c r="AE64" s="24">
        <f t="shared" si="8"/>
        <v>0</v>
      </c>
      <c r="AF64" s="7">
        <v>1</v>
      </c>
      <c r="AG64" s="22">
        <v>1.8757485029940099E-3</v>
      </c>
      <c r="AH64" s="22">
        <v>0</v>
      </c>
      <c r="AI64" s="6">
        <v>1</v>
      </c>
      <c r="AJ64" s="28">
        <v>29.679940994371901</v>
      </c>
      <c r="AK64" s="24">
        <f t="shared" si="10"/>
        <v>0.25785904631755674</v>
      </c>
      <c r="AL64" s="24">
        <f t="shared" si="14"/>
        <v>29.034524719041698</v>
      </c>
      <c r="AM64" s="24">
        <f t="shared" si="11"/>
        <v>0.25147754052100535</v>
      </c>
      <c r="AN64" s="24">
        <f t="shared" si="16"/>
        <v>-7.9597727021624678</v>
      </c>
      <c r="AO64" s="24">
        <f t="shared" si="17"/>
        <v>-9.0708855982335308</v>
      </c>
      <c r="AP64" s="14">
        <f t="shared" si="18"/>
        <v>-7.3674556916816982</v>
      </c>
      <c r="AQ64" s="29">
        <v>1.16940464695232E-3</v>
      </c>
      <c r="AR64" s="22">
        <f t="shared" si="12"/>
        <v>7.0634385604168991E-4</v>
      </c>
      <c r="AS64" s="24">
        <v>-8.4880999999999993</v>
      </c>
      <c r="AT64" s="24">
        <v>-7.4653</v>
      </c>
      <c r="AU64" s="31">
        <v>-6.9203999999999999</v>
      </c>
    </row>
    <row r="65" spans="1:47" s="8" customFormat="1" x14ac:dyDescent="0.25">
      <c r="A65" s="60" t="s">
        <v>88</v>
      </c>
      <c r="B65" s="4" t="s">
        <v>44</v>
      </c>
      <c r="C65" s="5">
        <v>40967.416666666664</v>
      </c>
      <c r="D65" s="5">
        <v>41022.401388888888</v>
      </c>
      <c r="E65" s="5">
        <f t="shared" si="4"/>
        <v>40994.909027777772</v>
      </c>
      <c r="F65" s="16">
        <f t="shared" si="13"/>
        <v>54.984722222223354</v>
      </c>
      <c r="G65" s="4">
        <v>500</v>
      </c>
      <c r="H65" s="20">
        <v>26.5</v>
      </c>
      <c r="I65" s="20"/>
      <c r="J65" s="7">
        <v>0</v>
      </c>
      <c r="K65" s="24"/>
      <c r="L65" s="24"/>
      <c r="M65" s="7">
        <v>0</v>
      </c>
      <c r="N65" s="20">
        <v>2177.12287543619</v>
      </c>
      <c r="O65" s="85">
        <v>2254.8487990412</v>
      </c>
      <c r="P65" s="7">
        <v>3</v>
      </c>
      <c r="Q65" s="24">
        <v>4.3677824878766798E-3</v>
      </c>
      <c r="R65" s="24">
        <v>2.70195619876324E-3</v>
      </c>
      <c r="S65" s="6">
        <v>3</v>
      </c>
      <c r="T65" s="26">
        <v>4.2098978305066601E-4</v>
      </c>
      <c r="U65" s="18">
        <f t="shared" si="5"/>
        <v>17.52546803920913</v>
      </c>
      <c r="V65" s="85">
        <v>1.4262920868870399</v>
      </c>
      <c r="W65" s="24">
        <f t="shared" si="6"/>
        <v>1.2436696251626089</v>
      </c>
      <c r="X65" s="84">
        <v>8.1383965534960107E-2</v>
      </c>
      <c r="Y65" s="24">
        <v>-7.7878513654999999</v>
      </c>
      <c r="Z65" s="24">
        <v>-6.1936485812999997</v>
      </c>
      <c r="AA65" s="14">
        <f t="shared" si="15"/>
        <v>24.524905741052017</v>
      </c>
      <c r="AB65" s="28">
        <v>-6.05</v>
      </c>
      <c r="AC65" s="24">
        <v>0.149999999999999</v>
      </c>
      <c r="AD65" s="24">
        <v>-35.851820236489999</v>
      </c>
      <c r="AE65" s="24">
        <f t="shared" si="8"/>
        <v>0.14550251719354648</v>
      </c>
      <c r="AF65" s="7">
        <v>2</v>
      </c>
      <c r="AG65" s="22">
        <v>1.50255439121756E-3</v>
      </c>
      <c r="AH65" s="22">
        <v>0</v>
      </c>
      <c r="AI65" s="6">
        <v>1</v>
      </c>
      <c r="AJ65" s="28">
        <v>30.297373945496599</v>
      </c>
      <c r="AK65" s="24">
        <f t="shared" si="10"/>
        <v>0.21486335969559708</v>
      </c>
      <c r="AL65" s="24">
        <f t="shared" si="14"/>
        <v>29.658171655189999</v>
      </c>
      <c r="AM65" s="24">
        <f t="shared" si="11"/>
        <v>0.21076165849899486</v>
      </c>
      <c r="AN65" s="24">
        <f t="shared" si="16"/>
        <v>-7.6103221390038698</v>
      </c>
      <c r="AO65" s="24">
        <f t="shared" si="17"/>
        <v>-8.7218264295130439</v>
      </c>
      <c r="AP65" s="14">
        <f t="shared" si="18"/>
        <v>-7.0177964822332797</v>
      </c>
      <c r="AQ65" s="29">
        <v>5.5008533426722703E-4</v>
      </c>
      <c r="AR65" s="22">
        <f t="shared" si="12"/>
        <v>9.5246905695033296E-4</v>
      </c>
      <c r="AS65" s="24">
        <v>-7.3579999999999997</v>
      </c>
      <c r="AT65" s="24">
        <v>-6.4513999999999996</v>
      </c>
      <c r="AU65" s="31">
        <v>-5.9684999999999997</v>
      </c>
    </row>
    <row r="66" spans="1:47" s="8" customFormat="1" x14ac:dyDescent="0.25">
      <c r="A66" s="60" t="s">
        <v>89</v>
      </c>
      <c r="B66" s="4" t="s">
        <v>44</v>
      </c>
      <c r="C66" s="5">
        <v>40841.39166666667</v>
      </c>
      <c r="D66" s="5">
        <v>40896.431944444441</v>
      </c>
      <c r="E66" s="5">
        <f t="shared" si="4"/>
        <v>40868.911805555559</v>
      </c>
      <c r="F66" s="16">
        <f t="shared" si="13"/>
        <v>55.040277777770825</v>
      </c>
      <c r="G66" s="4">
        <v>4500</v>
      </c>
      <c r="H66" s="20">
        <v>26.5</v>
      </c>
      <c r="I66" s="20"/>
      <c r="J66" s="7">
        <v>0</v>
      </c>
      <c r="K66" s="24"/>
      <c r="L66" s="24"/>
      <c r="M66" s="7">
        <v>0</v>
      </c>
      <c r="N66" s="20">
        <v>630.93074394756502</v>
      </c>
      <c r="O66" s="85">
        <v>228.3658064757</v>
      </c>
      <c r="P66" s="7">
        <v>3</v>
      </c>
      <c r="Q66" s="24">
        <v>6.6028683936402398E-3</v>
      </c>
      <c r="R66" s="24">
        <v>1.90032551698002E-3</v>
      </c>
      <c r="S66" s="6">
        <v>3</v>
      </c>
      <c r="T66" s="26">
        <v>9.5720461279895694E-5</v>
      </c>
      <c r="U66" s="18">
        <f t="shared" si="5"/>
        <v>3.9847662636916645</v>
      </c>
      <c r="V66" s="85">
        <v>0.99190983336203398</v>
      </c>
      <c r="W66" s="24">
        <f t="shared" si="6"/>
        <v>0.60040285186361331</v>
      </c>
      <c r="X66" s="84">
        <v>0.248925474600631</v>
      </c>
      <c r="Y66" s="24">
        <v>-7.0098640769999996</v>
      </c>
      <c r="Z66" s="24">
        <v>-6.6662949243999998</v>
      </c>
      <c r="AA66" s="14">
        <f t="shared" si="15"/>
        <v>24.037649899486794</v>
      </c>
      <c r="AB66" s="28">
        <v>-6.2</v>
      </c>
      <c r="AC66" s="24">
        <v>0.432049379893857</v>
      </c>
      <c r="AD66" s="24">
        <v>-35.997322753683598</v>
      </c>
      <c r="AE66" s="24">
        <f t="shared" si="8"/>
        <v>0.41909514884311627</v>
      </c>
      <c r="AF66" s="7">
        <v>3</v>
      </c>
      <c r="AG66" s="22"/>
      <c r="AH66" s="22"/>
      <c r="AI66" s="6">
        <v>0</v>
      </c>
      <c r="AJ66" s="28">
        <v>29.9725932352931</v>
      </c>
      <c r="AK66" s="24">
        <f t="shared" si="10"/>
        <v>0.19861088731241527</v>
      </c>
      <c r="AL66" s="24">
        <f t="shared" si="14"/>
        <v>29.331027829283599</v>
      </c>
      <c r="AM66" s="24">
        <f t="shared" si="11"/>
        <v>0.1953125302231391</v>
      </c>
      <c r="AN66" s="24">
        <f t="shared" si="16"/>
        <v>-7.7600866660719703</v>
      </c>
      <c r="AO66" s="24">
        <f t="shared" si="17"/>
        <v>-8.871423216107587</v>
      </c>
      <c r="AP66" s="14">
        <f t="shared" si="18"/>
        <v>-7.167650429139826</v>
      </c>
      <c r="AQ66" s="29">
        <v>1.16940464695232E-3</v>
      </c>
      <c r="AR66" s="22">
        <f t="shared" si="12"/>
        <v>-1.16940464695232E-3</v>
      </c>
      <c r="AS66" s="24"/>
      <c r="AT66" s="24"/>
      <c r="AU66" s="31"/>
    </row>
    <row r="67" spans="1:47" s="8" customFormat="1" x14ac:dyDescent="0.25">
      <c r="A67" s="60" t="s">
        <v>90</v>
      </c>
      <c r="B67" s="4" t="s">
        <v>40</v>
      </c>
      <c r="C67" s="5">
        <v>40841.412499999999</v>
      </c>
      <c r="D67" s="5">
        <v>40896.445833333331</v>
      </c>
      <c r="E67" s="5">
        <f t="shared" si="4"/>
        <v>40868.929166666669</v>
      </c>
      <c r="F67" s="16">
        <f t="shared" si="13"/>
        <v>55.033333333332848</v>
      </c>
      <c r="G67" s="4">
        <v>4500</v>
      </c>
      <c r="H67" s="20">
        <v>26.5</v>
      </c>
      <c r="I67" s="20"/>
      <c r="J67" s="7">
        <v>0</v>
      </c>
      <c r="K67" s="24"/>
      <c r="L67" s="24"/>
      <c r="M67" s="7">
        <v>0</v>
      </c>
      <c r="N67" s="20">
        <v>72.2777777777777</v>
      </c>
      <c r="O67" s="85">
        <v>5.58492238304986</v>
      </c>
      <c r="P67" s="7">
        <v>3</v>
      </c>
      <c r="Q67" s="24">
        <v>2.8837660346040701E-2</v>
      </c>
      <c r="R67" s="24">
        <v>2.7673967560936E-2</v>
      </c>
      <c r="S67" s="6">
        <v>2</v>
      </c>
      <c r="T67" s="26">
        <v>5.4795812864896296E-3</v>
      </c>
      <c r="U67" s="18">
        <f t="shared" si="5"/>
        <v>228.11058740840036</v>
      </c>
      <c r="V67" s="85">
        <v>13.7204645801782</v>
      </c>
      <c r="W67" s="24">
        <f t="shared" si="6"/>
        <v>2.3581454428669093</v>
      </c>
      <c r="X67" s="84">
        <v>6.0148302347815402E-2</v>
      </c>
      <c r="Y67" s="24">
        <v>-11.051503611899999</v>
      </c>
      <c r="Z67" s="24">
        <v>-7.2894547395</v>
      </c>
      <c r="AA67" s="14">
        <f t="shared" si="15"/>
        <v>23.395228214502055</v>
      </c>
      <c r="AB67" s="28">
        <v>-5.95</v>
      </c>
      <c r="AC67" s="24">
        <v>4.9999999999999802E-2</v>
      </c>
      <c r="AD67" s="24">
        <v>-35.754818558361002</v>
      </c>
      <c r="AE67" s="24">
        <f t="shared" si="8"/>
        <v>4.8500839064515626E-2</v>
      </c>
      <c r="AF67" s="7">
        <v>2</v>
      </c>
      <c r="AG67" s="22">
        <v>1.9273952095808301E-3</v>
      </c>
      <c r="AH67" s="22">
        <v>0</v>
      </c>
      <c r="AI67" s="6">
        <v>1</v>
      </c>
      <c r="AJ67" s="28">
        <v>29.093526478961799</v>
      </c>
      <c r="AK67" s="24">
        <f t="shared" si="10"/>
        <v>0.21498708232097022</v>
      </c>
      <c r="AL67" s="24">
        <f t="shared" si="14"/>
        <v>28.465363818861</v>
      </c>
      <c r="AM67" s="24">
        <f t="shared" si="11"/>
        <v>0.21076165849899486</v>
      </c>
      <c r="AN67" s="24">
        <f t="shared" si="16"/>
        <v>-7.510479120958621</v>
      </c>
      <c r="AO67" s="24">
        <f t="shared" si="17"/>
        <v>-8.6220952384500151</v>
      </c>
      <c r="AP67" s="14">
        <f t="shared" si="18"/>
        <v>-6.9178938509622867</v>
      </c>
      <c r="AQ67" s="29">
        <v>1.16940464695232E-3</v>
      </c>
      <c r="AR67" s="22">
        <f t="shared" si="12"/>
        <v>7.5799056262851002E-4</v>
      </c>
      <c r="AS67" s="24">
        <v>-8.4610000000000003</v>
      </c>
      <c r="AT67" s="24">
        <v>-7.3747999999999996</v>
      </c>
      <c r="AU67" s="31">
        <v>-6.7961999999999998</v>
      </c>
    </row>
    <row r="68" spans="1:47" s="8" customFormat="1" x14ac:dyDescent="0.25">
      <c r="A68" s="60" t="s">
        <v>91</v>
      </c>
      <c r="B68" s="4" t="s">
        <v>34</v>
      </c>
      <c r="C68" s="5">
        <v>40841.40625</v>
      </c>
      <c r="D68" s="5">
        <v>40896.444444444445</v>
      </c>
      <c r="E68" s="5">
        <f t="shared" si="4"/>
        <v>40868.925347222219</v>
      </c>
      <c r="F68" s="16">
        <f t="shared" si="13"/>
        <v>55.038194444445253</v>
      </c>
      <c r="G68" s="4">
        <v>4500</v>
      </c>
      <c r="H68" s="20">
        <v>26.9</v>
      </c>
      <c r="I68" s="20">
        <v>0.4</v>
      </c>
      <c r="J68" s="7">
        <v>2</v>
      </c>
      <c r="K68" s="24">
        <v>8.1150000000000002</v>
      </c>
      <c r="L68" s="24">
        <v>0.35499999999999998</v>
      </c>
      <c r="M68" s="7">
        <v>2</v>
      </c>
      <c r="N68" s="20">
        <v>55.1666666666666</v>
      </c>
      <c r="O68" s="85">
        <v>15.2041660957339</v>
      </c>
      <c r="P68" s="7">
        <v>3</v>
      </c>
      <c r="Q68" s="24">
        <v>8.6639856785873104E-2</v>
      </c>
      <c r="R68" s="24">
        <v>2.2229600685258099E-2</v>
      </c>
      <c r="S68" s="6">
        <v>3</v>
      </c>
      <c r="T68" s="26">
        <v>2.0201609735433401E-2</v>
      </c>
      <c r="U68" s="18">
        <f t="shared" si="5"/>
        <v>840.97685980256938</v>
      </c>
      <c r="V68" s="85">
        <v>50.467822336220998</v>
      </c>
      <c r="W68" s="24">
        <f t="shared" si="6"/>
        <v>2.9247840459782743</v>
      </c>
      <c r="X68" s="84">
        <v>6.0010952439367903E-2</v>
      </c>
      <c r="Y68" s="24">
        <v>-7.33</v>
      </c>
      <c r="Z68" s="24">
        <v>-6.66</v>
      </c>
      <c r="AA68" s="14">
        <f t="shared" ref="AA68:AA99" si="19">Z68*1.03091+30.91</f>
        <v>24.044139399999999</v>
      </c>
      <c r="AB68" s="28">
        <v>-6.1666666666666599</v>
      </c>
      <c r="AC68" s="24">
        <v>0.32998316455372201</v>
      </c>
      <c r="AD68" s="24">
        <v>-35.964988860973897</v>
      </c>
      <c r="AE68" s="24">
        <f t="shared" si="8"/>
        <v>0.32008920716039424</v>
      </c>
      <c r="AF68" s="7">
        <v>3</v>
      </c>
      <c r="AG68" s="22">
        <v>1.26289088489687E-3</v>
      </c>
      <c r="AH68" s="22">
        <v>8.9791323144909602E-5</v>
      </c>
      <c r="AI68" s="6">
        <v>3</v>
      </c>
      <c r="AJ68" s="28">
        <v>29.945389658225899</v>
      </c>
      <c r="AK68" s="24">
        <f t="shared" si="10"/>
        <v>0.19860777944938407</v>
      </c>
      <c r="AL68" s="24">
        <f t="shared" si="14"/>
        <v>29.304988860973896</v>
      </c>
      <c r="AM68" s="24">
        <f t="shared" si="11"/>
        <v>0.1953125302231391</v>
      </c>
      <c r="AN68" s="24">
        <f t="shared" si="16"/>
        <v>-7.7958021847236978</v>
      </c>
      <c r="AO68" s="24">
        <f t="shared" si="17"/>
        <v>-8.9176809177945415</v>
      </c>
      <c r="AP68" s="14">
        <f t="shared" si="18"/>
        <v>-7.2112050610189726</v>
      </c>
      <c r="AQ68" s="29">
        <v>1.16165340640682E-3</v>
      </c>
      <c r="AR68" s="22">
        <f t="shared" si="12"/>
        <v>1.0123747849005E-4</v>
      </c>
      <c r="AS68" s="24">
        <v>-8.9444999999999997</v>
      </c>
      <c r="AT68" s="24">
        <v>-7.82</v>
      </c>
      <c r="AU68" s="31">
        <v>-7.2343999999999999</v>
      </c>
    </row>
    <row r="69" spans="1:47" s="8" customFormat="1" x14ac:dyDescent="0.25">
      <c r="A69" s="60" t="s">
        <v>92</v>
      </c>
      <c r="B69" s="4" t="s">
        <v>44</v>
      </c>
      <c r="C69" s="5">
        <v>41023.404861111114</v>
      </c>
      <c r="D69" s="5">
        <v>41088.413888888892</v>
      </c>
      <c r="E69" s="5">
        <f t="shared" ref="E69:E132" si="20">AVERAGE(C69:D69)</f>
        <v>41055.909375000003</v>
      </c>
      <c r="F69" s="16">
        <f t="shared" si="13"/>
        <v>65.009027777778101</v>
      </c>
      <c r="G69" s="4">
        <v>500</v>
      </c>
      <c r="H69" s="20">
        <v>26.5</v>
      </c>
      <c r="I69" s="20"/>
      <c r="J69" s="7">
        <v>0</v>
      </c>
      <c r="K69" s="24"/>
      <c r="L69" s="24"/>
      <c r="M69" s="7">
        <v>0</v>
      </c>
      <c r="N69" s="20">
        <v>1789.79908531364</v>
      </c>
      <c r="O69" s="85">
        <v>699.60652896069701</v>
      </c>
      <c r="P69" s="7">
        <v>2</v>
      </c>
      <c r="Q69" s="24">
        <v>2.5526962288953199E-3</v>
      </c>
      <c r="R69" s="24">
        <v>9.7848333534209398E-4</v>
      </c>
      <c r="S69" s="6">
        <v>2</v>
      </c>
      <c r="T69" s="26">
        <v>1.10882155174191E-4</v>
      </c>
      <c r="U69" s="18">
        <f t="shared" ref="U69:U132" si="21">T69/24/100*10000/100.09*1000000</f>
        <v>4.6159354570133129</v>
      </c>
      <c r="V69" s="85">
        <v>0.86081593914180199</v>
      </c>
      <c r="W69" s="24">
        <f t="shared" ref="W69:W132" si="22">LOG(U69)</f>
        <v>0.6642597276045783</v>
      </c>
      <c r="X69" s="84">
        <v>0.18648786300378201</v>
      </c>
      <c r="Y69" s="24">
        <v>-8.9014163828999902</v>
      </c>
      <c r="Z69" s="24">
        <v>-6.9237956351999896</v>
      </c>
      <c r="AA69" s="14">
        <f t="shared" si="19"/>
        <v>23.772189841715978</v>
      </c>
      <c r="AB69" s="28">
        <v>-6.1</v>
      </c>
      <c r="AC69" s="24">
        <v>0</v>
      </c>
      <c r="AD69" s="24">
        <v>-35.900321075554601</v>
      </c>
      <c r="AE69" s="24">
        <f t="shared" ref="AE69:AE132" si="23">AC69/1.03091</f>
        <v>0</v>
      </c>
      <c r="AF69" s="7">
        <v>1</v>
      </c>
      <c r="AG69" s="22">
        <v>1.2772879241516901E-3</v>
      </c>
      <c r="AH69" s="22">
        <v>0</v>
      </c>
      <c r="AI69" s="6">
        <v>1</v>
      </c>
      <c r="AJ69" s="28">
        <v>29.612712017481901</v>
      </c>
      <c r="AK69" s="24">
        <f t="shared" ref="AK69:AK132" si="24">1000*SQRT(((0.08*2)/(1000+Z69))^2+((0.1*2/1.03086/SQRT(AF69))/(1000+AD69))^2)</f>
        <v>0.25778798314714435</v>
      </c>
      <c r="AL69" s="24">
        <f t="shared" si="14"/>
        <v>28.97652544035461</v>
      </c>
      <c r="AM69" s="24">
        <f t="shared" ref="AM69:AM132" si="25">SQRT((0.08*2)^2+(0.1*2/1.03086/SQRT(AF69))^2)</f>
        <v>0.25147754052100535</v>
      </c>
      <c r="AN69" s="24">
        <f t="shared" si="16"/>
        <v>-7.6602436480267215</v>
      </c>
      <c r="AO69" s="24">
        <f t="shared" si="17"/>
        <v>-8.7716920250446719</v>
      </c>
      <c r="AP69" s="14">
        <f t="shared" si="18"/>
        <v>-7.067747797868833</v>
      </c>
      <c r="AQ69" s="29">
        <v>5.5008533426722703E-4</v>
      </c>
      <c r="AR69" s="22">
        <f t="shared" ref="AR69:AR132" si="26">AG69-AQ69</f>
        <v>7.2720258988446303E-4</v>
      </c>
      <c r="AS69" s="24">
        <v>-7.6215999999999999</v>
      </c>
      <c r="AT69" s="24">
        <v>-6.6830999999999996</v>
      </c>
      <c r="AU69" s="31">
        <v>-6.1832000000000003</v>
      </c>
    </row>
    <row r="70" spans="1:47" s="8" customFormat="1" x14ac:dyDescent="0.25">
      <c r="A70" s="60" t="s">
        <v>93</v>
      </c>
      <c r="B70" s="4" t="s">
        <v>31</v>
      </c>
      <c r="C70" s="5">
        <v>41023.39166666667</v>
      </c>
      <c r="D70" s="5">
        <v>41088.449305555558</v>
      </c>
      <c r="E70" s="5">
        <f t="shared" si="20"/>
        <v>41055.920486111114</v>
      </c>
      <c r="F70" s="16">
        <f t="shared" ref="F70:F133" si="27">D70-C70</f>
        <v>65.057638888887595</v>
      </c>
      <c r="G70" s="4">
        <v>500</v>
      </c>
      <c r="H70" s="20">
        <v>26.85</v>
      </c>
      <c r="I70" s="20">
        <v>0.45000000000000101</v>
      </c>
      <c r="J70" s="7">
        <v>2</v>
      </c>
      <c r="K70" s="24">
        <v>8.3149999999999995</v>
      </c>
      <c r="L70" s="24">
        <v>4.9999999999998899E-3</v>
      </c>
      <c r="M70" s="7">
        <v>2</v>
      </c>
      <c r="N70" s="20">
        <v>21.9166666666666</v>
      </c>
      <c r="O70" s="85">
        <v>1.75</v>
      </c>
      <c r="P70" s="7">
        <v>2</v>
      </c>
      <c r="Q70" s="24">
        <v>0.166018262670584</v>
      </c>
      <c r="R70" s="24">
        <v>7.9115917095701205E-4</v>
      </c>
      <c r="S70" s="6">
        <v>2</v>
      </c>
      <c r="T70" s="26">
        <v>4.7832006658273104E-3</v>
      </c>
      <c r="U70" s="18">
        <f t="shared" si="21"/>
        <v>199.12081900569945</v>
      </c>
      <c r="V70" s="85">
        <v>11.9749815000821</v>
      </c>
      <c r="W70" s="24">
        <f t="shared" si="22"/>
        <v>2.2991166699048979</v>
      </c>
      <c r="X70" s="84">
        <v>6.01392740341197E-2</v>
      </c>
      <c r="Y70" s="24">
        <v>-13.1673958274</v>
      </c>
      <c r="Z70" s="24">
        <v>-7.0629166385</v>
      </c>
      <c r="AA70" s="14">
        <f t="shared" si="19"/>
        <v>23.628768608203966</v>
      </c>
      <c r="AB70" s="28">
        <v>-5.8</v>
      </c>
      <c r="AC70" s="24">
        <v>0.1</v>
      </c>
      <c r="AD70" s="24">
        <v>-35.609316041167503</v>
      </c>
      <c r="AE70" s="24">
        <f t="shared" si="23"/>
        <v>9.700167812903164E-2</v>
      </c>
      <c r="AF70" s="7">
        <v>2</v>
      </c>
      <c r="AG70" s="22">
        <v>1.8947047155688599E-3</v>
      </c>
      <c r="AH70" s="22">
        <v>8.62019710578843E-5</v>
      </c>
      <c r="AI70" s="6">
        <v>2</v>
      </c>
      <c r="AJ70" s="28">
        <v>29.170815552705101</v>
      </c>
      <c r="AK70" s="24">
        <f t="shared" si="24"/>
        <v>0.21494530905538839</v>
      </c>
      <c r="AL70" s="24">
        <f t="shared" ref="AL70:AL133" si="28">Z70-AD70</f>
        <v>28.546399402667504</v>
      </c>
      <c r="AM70" s="24">
        <f t="shared" si="25"/>
        <v>0.21076165849899486</v>
      </c>
      <c r="AN70" s="24">
        <f t="shared" si="16"/>
        <v>-7.421119154629082</v>
      </c>
      <c r="AO70" s="24">
        <f t="shared" si="17"/>
        <v>-8.5420998166285926</v>
      </c>
      <c r="AP70" s="14">
        <f t="shared" si="18"/>
        <v>-6.8353248225952257</v>
      </c>
      <c r="AQ70" s="29">
        <v>5.4696849641446997E-4</v>
      </c>
      <c r="AR70" s="22">
        <f t="shared" si="26"/>
        <v>1.3477362191543899E-3</v>
      </c>
      <c r="AS70" s="24">
        <v>-8.4303000000000008</v>
      </c>
      <c r="AT70" s="24">
        <v>-7.3276000000000003</v>
      </c>
      <c r="AU70" s="31">
        <v>-6.7516999999999996</v>
      </c>
    </row>
    <row r="71" spans="1:47" s="8" customFormat="1" x14ac:dyDescent="0.25">
      <c r="A71" s="60" t="s">
        <v>94</v>
      </c>
      <c r="B71" s="4" t="s">
        <v>40</v>
      </c>
      <c r="C71" s="5">
        <v>41023.415277777778</v>
      </c>
      <c r="D71" s="5">
        <v>41088.430555555555</v>
      </c>
      <c r="E71" s="5">
        <f t="shared" si="20"/>
        <v>41055.922916666663</v>
      </c>
      <c r="F71" s="16">
        <f t="shared" si="27"/>
        <v>65.015277777776646</v>
      </c>
      <c r="G71" s="4">
        <v>500</v>
      </c>
      <c r="H71" s="20">
        <v>26.5</v>
      </c>
      <c r="I71" s="20"/>
      <c r="J71" s="7">
        <v>0</v>
      </c>
      <c r="K71" s="24"/>
      <c r="L71" s="24"/>
      <c r="M71" s="7">
        <v>0</v>
      </c>
      <c r="N71" s="20">
        <v>111.083333333333</v>
      </c>
      <c r="O71" s="85">
        <v>4.25</v>
      </c>
      <c r="P71" s="7">
        <v>2</v>
      </c>
      <c r="Q71" s="24">
        <v>4.4306618130272202E-2</v>
      </c>
      <c r="R71" s="24">
        <v>2.2809189617159099E-3</v>
      </c>
      <c r="S71" s="6">
        <v>2</v>
      </c>
      <c r="T71" s="26">
        <v>3.7576898878354898E-3</v>
      </c>
      <c r="U71" s="18">
        <f t="shared" si="21"/>
        <v>156.42962533034807</v>
      </c>
      <c r="V71" s="85">
        <v>9.4210965952113899</v>
      </c>
      <c r="W71" s="24">
        <f t="shared" si="22"/>
        <v>2.1943190051119164</v>
      </c>
      <c r="X71" s="84">
        <v>6.0225782522434101E-2</v>
      </c>
      <c r="Y71" s="24">
        <v>-11.935622391500001</v>
      </c>
      <c r="Z71" s="24">
        <v>-7.7667208154999896</v>
      </c>
      <c r="AA71" s="14">
        <f t="shared" si="19"/>
        <v>22.903209844092906</v>
      </c>
      <c r="AB71" s="28">
        <v>-6.1999999999999904</v>
      </c>
      <c r="AC71" s="24">
        <v>0.39999999999999902</v>
      </c>
      <c r="AD71" s="24">
        <v>-35.997322753683598</v>
      </c>
      <c r="AE71" s="24">
        <f t="shared" si="23"/>
        <v>0.38800671251612556</v>
      </c>
      <c r="AF71" s="7">
        <v>2</v>
      </c>
      <c r="AG71" s="22"/>
      <c r="AH71" s="22"/>
      <c r="AI71" s="6">
        <v>0</v>
      </c>
      <c r="AJ71" s="28">
        <v>28.8641682740714</v>
      </c>
      <c r="AK71" s="24">
        <f t="shared" si="24"/>
        <v>0.21506888977767688</v>
      </c>
      <c r="AL71" s="24">
        <f t="shared" si="28"/>
        <v>28.230601938183607</v>
      </c>
      <c r="AM71" s="24">
        <f t="shared" si="25"/>
        <v>0.21076165849899486</v>
      </c>
      <c r="AN71" s="24">
        <f t="shared" si="16"/>
        <v>-7.7600866660719703</v>
      </c>
      <c r="AO71" s="24">
        <f t="shared" si="17"/>
        <v>-8.871423216107587</v>
      </c>
      <c r="AP71" s="14">
        <f t="shared" si="18"/>
        <v>-7.167650429139826</v>
      </c>
      <c r="AQ71" s="29">
        <v>5.5008533426722703E-4</v>
      </c>
      <c r="AR71" s="22">
        <f t="shared" si="26"/>
        <v>-5.5008533426722703E-4</v>
      </c>
      <c r="AS71" s="24"/>
      <c r="AT71" s="24"/>
      <c r="AU71" s="31"/>
    </row>
    <row r="72" spans="1:47" s="8" customFormat="1" x14ac:dyDescent="0.25">
      <c r="A72" s="60" t="s">
        <v>95</v>
      </c>
      <c r="B72" s="4" t="s">
        <v>44</v>
      </c>
      <c r="C72" s="5">
        <v>41149.421527777777</v>
      </c>
      <c r="D72" s="5">
        <v>41204.43472222222</v>
      </c>
      <c r="E72" s="5">
        <f t="shared" si="20"/>
        <v>41176.928124999999</v>
      </c>
      <c r="F72" s="16">
        <f t="shared" si="27"/>
        <v>55.013194444443798</v>
      </c>
      <c r="G72" s="4">
        <v>4500</v>
      </c>
      <c r="H72" s="20">
        <v>26.5</v>
      </c>
      <c r="I72" s="20"/>
      <c r="J72" s="7">
        <v>0</v>
      </c>
      <c r="K72" s="24"/>
      <c r="L72" s="24"/>
      <c r="M72" s="7">
        <v>0</v>
      </c>
      <c r="N72" s="20">
        <v>296.258274562233</v>
      </c>
      <c r="O72" s="85">
        <v>80.463397964246695</v>
      </c>
      <c r="P72" s="7">
        <v>3</v>
      </c>
      <c r="Q72" s="24">
        <v>1.12126965140992E-2</v>
      </c>
      <c r="R72" s="24">
        <v>1.0440427640767301E-3</v>
      </c>
      <c r="S72" s="6">
        <v>3</v>
      </c>
      <c r="T72" s="26">
        <v>-5.6836502487641302E-5</v>
      </c>
      <c r="U72" s="18">
        <f t="shared" si="21"/>
        <v>-2.3660581513155368</v>
      </c>
      <c r="V72" s="85">
        <v>-0.97354470489397305</v>
      </c>
      <c r="W72" s="24"/>
      <c r="X72" s="84">
        <v>0.41146271250885302</v>
      </c>
      <c r="Y72" s="24"/>
      <c r="Z72" s="24">
        <v>-7.76</v>
      </c>
      <c r="AA72" s="14">
        <f t="shared" si="19"/>
        <v>22.910138400000001</v>
      </c>
      <c r="AB72" s="28">
        <v>-6.2666666666666604</v>
      </c>
      <c r="AC72" s="24">
        <v>0.205480466765632</v>
      </c>
      <c r="AD72" s="24">
        <v>-36.061990539102901</v>
      </c>
      <c r="AE72" s="24">
        <f t="shared" si="23"/>
        <v>0.19931950099003018</v>
      </c>
      <c r="AF72" s="7">
        <v>3</v>
      </c>
      <c r="AG72" s="22">
        <v>1.64757925815036E-3</v>
      </c>
      <c r="AH72" s="22">
        <v>1.33031859963005E-4</v>
      </c>
      <c r="AI72" s="6">
        <v>3</v>
      </c>
      <c r="AJ72" s="28">
        <v>28.938026502706801</v>
      </c>
      <c r="AK72" s="24">
        <f t="shared" si="24"/>
        <v>0.19875946106541675</v>
      </c>
      <c r="AL72" s="24">
        <f t="shared" si="28"/>
        <v>28.301990539102903</v>
      </c>
      <c r="AM72" s="24">
        <f t="shared" si="25"/>
        <v>0.1953125302231391</v>
      </c>
      <c r="AN72" s="24">
        <f t="shared" ref="AN72:AN135" si="29">(EXP(15.63/(H72+273.15)-0.02329))*(1000+AD72)-1000</f>
        <v>-7.8266486781020603</v>
      </c>
      <c r="AO72" s="24">
        <f t="shared" ref="AO72:AO135" si="30">(EXP(18.03/(H72+273.15)-0.03242))*(1000+AD72)-1000</f>
        <v>-8.9379106768161591</v>
      </c>
      <c r="AP72" s="14">
        <f t="shared" ref="AP72:AP135" si="31">(EXP(17.4/(H72+273.15)-0.0286))*(1000+AD72)-1000</f>
        <v>-7.2342521833203364</v>
      </c>
      <c r="AQ72" s="29">
        <v>1.16940464695232E-3</v>
      </c>
      <c r="AR72" s="22">
        <f t="shared" si="26"/>
        <v>4.7817461119803993E-4</v>
      </c>
      <c r="AS72" s="24">
        <v>-8.6607000000000003</v>
      </c>
      <c r="AT72" s="24">
        <v>-7.5922000000000001</v>
      </c>
      <c r="AU72" s="31">
        <v>-7.0228999999999999</v>
      </c>
    </row>
    <row r="73" spans="1:47" s="8" customFormat="1" x14ac:dyDescent="0.25">
      <c r="A73" s="60" t="s">
        <v>96</v>
      </c>
      <c r="B73" s="4" t="s">
        <v>40</v>
      </c>
      <c r="C73" s="5">
        <v>41089.415972222225</v>
      </c>
      <c r="D73" s="5">
        <v>41148.414583333331</v>
      </c>
      <c r="E73" s="5">
        <f t="shared" si="20"/>
        <v>41118.915277777778</v>
      </c>
      <c r="F73" s="16">
        <f t="shared" si="27"/>
        <v>58.998611111106584</v>
      </c>
      <c r="G73" s="4">
        <v>4500</v>
      </c>
      <c r="H73" s="20">
        <v>26.5</v>
      </c>
      <c r="I73" s="20"/>
      <c r="J73" s="7">
        <v>0</v>
      </c>
      <c r="K73" s="24"/>
      <c r="L73" s="24"/>
      <c r="M73" s="7">
        <v>0</v>
      </c>
      <c r="N73" s="20">
        <v>110.555555555555</v>
      </c>
      <c r="O73" s="85">
        <v>13.2303896343434</v>
      </c>
      <c r="P73" s="7">
        <v>3</v>
      </c>
      <c r="Q73" s="24">
        <v>4.3361691440110602E-2</v>
      </c>
      <c r="R73" s="24">
        <v>5.6568012221558297E-3</v>
      </c>
      <c r="S73" s="6">
        <v>3</v>
      </c>
      <c r="T73" s="26">
        <v>1.6360736607677201E-3</v>
      </c>
      <c r="U73" s="18">
        <f t="shared" si="21"/>
        <v>68.108438270877869</v>
      </c>
      <c r="V73" s="85">
        <v>4.1840283065060397</v>
      </c>
      <c r="W73" s="24">
        <f t="shared" si="22"/>
        <v>1.8332009220075234</v>
      </c>
      <c r="X73" s="84">
        <v>6.1431863844322997E-2</v>
      </c>
      <c r="Y73" s="24">
        <v>-11.822790059300001</v>
      </c>
      <c r="Z73" s="24">
        <v>-7.6065937946000002</v>
      </c>
      <c r="AA73" s="14">
        <f t="shared" si="19"/>
        <v>23.068286391208915</v>
      </c>
      <c r="AB73" s="28">
        <v>-6.2666666666666604</v>
      </c>
      <c r="AC73" s="24">
        <v>0.32998316455372201</v>
      </c>
      <c r="AD73" s="24">
        <v>-36.061990539102901</v>
      </c>
      <c r="AE73" s="24">
        <f t="shared" si="23"/>
        <v>0.32008920716039424</v>
      </c>
      <c r="AF73" s="7">
        <v>3</v>
      </c>
      <c r="AG73" s="22">
        <v>1.80875798403193E-3</v>
      </c>
      <c r="AH73" s="22">
        <v>0</v>
      </c>
      <c r="AI73" s="6">
        <v>1</v>
      </c>
      <c r="AJ73" s="28">
        <v>29.092620499992002</v>
      </c>
      <c r="AK73" s="24">
        <f t="shared" si="24"/>
        <v>0.19873923896437534</v>
      </c>
      <c r="AL73" s="24">
        <f t="shared" si="28"/>
        <v>28.455396744502899</v>
      </c>
      <c r="AM73" s="24">
        <f t="shared" si="25"/>
        <v>0.1953125302231391</v>
      </c>
      <c r="AN73" s="24">
        <f t="shared" si="29"/>
        <v>-7.8266486781020603</v>
      </c>
      <c r="AO73" s="24">
        <f t="shared" si="30"/>
        <v>-8.9379106768161591</v>
      </c>
      <c r="AP73" s="14">
        <f t="shared" si="31"/>
        <v>-7.2342521833203364</v>
      </c>
      <c r="AQ73" s="29">
        <v>1.16940464695232E-3</v>
      </c>
      <c r="AR73" s="22">
        <f t="shared" si="26"/>
        <v>6.3935333707960994E-4</v>
      </c>
      <c r="AS73" s="24">
        <v>-8.7402999999999995</v>
      </c>
      <c r="AT73" s="24">
        <v>-7.6599000000000004</v>
      </c>
      <c r="AU73" s="31">
        <v>-7.0842999999999998</v>
      </c>
    </row>
    <row r="74" spans="1:47" s="8" customFormat="1" x14ac:dyDescent="0.25">
      <c r="A74" s="60" t="s">
        <v>97</v>
      </c>
      <c r="B74" s="4" t="s">
        <v>44</v>
      </c>
      <c r="C74" s="5">
        <v>41089.405555555553</v>
      </c>
      <c r="D74" s="5">
        <v>41148.427083333336</v>
      </c>
      <c r="E74" s="5">
        <f t="shared" si="20"/>
        <v>41118.916319444441</v>
      </c>
      <c r="F74" s="16">
        <f t="shared" si="27"/>
        <v>59.021527777782467</v>
      </c>
      <c r="G74" s="4">
        <v>4500</v>
      </c>
      <c r="H74" s="20">
        <v>26.5</v>
      </c>
      <c r="I74" s="20"/>
      <c r="J74" s="7">
        <v>0</v>
      </c>
      <c r="K74" s="24"/>
      <c r="L74" s="24"/>
      <c r="M74" s="7">
        <v>0</v>
      </c>
      <c r="N74" s="20">
        <v>1124.52025496947</v>
      </c>
      <c r="O74" s="85">
        <v>988.06039526239999</v>
      </c>
      <c r="P74" s="7">
        <v>3</v>
      </c>
      <c r="Q74" s="24">
        <v>6.3161429869928402E-3</v>
      </c>
      <c r="R74" s="24">
        <v>4.6117895544834798E-3</v>
      </c>
      <c r="S74" s="6">
        <v>3</v>
      </c>
      <c r="T74" s="26">
        <v>-4.8751076658105002E-5</v>
      </c>
      <c r="U74" s="18">
        <f t="shared" si="21"/>
        <v>-2.0294683392490507</v>
      </c>
      <c r="V74" s="85">
        <v>-0.90594943357326596</v>
      </c>
      <c r="W74" s="24"/>
      <c r="X74" s="84">
        <v>0.44639742145890599</v>
      </c>
      <c r="Y74" s="24">
        <v>-10.5875651804</v>
      </c>
      <c r="Z74" s="24">
        <v>-7.2935316686</v>
      </c>
      <c r="AA74" s="14">
        <f t="shared" si="19"/>
        <v>23.391025267523574</v>
      </c>
      <c r="AB74" s="28">
        <v>-6.3</v>
      </c>
      <c r="AC74" s="24">
        <v>0</v>
      </c>
      <c r="AD74" s="24">
        <v>-36.094324431812602</v>
      </c>
      <c r="AE74" s="24">
        <f t="shared" si="23"/>
        <v>0</v>
      </c>
      <c r="AF74" s="7">
        <v>2</v>
      </c>
      <c r="AG74" s="22">
        <v>1.46970184630738E-3</v>
      </c>
      <c r="AH74" s="22">
        <v>0</v>
      </c>
      <c r="AI74" s="6">
        <v>1</v>
      </c>
      <c r="AJ74" s="28">
        <v>29.441576569643299</v>
      </c>
      <c r="AK74" s="24">
        <f t="shared" si="24"/>
        <v>0.21502074494141624</v>
      </c>
      <c r="AL74" s="24">
        <f t="shared" si="28"/>
        <v>28.800792763212602</v>
      </c>
      <c r="AM74" s="24">
        <f t="shared" si="25"/>
        <v>0.21076165849899486</v>
      </c>
      <c r="AN74" s="24">
        <f t="shared" si="29"/>
        <v>-7.859929684117219</v>
      </c>
      <c r="AO74" s="24">
        <f t="shared" si="30"/>
        <v>-8.9711544071706157</v>
      </c>
      <c r="AP74" s="14">
        <f t="shared" si="31"/>
        <v>-7.2675530604107053</v>
      </c>
      <c r="AQ74" s="29">
        <v>1.16940464695232E-3</v>
      </c>
      <c r="AR74" s="22">
        <f t="shared" si="26"/>
        <v>3.0029719935505995E-4</v>
      </c>
      <c r="AS74" s="24">
        <v>-8.7918000000000003</v>
      </c>
      <c r="AT74" s="24">
        <v>-7.7087000000000003</v>
      </c>
      <c r="AU74" s="31">
        <v>-7.1317000000000004</v>
      </c>
    </row>
    <row r="75" spans="1:47" s="8" customFormat="1" x14ac:dyDescent="0.25">
      <c r="A75" s="60" t="s">
        <v>98</v>
      </c>
      <c r="B75" s="4" t="s">
        <v>34</v>
      </c>
      <c r="C75" s="5">
        <v>41149.413888888892</v>
      </c>
      <c r="D75" s="5">
        <v>41204.415277777778</v>
      </c>
      <c r="E75" s="5">
        <f t="shared" si="20"/>
        <v>41176.914583333331</v>
      </c>
      <c r="F75" s="16">
        <f t="shared" si="27"/>
        <v>55.00138888888614</v>
      </c>
      <c r="G75" s="4">
        <v>4500</v>
      </c>
      <c r="H75" s="20">
        <v>27.1666666666666</v>
      </c>
      <c r="I75" s="20">
        <v>0.44969125210773497</v>
      </c>
      <c r="J75" s="7">
        <v>3</v>
      </c>
      <c r="K75" s="24">
        <v>8.0499999999999901</v>
      </c>
      <c r="L75" s="24">
        <v>0.17568911937472501</v>
      </c>
      <c r="M75" s="7">
        <v>3</v>
      </c>
      <c r="N75" s="20">
        <v>50.0555555555555</v>
      </c>
      <c r="O75" s="85">
        <v>2.3147407395555102</v>
      </c>
      <c r="P75" s="7">
        <v>3</v>
      </c>
      <c r="Q75" s="24">
        <v>9.75764398410396E-2</v>
      </c>
      <c r="R75" s="24">
        <v>6.8062223724904298E-3</v>
      </c>
      <c r="S75" s="6">
        <v>3</v>
      </c>
      <c r="T75" s="26">
        <v>1.7193642956332899E-3</v>
      </c>
      <c r="U75" s="18">
        <f t="shared" si="21"/>
        <v>71.57576080000041</v>
      </c>
      <c r="V75" s="85">
        <v>4.4012698892609103</v>
      </c>
      <c r="W75" s="24">
        <f t="shared" si="22"/>
        <v>1.8547659729630877</v>
      </c>
      <c r="X75" s="84">
        <v>6.14910668090431E-2</v>
      </c>
      <c r="Y75" s="24">
        <v>-9.6</v>
      </c>
      <c r="Z75" s="24">
        <v>-8.2799999999999994</v>
      </c>
      <c r="AA75" s="14">
        <f t="shared" si="19"/>
        <v>22.3740652</v>
      </c>
      <c r="AB75" s="28">
        <v>-6.5</v>
      </c>
      <c r="AC75" s="24">
        <v>0.141421356237309</v>
      </c>
      <c r="AD75" s="24">
        <v>-36.288327788070703</v>
      </c>
      <c r="AE75" s="24">
        <f t="shared" si="23"/>
        <v>0.13718108878302568</v>
      </c>
      <c r="AF75" s="7">
        <v>3</v>
      </c>
      <c r="AG75" s="22">
        <v>1.46975756819693E-3</v>
      </c>
      <c r="AH75" s="22">
        <v>8.1272950865734001E-5</v>
      </c>
      <c r="AI75" s="6">
        <v>3</v>
      </c>
      <c r="AJ75" s="28">
        <v>28.6486547212419</v>
      </c>
      <c r="AK75" s="24">
        <f t="shared" si="24"/>
        <v>0.19884401395275061</v>
      </c>
      <c r="AL75" s="24">
        <f t="shared" si="28"/>
        <v>28.008327788070702</v>
      </c>
      <c r="AM75" s="24">
        <f t="shared" si="25"/>
        <v>0.1953125302231391</v>
      </c>
      <c r="AN75" s="24">
        <f t="shared" si="29"/>
        <v>-8.1744666275164946</v>
      </c>
      <c r="AO75" s="24">
        <f t="shared" si="30"/>
        <v>-9.3029535877369653</v>
      </c>
      <c r="AP75" s="14">
        <f t="shared" si="31"/>
        <v>-7.5952908798795988</v>
      </c>
      <c r="AQ75" s="29">
        <v>1.1564534116759301E-3</v>
      </c>
      <c r="AR75" s="22">
        <f t="shared" si="26"/>
        <v>3.1330415652099986E-4</v>
      </c>
      <c r="AS75" s="24">
        <v>-9.2685999999999993</v>
      </c>
      <c r="AT75" s="24">
        <v>-8.1468000000000007</v>
      </c>
      <c r="AU75" s="31">
        <v>-7.5713999999999997</v>
      </c>
    </row>
    <row r="76" spans="1:47" s="8" customFormat="1" x14ac:dyDescent="0.25">
      <c r="A76" s="60" t="s">
        <v>99</v>
      </c>
      <c r="B76" s="4" t="s">
        <v>40</v>
      </c>
      <c r="C76" s="5">
        <v>41149.40625</v>
      </c>
      <c r="D76" s="5">
        <v>41204.418055555558</v>
      </c>
      <c r="E76" s="5">
        <f t="shared" si="20"/>
        <v>41176.912152777775</v>
      </c>
      <c r="F76" s="16">
        <f t="shared" si="27"/>
        <v>55.011805555557657</v>
      </c>
      <c r="G76" s="4">
        <v>4500</v>
      </c>
      <c r="H76" s="20">
        <v>26.6</v>
      </c>
      <c r="I76" s="20">
        <v>0</v>
      </c>
      <c r="J76" s="7">
        <v>1</v>
      </c>
      <c r="K76" s="24">
        <v>7.93</v>
      </c>
      <c r="L76" s="24">
        <v>0</v>
      </c>
      <c r="M76" s="7">
        <v>1</v>
      </c>
      <c r="N76" s="20">
        <v>86.2777777777777</v>
      </c>
      <c r="O76" s="85">
        <v>5.10325483162885</v>
      </c>
      <c r="P76" s="7">
        <v>3</v>
      </c>
      <c r="Q76" s="24">
        <v>5.2197196371108603E-2</v>
      </c>
      <c r="R76" s="24">
        <v>3.3108688388562299E-3</v>
      </c>
      <c r="S76" s="6">
        <v>3</v>
      </c>
      <c r="T76" s="26">
        <v>1.87659475998256E-3</v>
      </c>
      <c r="U76" s="18">
        <f t="shared" si="21"/>
        <v>78.121139307230166</v>
      </c>
      <c r="V76" s="85">
        <v>4.7852054768622301</v>
      </c>
      <c r="W76" s="24">
        <f t="shared" si="22"/>
        <v>1.8927685683489865</v>
      </c>
      <c r="X76" s="84">
        <v>6.1253657067688899E-2</v>
      </c>
      <c r="Y76" s="24">
        <v>-11.596880387400001</v>
      </c>
      <c r="Z76" s="24">
        <v>-7.7656192035</v>
      </c>
      <c r="AA76" s="14">
        <f t="shared" si="19"/>
        <v>22.904345506919817</v>
      </c>
      <c r="AB76" s="28">
        <v>-6.5</v>
      </c>
      <c r="AC76" s="24">
        <v>8.1649658092772304E-2</v>
      </c>
      <c r="AD76" s="24">
        <v>-36.288327788070703</v>
      </c>
      <c r="AE76" s="24">
        <f t="shared" si="23"/>
        <v>7.9201538536605817E-2</v>
      </c>
      <c r="AF76" s="7">
        <v>3</v>
      </c>
      <c r="AG76" s="22">
        <v>1.8599560046573501E-3</v>
      </c>
      <c r="AH76" s="22">
        <v>3.6831387745143698E-5</v>
      </c>
      <c r="AI76" s="6">
        <v>3</v>
      </c>
      <c r="AJ76" s="28">
        <v>29.1671956846881</v>
      </c>
      <c r="AK76" s="24">
        <f t="shared" si="24"/>
        <v>0.19877615903977627</v>
      </c>
      <c r="AL76" s="24">
        <f t="shared" si="28"/>
        <v>28.522708584570701</v>
      </c>
      <c r="AM76" s="24">
        <f t="shared" si="25"/>
        <v>0.1953125302231391</v>
      </c>
      <c r="AN76" s="24">
        <f t="shared" si="29"/>
        <v>-8.0768767736559539</v>
      </c>
      <c r="AO76" s="24">
        <f t="shared" si="30"/>
        <v>-9.1905059643964933</v>
      </c>
      <c r="AP76" s="14">
        <f t="shared" si="31"/>
        <v>-7.4865855372299848</v>
      </c>
      <c r="AQ76" s="29">
        <v>1.16746149043252E-3</v>
      </c>
      <c r="AR76" s="22">
        <f t="shared" si="26"/>
        <v>6.9249451422483013E-4</v>
      </c>
      <c r="AS76" s="24">
        <v>-9.016</v>
      </c>
      <c r="AT76" s="24">
        <v>-7.9298999999999999</v>
      </c>
      <c r="AU76" s="31">
        <v>-7.3544999999999998</v>
      </c>
    </row>
    <row r="77" spans="1:47" s="8" customFormat="1" x14ac:dyDescent="0.25">
      <c r="A77" s="60" t="s">
        <v>100</v>
      </c>
      <c r="B77" s="4" t="s">
        <v>31</v>
      </c>
      <c r="C77" s="5">
        <v>41089.42291666667</v>
      </c>
      <c r="D77" s="5">
        <v>41148.455555555556</v>
      </c>
      <c r="E77" s="5">
        <f t="shared" si="20"/>
        <v>41118.939236111109</v>
      </c>
      <c r="F77" s="16">
        <f t="shared" si="27"/>
        <v>59.03263888888614</v>
      </c>
      <c r="G77" s="4">
        <v>4500</v>
      </c>
      <c r="H77" s="20">
        <v>27</v>
      </c>
      <c r="I77" s="20">
        <v>0.3</v>
      </c>
      <c r="J77" s="7">
        <v>2</v>
      </c>
      <c r="K77" s="24">
        <v>8.39</v>
      </c>
      <c r="L77" s="24">
        <v>7.0000000000000201E-2</v>
      </c>
      <c r="M77" s="7">
        <v>2</v>
      </c>
      <c r="N77" s="20">
        <v>21.4444444444444</v>
      </c>
      <c r="O77" s="85">
        <v>4.2477299674700602</v>
      </c>
      <c r="P77" s="7">
        <v>3</v>
      </c>
      <c r="Q77" s="24">
        <v>0.18710900199616101</v>
      </c>
      <c r="R77" s="24">
        <v>4.3899660774454598E-2</v>
      </c>
      <c r="S77" s="6">
        <v>3</v>
      </c>
      <c r="T77" s="26">
        <v>8.6634118350267294E-3</v>
      </c>
      <c r="U77" s="18">
        <f t="shared" si="21"/>
        <v>360.65090730953511</v>
      </c>
      <c r="V77" s="85">
        <v>21.6576716322087</v>
      </c>
      <c r="W77" s="24">
        <f t="shared" si="22"/>
        <v>2.5570870291062286</v>
      </c>
      <c r="X77" s="84">
        <v>6.0051621091918299E-2</v>
      </c>
      <c r="Y77" s="24">
        <v>-13.081147744200001</v>
      </c>
      <c r="Z77" s="24">
        <v>-7.1576764128999999</v>
      </c>
      <c r="AA77" s="14">
        <f t="shared" si="19"/>
        <v>23.53107980917726</v>
      </c>
      <c r="AB77" s="28">
        <v>-5.6666666666666599</v>
      </c>
      <c r="AC77" s="24">
        <v>0.205480466765632</v>
      </c>
      <c r="AD77" s="24">
        <v>-35.479980470328798</v>
      </c>
      <c r="AE77" s="24">
        <f t="shared" si="23"/>
        <v>0.19931950099003018</v>
      </c>
      <c r="AF77" s="7">
        <v>3</v>
      </c>
      <c r="AG77" s="22">
        <v>1.9924798735861601E-3</v>
      </c>
      <c r="AH77" s="22">
        <v>6.8966209180067694E-5</v>
      </c>
      <c r="AI77" s="6">
        <v>3</v>
      </c>
      <c r="AJ77" s="28">
        <v>28.941274997059001</v>
      </c>
      <c r="AK77" s="24">
        <f t="shared" si="24"/>
        <v>0.19863910104023397</v>
      </c>
      <c r="AL77" s="24">
        <f t="shared" si="28"/>
        <v>28.322304057428799</v>
      </c>
      <c r="AM77" s="24">
        <f t="shared" si="25"/>
        <v>0.1953125302231391</v>
      </c>
      <c r="AN77" s="24">
        <f t="shared" si="29"/>
        <v>-7.313850118910409</v>
      </c>
      <c r="AO77" s="24">
        <f t="shared" si="30"/>
        <v>-8.4389161965888206</v>
      </c>
      <c r="AP77" s="14">
        <f t="shared" si="31"/>
        <v>-6.7309211632320967</v>
      </c>
      <c r="AQ77" s="29">
        <v>1.15972447875468E-3</v>
      </c>
      <c r="AR77" s="22">
        <f t="shared" si="26"/>
        <v>8.3275539483148014E-4</v>
      </c>
      <c r="AS77" s="24">
        <v>-8.3880999999999997</v>
      </c>
      <c r="AT77" s="24">
        <v>-7.2721999999999998</v>
      </c>
      <c r="AU77" s="31">
        <v>-6.6943000000000001</v>
      </c>
    </row>
    <row r="78" spans="1:47" s="8" customFormat="1" x14ac:dyDescent="0.25">
      <c r="A78" s="60" t="s">
        <v>101</v>
      </c>
      <c r="B78" s="4" t="s">
        <v>31</v>
      </c>
      <c r="C78" s="5">
        <v>39770.506944444445</v>
      </c>
      <c r="D78" s="5">
        <v>39797.493055555555</v>
      </c>
      <c r="E78" s="5">
        <f t="shared" si="20"/>
        <v>39784</v>
      </c>
      <c r="F78" s="16">
        <f t="shared" si="27"/>
        <v>26.986111111109494</v>
      </c>
      <c r="G78" s="4">
        <v>500</v>
      </c>
      <c r="H78" s="20">
        <v>26.5</v>
      </c>
      <c r="I78" s="20"/>
      <c r="J78" s="7">
        <v>0</v>
      </c>
      <c r="K78" s="24"/>
      <c r="L78" s="24"/>
      <c r="M78" s="7">
        <v>0</v>
      </c>
      <c r="N78" s="20">
        <v>18</v>
      </c>
      <c r="O78" s="85">
        <v>6.5</v>
      </c>
      <c r="P78" s="7">
        <v>2</v>
      </c>
      <c r="Q78" s="24">
        <v>0.23501472085193001</v>
      </c>
      <c r="R78" s="24">
        <v>9.0496202333411602E-2</v>
      </c>
      <c r="S78" s="6">
        <v>2</v>
      </c>
      <c r="T78" s="26">
        <v>9.6986927431806404E-3</v>
      </c>
      <c r="U78" s="18">
        <f t="shared" si="21"/>
        <v>403.74882369120462</v>
      </c>
      <c r="V78" s="85">
        <v>24.3044226198883</v>
      </c>
      <c r="W78" s="24">
        <f t="shared" si="22"/>
        <v>2.6061112700384457</v>
      </c>
      <c r="X78" s="84">
        <v>6.0196887752363697E-2</v>
      </c>
      <c r="Y78" s="24">
        <v>-12.8498697103</v>
      </c>
      <c r="Z78" s="24">
        <v>-7.9159775771999996</v>
      </c>
      <c r="AA78" s="14">
        <f t="shared" si="19"/>
        <v>22.749339555888749</v>
      </c>
      <c r="AB78" s="28">
        <v>-6.3</v>
      </c>
      <c r="AC78" s="24">
        <v>0.1</v>
      </c>
      <c r="AD78" s="24">
        <v>-36.094324431812602</v>
      </c>
      <c r="AE78" s="24">
        <f t="shared" si="23"/>
        <v>9.700167812903164E-2</v>
      </c>
      <c r="AF78" s="7">
        <v>2</v>
      </c>
      <c r="AG78" s="22">
        <v>1.93891383898868E-3</v>
      </c>
      <c r="AH78" s="22">
        <v>8.3820009948549004E-5</v>
      </c>
      <c r="AI78" s="6">
        <v>6</v>
      </c>
      <c r="AJ78" s="28">
        <v>28.814360818756299</v>
      </c>
      <c r="AK78" s="24">
        <f t="shared" si="24"/>
        <v>0.21509655567984168</v>
      </c>
      <c r="AL78" s="24">
        <f t="shared" si="28"/>
        <v>28.178346854612602</v>
      </c>
      <c r="AM78" s="24">
        <f t="shared" si="25"/>
        <v>0.21076165849899486</v>
      </c>
      <c r="AN78" s="24">
        <f t="shared" si="29"/>
        <v>-7.859929684117219</v>
      </c>
      <c r="AO78" s="24">
        <f t="shared" si="30"/>
        <v>-8.9711544071706157</v>
      </c>
      <c r="AP78" s="14">
        <f t="shared" si="31"/>
        <v>-7.2675530604107053</v>
      </c>
      <c r="AQ78" s="29">
        <v>5.5008533426722703E-4</v>
      </c>
      <c r="AR78" s="22">
        <f t="shared" si="26"/>
        <v>1.3888285047214529E-3</v>
      </c>
      <c r="AS78" s="24">
        <v>-8.8778000000000006</v>
      </c>
      <c r="AT78" s="24">
        <v>-7.7819000000000003</v>
      </c>
      <c r="AU78" s="31">
        <v>-7.1981000000000002</v>
      </c>
    </row>
    <row r="79" spans="1:47" s="8" customFormat="1" x14ac:dyDescent="0.25">
      <c r="A79" s="60" t="s">
        <v>102</v>
      </c>
      <c r="B79" s="4" t="s">
        <v>40</v>
      </c>
      <c r="C79" s="5">
        <v>41205.418749999997</v>
      </c>
      <c r="D79" s="5">
        <v>41264.472222222219</v>
      </c>
      <c r="E79" s="5">
        <f t="shared" si="20"/>
        <v>41234.945486111108</v>
      </c>
      <c r="F79" s="16">
        <f t="shared" si="27"/>
        <v>59.053472222221899</v>
      </c>
      <c r="G79" s="4">
        <v>4500</v>
      </c>
      <c r="H79" s="20">
        <v>26.5</v>
      </c>
      <c r="I79" s="20"/>
      <c r="J79" s="7">
        <v>0</v>
      </c>
      <c r="K79" s="24"/>
      <c r="L79" s="24"/>
      <c r="M79" s="7">
        <v>0</v>
      </c>
      <c r="N79" s="20">
        <v>100.166666666666</v>
      </c>
      <c r="O79" s="85">
        <v>3.6666666666666701</v>
      </c>
      <c r="P79" s="7">
        <v>2</v>
      </c>
      <c r="Q79" s="24">
        <v>4.37158094377815E-2</v>
      </c>
      <c r="R79" s="24">
        <v>1.7588042487526501E-3</v>
      </c>
      <c r="S79" s="6">
        <v>2</v>
      </c>
      <c r="T79" s="26">
        <v>3.5939660952016999E-3</v>
      </c>
      <c r="U79" s="18">
        <f t="shared" si="21"/>
        <v>149.61393475878791</v>
      </c>
      <c r="V79" s="85">
        <v>9.0215690827029107</v>
      </c>
      <c r="W79" s="24">
        <f t="shared" si="22"/>
        <v>2.1749720447785323</v>
      </c>
      <c r="X79" s="84">
        <v>6.0298989510888502E-2</v>
      </c>
      <c r="Y79" s="24">
        <v>-11.470079782099999</v>
      </c>
      <c r="Z79" s="24">
        <v>-7.6224903804999897</v>
      </c>
      <c r="AA79" s="14">
        <f t="shared" si="19"/>
        <v>23.051898441838755</v>
      </c>
      <c r="AB79" s="28">
        <v>-6.5</v>
      </c>
      <c r="AC79" s="24">
        <v>9.9999999999999603E-2</v>
      </c>
      <c r="AD79" s="24">
        <v>-36.288327788070703</v>
      </c>
      <c r="AE79" s="24">
        <f t="shared" si="23"/>
        <v>9.7001678129031252E-2</v>
      </c>
      <c r="AF79" s="7">
        <v>2</v>
      </c>
      <c r="AG79" s="22">
        <v>1.84970908183632E-3</v>
      </c>
      <c r="AH79" s="22">
        <v>3.2711826347305299E-5</v>
      </c>
      <c r="AI79" s="6">
        <v>2</v>
      </c>
      <c r="AJ79" s="28">
        <v>29.311434287650599</v>
      </c>
      <c r="AK79" s="24">
        <f t="shared" si="24"/>
        <v>0.21507975811579524</v>
      </c>
      <c r="AL79" s="24">
        <f t="shared" si="28"/>
        <v>28.665837407570713</v>
      </c>
      <c r="AM79" s="24">
        <f t="shared" si="25"/>
        <v>0.21076165849899486</v>
      </c>
      <c r="AN79" s="24">
        <f t="shared" si="29"/>
        <v>-8.0596157202077165</v>
      </c>
      <c r="AO79" s="24">
        <f t="shared" si="30"/>
        <v>-9.1706167892964459</v>
      </c>
      <c r="AP79" s="14">
        <f t="shared" si="31"/>
        <v>-7.4673583229525775</v>
      </c>
      <c r="AQ79" s="29">
        <v>1.16940464695232E-3</v>
      </c>
      <c r="AR79" s="22">
        <f t="shared" si="26"/>
        <v>6.8030443488399997E-4</v>
      </c>
      <c r="AS79" s="24">
        <v>-8.9763999999999999</v>
      </c>
      <c r="AT79" s="24">
        <v>-7.8956999999999997</v>
      </c>
      <c r="AU79" s="31">
        <v>-7.32</v>
      </c>
    </row>
    <row r="80" spans="1:47" s="8" customFormat="1" x14ac:dyDescent="0.25">
      <c r="A80" s="60" t="s">
        <v>103</v>
      </c>
      <c r="B80" s="4" t="s">
        <v>31</v>
      </c>
      <c r="C80" s="5">
        <v>41265.536805555559</v>
      </c>
      <c r="D80" s="5">
        <v>41323.397222222222</v>
      </c>
      <c r="E80" s="5">
        <f t="shared" si="20"/>
        <v>41294.467013888891</v>
      </c>
      <c r="F80" s="16">
        <f t="shared" si="27"/>
        <v>57.860416666662786</v>
      </c>
      <c r="G80" s="4">
        <v>500</v>
      </c>
      <c r="H80" s="20">
        <v>27.2</v>
      </c>
      <c r="I80" s="20">
        <v>0.29439202887759403</v>
      </c>
      <c r="J80" s="7">
        <v>3</v>
      </c>
      <c r="K80" s="24">
        <v>8.2966666666666598</v>
      </c>
      <c r="L80" s="24">
        <v>6.1282587702833499E-2</v>
      </c>
      <c r="M80" s="7">
        <v>3</v>
      </c>
      <c r="N80" s="20">
        <v>15.3888888888888</v>
      </c>
      <c r="O80" s="85">
        <v>2.60460181549578</v>
      </c>
      <c r="P80" s="7">
        <v>3</v>
      </c>
      <c r="Q80" s="24">
        <v>0.24761373424729999</v>
      </c>
      <c r="R80" s="24">
        <v>4.1419962078824001E-2</v>
      </c>
      <c r="S80" s="6">
        <v>3</v>
      </c>
      <c r="T80" s="26">
        <v>1.34186181337834E-2</v>
      </c>
      <c r="U80" s="18">
        <f t="shared" si="21"/>
        <v>558.60634319876272</v>
      </c>
      <c r="V80" s="85">
        <v>33.528905120061196</v>
      </c>
      <c r="W80" s="24">
        <f t="shared" si="22"/>
        <v>2.7471058629807743</v>
      </c>
      <c r="X80" s="84">
        <v>6.0022421027415597E-2</v>
      </c>
      <c r="Y80" s="24">
        <v>-13.6034018127</v>
      </c>
      <c r="Z80" s="24">
        <v>-7.7135685226000001</v>
      </c>
      <c r="AA80" s="14">
        <f t="shared" si="19"/>
        <v>22.958005074366433</v>
      </c>
      <c r="AB80" s="28">
        <v>-6.0666666666666602</v>
      </c>
      <c r="AC80" s="24">
        <v>4.7140452079103001E-2</v>
      </c>
      <c r="AD80" s="24">
        <v>-35.8679871828449</v>
      </c>
      <c r="AE80" s="24">
        <f t="shared" si="23"/>
        <v>4.5727029594341891E-2</v>
      </c>
      <c r="AF80" s="7">
        <v>3</v>
      </c>
      <c r="AG80" s="22">
        <v>1.87305177145708E-3</v>
      </c>
      <c r="AH80" s="22">
        <v>2.4279316367265399E-5</v>
      </c>
      <c r="AI80" s="6">
        <v>2</v>
      </c>
      <c r="AJ80" s="28">
        <v>28.7835790246369</v>
      </c>
      <c r="AK80" s="24">
        <f t="shared" si="24"/>
        <v>0.19873966959810194</v>
      </c>
      <c r="AL80" s="24">
        <f t="shared" si="28"/>
        <v>28.1544186602449</v>
      </c>
      <c r="AM80" s="24">
        <f t="shared" si="25"/>
        <v>0.1953125302231391</v>
      </c>
      <c r="AN80" s="24">
        <f t="shared" si="29"/>
        <v>-7.7475949558642014</v>
      </c>
      <c r="AO80" s="24">
        <f t="shared" si="30"/>
        <v>-8.8774466491544217</v>
      </c>
      <c r="AP80" s="14">
        <f t="shared" si="31"/>
        <v>-7.1688193491180527</v>
      </c>
      <c r="AQ80" s="29">
        <v>5.4387122038626503E-4</v>
      </c>
      <c r="AR80" s="22">
        <f t="shared" si="26"/>
        <v>1.329180551070815E-3</v>
      </c>
      <c r="AS80" s="24">
        <v>-8.7985000000000007</v>
      </c>
      <c r="AT80" s="24">
        <v>-7.6821000000000002</v>
      </c>
      <c r="AU80" s="31">
        <v>-7.1105999999999998</v>
      </c>
    </row>
    <row r="81" spans="1:47" s="8" customFormat="1" x14ac:dyDescent="0.25">
      <c r="A81" s="60" t="s">
        <v>104</v>
      </c>
      <c r="B81" s="4" t="s">
        <v>44</v>
      </c>
      <c r="C81" s="5">
        <v>41265.506249999999</v>
      </c>
      <c r="D81" s="5">
        <v>41323.411805555559</v>
      </c>
      <c r="E81" s="5">
        <f t="shared" si="20"/>
        <v>41294.459027777775</v>
      </c>
      <c r="F81" s="16">
        <f t="shared" si="27"/>
        <v>57.905555555560568</v>
      </c>
      <c r="G81" s="4">
        <v>500</v>
      </c>
      <c r="H81" s="20">
        <v>26.5</v>
      </c>
      <c r="I81" s="20"/>
      <c r="J81" s="7">
        <v>0</v>
      </c>
      <c r="K81" s="24"/>
      <c r="L81" s="24"/>
      <c r="M81" s="7">
        <v>0</v>
      </c>
      <c r="N81" s="20">
        <v>307.23858065839403</v>
      </c>
      <c r="O81" s="85">
        <v>0</v>
      </c>
      <c r="P81" s="7">
        <v>1</v>
      </c>
      <c r="Q81" s="24">
        <v>1.0439970171513701E-2</v>
      </c>
      <c r="R81" s="24">
        <v>0</v>
      </c>
      <c r="S81" s="6">
        <v>1</v>
      </c>
      <c r="T81" s="26">
        <v>6.1970853743446798E-4</v>
      </c>
      <c r="U81" s="18">
        <f t="shared" si="21"/>
        <v>25.79797088597212</v>
      </c>
      <c r="V81" s="85">
        <v>1.7981127388409901</v>
      </c>
      <c r="W81" s="24">
        <f t="shared" si="22"/>
        <v>1.4115855483011832</v>
      </c>
      <c r="X81" s="84">
        <v>6.9699773939148502E-2</v>
      </c>
      <c r="Y81" s="24">
        <v>-8.1001793071999995</v>
      </c>
      <c r="Z81" s="24">
        <v>-6.2135254537</v>
      </c>
      <c r="AA81" s="14">
        <f t="shared" si="19"/>
        <v>24.504414474526133</v>
      </c>
      <c r="AB81" s="28">
        <v>-5.25</v>
      </c>
      <c r="AC81" s="24">
        <v>1.45086181285469</v>
      </c>
      <c r="AD81" s="24">
        <v>-35.075806811457802</v>
      </c>
      <c r="AE81" s="24">
        <f t="shared" si="23"/>
        <v>1.4073603058023396</v>
      </c>
      <c r="AF81" s="7">
        <v>3</v>
      </c>
      <c r="AG81" s="22">
        <v>1.3485990518962E-3</v>
      </c>
      <c r="AH81" s="22">
        <v>1.5900099800399199E-4</v>
      </c>
      <c r="AI81" s="6">
        <v>2</v>
      </c>
      <c r="AJ81" s="28">
        <v>29.472827268954202</v>
      </c>
      <c r="AK81" s="24">
        <f t="shared" si="24"/>
        <v>0.19848645567760234</v>
      </c>
      <c r="AL81" s="24">
        <f t="shared" si="28"/>
        <v>28.862281357757801</v>
      </c>
      <c r="AM81" s="24">
        <f t="shared" si="25"/>
        <v>0.1953125302231391</v>
      </c>
      <c r="AN81" s="24">
        <f t="shared" si="29"/>
        <v>-6.8115779946417661</v>
      </c>
      <c r="AO81" s="24">
        <f t="shared" si="30"/>
        <v>-7.9239769010092687</v>
      </c>
      <c r="AP81" s="14">
        <f t="shared" si="31"/>
        <v>-6.2185754320655633</v>
      </c>
      <c r="AQ81" s="29">
        <v>5.5008533426722703E-4</v>
      </c>
      <c r="AR81" s="22">
        <f t="shared" si="26"/>
        <v>7.98513717628973E-4</v>
      </c>
      <c r="AS81" s="24">
        <v>-7.0359999999999996</v>
      </c>
      <c r="AT81" s="24">
        <v>-6.0575000000000001</v>
      </c>
      <c r="AU81" s="31">
        <v>-5.5362</v>
      </c>
    </row>
    <row r="82" spans="1:47" s="8" customFormat="1" x14ac:dyDescent="0.25">
      <c r="A82" s="60" t="s">
        <v>105</v>
      </c>
      <c r="B82" s="4" t="s">
        <v>34</v>
      </c>
      <c r="C82" s="5">
        <v>41205.412499999999</v>
      </c>
      <c r="D82" s="5">
        <v>41264.473611111112</v>
      </c>
      <c r="E82" s="5">
        <f t="shared" si="20"/>
        <v>41234.943055555559</v>
      </c>
      <c r="F82" s="16">
        <f t="shared" si="27"/>
        <v>59.06111111111386</v>
      </c>
      <c r="G82" s="4">
        <v>4500</v>
      </c>
      <c r="H82" s="20">
        <v>26.5</v>
      </c>
      <c r="I82" s="20"/>
      <c r="J82" s="7">
        <v>0</v>
      </c>
      <c r="K82" s="24"/>
      <c r="L82" s="24"/>
      <c r="M82" s="7">
        <v>0</v>
      </c>
      <c r="N82" s="20">
        <v>106.416666666666</v>
      </c>
      <c r="O82" s="85">
        <v>22.25</v>
      </c>
      <c r="P82" s="7">
        <v>2</v>
      </c>
      <c r="Q82" s="24">
        <v>4.7246640445755397E-2</v>
      </c>
      <c r="R82" s="24">
        <v>8.4318256309406699E-3</v>
      </c>
      <c r="S82" s="6">
        <v>2</v>
      </c>
      <c r="T82" s="26">
        <v>8.6279353680422004E-4</v>
      </c>
      <c r="U82" s="18">
        <f t="shared" si="21"/>
        <v>35.917405035643753</v>
      </c>
      <c r="V82" s="85">
        <v>2.3343216123650401</v>
      </c>
      <c r="W82" s="24">
        <f t="shared" si="22"/>
        <v>1.555304952176483</v>
      </c>
      <c r="X82" s="84">
        <v>6.49913770231592E-2</v>
      </c>
      <c r="Y82" s="24">
        <v>-7.85</v>
      </c>
      <c r="Z82" s="24">
        <v>-6.87</v>
      </c>
      <c r="AA82" s="14">
        <f t="shared" si="19"/>
        <v>23.8276483</v>
      </c>
      <c r="AB82" s="28">
        <v>-5.3</v>
      </c>
      <c r="AC82" s="24">
        <v>0.2</v>
      </c>
      <c r="AD82" s="24">
        <v>-35.124307650522297</v>
      </c>
      <c r="AE82" s="24">
        <f t="shared" si="23"/>
        <v>0.19400335625806328</v>
      </c>
      <c r="AF82" s="7">
        <v>2</v>
      </c>
      <c r="AG82" s="22">
        <v>1.0423994510978E-3</v>
      </c>
      <c r="AH82" s="22">
        <v>1.12722554890219E-4</v>
      </c>
      <c r="AI82" s="6">
        <v>2</v>
      </c>
      <c r="AJ82" s="28">
        <v>28.8622950679643</v>
      </c>
      <c r="AK82" s="24">
        <f t="shared" si="24"/>
        <v>0.21487452270258409</v>
      </c>
      <c r="AL82" s="24">
        <f t="shared" si="28"/>
        <v>28.254307650522296</v>
      </c>
      <c r="AM82" s="24">
        <f t="shared" si="25"/>
        <v>0.21076165849899486</v>
      </c>
      <c r="AN82" s="24">
        <f t="shared" si="29"/>
        <v>-6.8614995036643904</v>
      </c>
      <c r="AO82" s="24">
        <f t="shared" si="30"/>
        <v>-7.9738424965406693</v>
      </c>
      <c r="AP82" s="14">
        <f t="shared" si="31"/>
        <v>-6.2685267477010029</v>
      </c>
      <c r="AQ82" s="29">
        <v>1.16940464695232E-3</v>
      </c>
      <c r="AR82" s="22">
        <f t="shared" si="26"/>
        <v>-1.2700519585452002E-4</v>
      </c>
      <c r="AS82" s="24">
        <v>-8.1691000000000003</v>
      </c>
      <c r="AT82" s="24">
        <v>-7.0290999999999997</v>
      </c>
      <c r="AU82" s="31">
        <v>-6.4217000000000004</v>
      </c>
    </row>
    <row r="83" spans="1:47" s="8" customFormat="1" x14ac:dyDescent="0.25">
      <c r="A83" s="60" t="s">
        <v>106</v>
      </c>
      <c r="B83" s="4" t="s">
        <v>31</v>
      </c>
      <c r="C83" s="5">
        <v>41205.443749999999</v>
      </c>
      <c r="D83" s="5">
        <v>41264.444444444445</v>
      </c>
      <c r="E83" s="5">
        <f t="shared" si="20"/>
        <v>41234.944097222222</v>
      </c>
      <c r="F83" s="16">
        <f t="shared" si="27"/>
        <v>59.000694444446708</v>
      </c>
      <c r="G83" s="4">
        <v>4500</v>
      </c>
      <c r="H83" s="20">
        <v>27.1</v>
      </c>
      <c r="I83" s="20">
        <v>0.20000000000000101</v>
      </c>
      <c r="J83" s="7">
        <v>2</v>
      </c>
      <c r="K83" s="24">
        <v>8.2799999999999994</v>
      </c>
      <c r="L83" s="24">
        <v>5.9999999999999602E-2</v>
      </c>
      <c r="M83" s="7">
        <v>2</v>
      </c>
      <c r="N83" s="20">
        <v>11.5</v>
      </c>
      <c r="O83" s="85">
        <v>0.5</v>
      </c>
      <c r="P83" s="7">
        <v>2</v>
      </c>
      <c r="Q83" s="24">
        <v>0.25511018939295899</v>
      </c>
      <c r="R83" s="24">
        <v>4.6271238082098001E-2</v>
      </c>
      <c r="S83" s="6">
        <v>2</v>
      </c>
      <c r="T83" s="26">
        <v>1.45510091699197E-3</v>
      </c>
      <c r="U83" s="18">
        <f t="shared" si="21"/>
        <v>60.574687655775207</v>
      </c>
      <c r="V83" s="85">
        <v>3.7437885715567898</v>
      </c>
      <c r="W83" s="24">
        <f t="shared" si="22"/>
        <v>1.7822911834414381</v>
      </c>
      <c r="X83" s="84">
        <v>6.1804504759998699E-2</v>
      </c>
      <c r="Y83" s="24">
        <v>-13.7</v>
      </c>
      <c r="Z83" s="24">
        <v>-7.94</v>
      </c>
      <c r="AA83" s="14">
        <f t="shared" si="19"/>
        <v>22.7245746</v>
      </c>
      <c r="AB83" s="28">
        <v>-6.15</v>
      </c>
      <c r="AC83" s="24">
        <v>5.0000000000000197E-2</v>
      </c>
      <c r="AD83" s="24">
        <v>-35.948821914619103</v>
      </c>
      <c r="AE83" s="24">
        <f t="shared" si="23"/>
        <v>4.8500839064516008E-2</v>
      </c>
      <c r="AF83" s="7">
        <v>2</v>
      </c>
      <c r="AG83" s="22">
        <v>1.8476705339321301E-3</v>
      </c>
      <c r="AH83" s="22">
        <v>1.1019211576846499E-6</v>
      </c>
      <c r="AI83" s="6">
        <v>2</v>
      </c>
      <c r="AJ83" s="28">
        <v>28.6392068252188</v>
      </c>
      <c r="AK83" s="24">
        <f t="shared" si="24"/>
        <v>0.21508527119191409</v>
      </c>
      <c r="AL83" s="24">
        <f t="shared" si="28"/>
        <v>28.008821914619102</v>
      </c>
      <c r="AM83" s="24">
        <f t="shared" si="25"/>
        <v>0.21076165849899486</v>
      </c>
      <c r="AN83" s="24">
        <f t="shared" si="29"/>
        <v>-7.8135909450782037</v>
      </c>
      <c r="AO83" s="24">
        <f t="shared" si="30"/>
        <v>-8.9407299469205554</v>
      </c>
      <c r="AP83" s="14">
        <f t="shared" si="31"/>
        <v>-7.2329052923849986</v>
      </c>
      <c r="AQ83" s="29">
        <v>1.1577990867641401E-3</v>
      </c>
      <c r="AR83" s="22">
        <f t="shared" si="26"/>
        <v>6.8987144716799002E-4</v>
      </c>
      <c r="AS83" s="24">
        <v>-8.9235000000000007</v>
      </c>
      <c r="AT83" s="24">
        <v>-7.8003999999999998</v>
      </c>
      <c r="AU83" s="31">
        <v>-7.2222</v>
      </c>
    </row>
    <row r="84" spans="1:47" s="8" customFormat="1" x14ac:dyDescent="0.25">
      <c r="A84" s="60" t="s">
        <v>107</v>
      </c>
      <c r="B84" s="4" t="s">
        <v>44</v>
      </c>
      <c r="C84" s="5">
        <v>41205.426388888889</v>
      </c>
      <c r="D84" s="5">
        <v>41264.458333333336</v>
      </c>
      <c r="E84" s="5">
        <f t="shared" si="20"/>
        <v>41234.942361111112</v>
      </c>
      <c r="F84" s="16">
        <f t="shared" si="27"/>
        <v>59.031944444446708</v>
      </c>
      <c r="G84" s="4">
        <v>4500</v>
      </c>
      <c r="H84" s="20">
        <v>26.5</v>
      </c>
      <c r="I84" s="20"/>
      <c r="J84" s="7">
        <v>0</v>
      </c>
      <c r="K84" s="24"/>
      <c r="L84" s="24"/>
      <c r="M84" s="7">
        <v>0</v>
      </c>
      <c r="N84" s="20">
        <v>323.99316769869</v>
      </c>
      <c r="O84" s="85">
        <v>16.7545870402964</v>
      </c>
      <c r="P84" s="7">
        <v>2</v>
      </c>
      <c r="Q84" s="24">
        <v>1.0616460856682001E-2</v>
      </c>
      <c r="R84" s="24">
        <v>1.76490685168213E-4</v>
      </c>
      <c r="S84" s="6">
        <v>2</v>
      </c>
      <c r="T84" s="26">
        <v>1.6771444303472101E-4</v>
      </c>
      <c r="U84" s="18">
        <f t="shared" si="21"/>
        <v>6.981818156772281</v>
      </c>
      <c r="V84" s="85">
        <v>0.99051375024383603</v>
      </c>
      <c r="W84" s="24">
        <f t="shared" si="22"/>
        <v>0.84396853331534083</v>
      </c>
      <c r="X84" s="84">
        <v>0.14187045952823099</v>
      </c>
      <c r="Y84" s="24"/>
      <c r="Z84" s="24">
        <v>-7.13</v>
      </c>
      <c r="AA84" s="14">
        <f t="shared" si="19"/>
        <v>23.559611700000001</v>
      </c>
      <c r="AB84" s="28">
        <v>-6.4499999999999904</v>
      </c>
      <c r="AC84" s="24">
        <v>0.1</v>
      </c>
      <c r="AD84" s="24">
        <v>-36.239826949006201</v>
      </c>
      <c r="AE84" s="24">
        <f t="shared" si="23"/>
        <v>9.700167812903164E-2</v>
      </c>
      <c r="AF84" s="7">
        <v>2</v>
      </c>
      <c r="AG84" s="22">
        <v>1.4630606287425101E-3</v>
      </c>
      <c r="AH84" s="22">
        <v>4.4539421157684602E-5</v>
      </c>
      <c r="AI84" s="6">
        <v>2</v>
      </c>
      <c r="AJ84" s="28">
        <v>29.757258543202902</v>
      </c>
      <c r="AK84" s="24">
        <f t="shared" si="24"/>
        <v>0.21501507147810936</v>
      </c>
      <c r="AL84" s="24">
        <f t="shared" si="28"/>
        <v>29.109826949006202</v>
      </c>
      <c r="AM84" s="24">
        <f t="shared" si="25"/>
        <v>0.21076165849899486</v>
      </c>
      <c r="AN84" s="24">
        <f t="shared" si="29"/>
        <v>-8.0096942111850922</v>
      </c>
      <c r="AO84" s="24">
        <f t="shared" si="30"/>
        <v>-9.1207511937650452</v>
      </c>
      <c r="AP84" s="14">
        <f t="shared" si="31"/>
        <v>-7.4174070073172516</v>
      </c>
      <c r="AQ84" s="29">
        <v>1.16940464695232E-3</v>
      </c>
      <c r="AR84" s="22">
        <f t="shared" si="26"/>
        <v>2.9365598179019003E-4</v>
      </c>
      <c r="AS84" s="24">
        <v>-8.9873999999999992</v>
      </c>
      <c r="AT84" s="24">
        <v>-7.8975999999999997</v>
      </c>
      <c r="AU84" s="31">
        <v>-7.3170000000000002</v>
      </c>
    </row>
    <row r="85" spans="1:47" s="8" customFormat="1" x14ac:dyDescent="0.25">
      <c r="A85" s="60" t="s">
        <v>108</v>
      </c>
      <c r="B85" s="4" t="s">
        <v>40</v>
      </c>
      <c r="C85" s="5">
        <v>41324.503472222219</v>
      </c>
      <c r="D85" s="5">
        <v>41386.418055555558</v>
      </c>
      <c r="E85" s="5">
        <f t="shared" si="20"/>
        <v>41355.460763888885</v>
      </c>
      <c r="F85" s="16">
        <f t="shared" si="27"/>
        <v>61.914583333338669</v>
      </c>
      <c r="G85" s="4">
        <v>500</v>
      </c>
      <c r="H85" s="20">
        <v>26.5</v>
      </c>
      <c r="I85" s="20"/>
      <c r="J85" s="7">
        <v>0</v>
      </c>
      <c r="K85" s="24"/>
      <c r="L85" s="24"/>
      <c r="M85" s="7">
        <v>0</v>
      </c>
      <c r="N85" s="20">
        <v>124.222222222222</v>
      </c>
      <c r="O85" s="85">
        <v>6.9419995696262697</v>
      </c>
      <c r="P85" s="7">
        <v>3</v>
      </c>
      <c r="Q85" s="24">
        <v>3.5125910955455399E-2</v>
      </c>
      <c r="R85" s="24">
        <v>1.85505323337212E-3</v>
      </c>
      <c r="S85" s="6">
        <v>3</v>
      </c>
      <c r="T85" s="26">
        <v>3.3475450632996901E-3</v>
      </c>
      <c r="U85" s="18">
        <f t="shared" si="21"/>
        <v>139.35562424233564</v>
      </c>
      <c r="V85" s="85">
        <v>8.4050214850283105</v>
      </c>
      <c r="W85" s="24">
        <f t="shared" si="22"/>
        <v>2.1441245010588004</v>
      </c>
      <c r="X85" s="84">
        <v>6.03134715999133E-2</v>
      </c>
      <c r="Y85" s="24">
        <v>-9.9116968387999993</v>
      </c>
      <c r="Z85" s="24">
        <v>-7.2668774395</v>
      </c>
      <c r="AA85" s="14">
        <f t="shared" si="19"/>
        <v>23.418503378845056</v>
      </c>
      <c r="AB85" s="28">
        <v>-6.6</v>
      </c>
      <c r="AC85" s="24">
        <v>8.1649658092772595E-2</v>
      </c>
      <c r="AD85" s="24">
        <v>-36.3853294661997</v>
      </c>
      <c r="AE85" s="24">
        <f t="shared" si="23"/>
        <v>7.9201538536606095E-2</v>
      </c>
      <c r="AF85" s="7">
        <v>3</v>
      </c>
      <c r="AG85" s="22">
        <v>1.43193263473053E-3</v>
      </c>
      <c r="AH85" s="22">
        <v>5.5442016947841201E-4</v>
      </c>
      <c r="AI85" s="6">
        <v>3</v>
      </c>
      <c r="AJ85" s="28">
        <v>29.7703738341236</v>
      </c>
      <c r="AK85" s="24">
        <f t="shared" si="24"/>
        <v>0.19871728984910236</v>
      </c>
      <c r="AL85" s="24">
        <f t="shared" si="28"/>
        <v>29.1184520266997</v>
      </c>
      <c r="AM85" s="24">
        <f t="shared" si="25"/>
        <v>0.1953125302231391</v>
      </c>
      <c r="AN85" s="24">
        <f t="shared" si="29"/>
        <v>-8.1594587382529653</v>
      </c>
      <c r="AO85" s="24">
        <f t="shared" si="30"/>
        <v>-9.2703479803594746</v>
      </c>
      <c r="AP85" s="14">
        <f t="shared" si="31"/>
        <v>-7.5672609542235705</v>
      </c>
      <c r="AQ85" s="29">
        <v>5.5008533426722703E-4</v>
      </c>
      <c r="AR85" s="22">
        <f t="shared" si="26"/>
        <v>8.8184730046330295E-4</v>
      </c>
      <c r="AS85" s="24">
        <v>-8.7711000000000006</v>
      </c>
      <c r="AT85" s="24">
        <v>-7.7361000000000004</v>
      </c>
      <c r="AU85" s="31">
        <v>-7.1847000000000003</v>
      </c>
    </row>
    <row r="86" spans="1:47" s="8" customFormat="1" x14ac:dyDescent="0.25">
      <c r="A86" s="60" t="s">
        <v>109</v>
      </c>
      <c r="B86" s="4" t="s">
        <v>31</v>
      </c>
      <c r="C86" s="5">
        <v>41324.446527777778</v>
      </c>
      <c r="D86" s="5">
        <v>41386.406944444447</v>
      </c>
      <c r="E86" s="5">
        <f t="shared" si="20"/>
        <v>41355.426736111112</v>
      </c>
      <c r="F86" s="16">
        <f t="shared" si="27"/>
        <v>61.960416666668607</v>
      </c>
      <c r="G86" s="4">
        <v>500</v>
      </c>
      <c r="H86" s="20">
        <v>26.8333333333333</v>
      </c>
      <c r="I86" s="20">
        <v>4.7140452079102099E-2</v>
      </c>
      <c r="J86" s="7">
        <v>3</v>
      </c>
      <c r="K86" s="24">
        <v>8.3633333333333297</v>
      </c>
      <c r="L86" s="24">
        <v>4.1096093353126299E-2</v>
      </c>
      <c r="M86" s="7">
        <v>3</v>
      </c>
      <c r="N86" s="20">
        <v>21</v>
      </c>
      <c r="O86" s="85">
        <v>2.3253832818284801</v>
      </c>
      <c r="P86" s="7">
        <v>3</v>
      </c>
      <c r="Q86" s="24">
        <v>0.17400610297074301</v>
      </c>
      <c r="R86" s="24">
        <v>1.9334605670615401E-2</v>
      </c>
      <c r="S86" s="6">
        <v>3</v>
      </c>
      <c r="T86" s="26">
        <v>1.14324440649019E-2</v>
      </c>
      <c r="U86" s="18">
        <f t="shared" si="21"/>
        <v>475.92350488318419</v>
      </c>
      <c r="V86" s="85">
        <v>28.568224416107501</v>
      </c>
      <c r="W86" s="24">
        <f t="shared" si="22"/>
        <v>2.6775371542397819</v>
      </c>
      <c r="X86" s="84">
        <v>6.0026924753631597E-2</v>
      </c>
      <c r="Y86" s="24">
        <v>-13.2104417992</v>
      </c>
      <c r="Z86" s="24">
        <v>-7.5194186326999999</v>
      </c>
      <c r="AA86" s="14">
        <f t="shared" si="19"/>
        <v>23.158156137363243</v>
      </c>
      <c r="AB86" s="28">
        <v>-5.8333333333333304</v>
      </c>
      <c r="AC86" s="24">
        <v>0.30912061651652301</v>
      </c>
      <c r="AD86" s="24">
        <v>-35.641649933877098</v>
      </c>
      <c r="AE86" s="24">
        <f t="shared" si="23"/>
        <v>0.29985218546383585</v>
      </c>
      <c r="AF86" s="7">
        <v>3</v>
      </c>
      <c r="AG86" s="22">
        <v>1.8739518463073801E-3</v>
      </c>
      <c r="AH86" s="22">
        <v>5.7502495009980101E-5</v>
      </c>
      <c r="AI86" s="6">
        <v>2</v>
      </c>
      <c r="AJ86" s="28">
        <v>28.744489028044001</v>
      </c>
      <c r="AK86" s="24">
        <f t="shared" si="24"/>
        <v>0.1986981376859496</v>
      </c>
      <c r="AL86" s="24">
        <f t="shared" si="28"/>
        <v>28.122231301177099</v>
      </c>
      <c r="AM86" s="24">
        <f t="shared" si="25"/>
        <v>0.1953125302231391</v>
      </c>
      <c r="AN86" s="24">
        <f t="shared" si="29"/>
        <v>-7.4515251035383017</v>
      </c>
      <c r="AO86" s="24">
        <f t="shared" si="30"/>
        <v>-8.5720307671849696</v>
      </c>
      <c r="AP86" s="14">
        <f t="shared" si="31"/>
        <v>-6.8654231708303541</v>
      </c>
      <c r="AQ86" s="29">
        <v>5.4714607298318404E-4</v>
      </c>
      <c r="AR86" s="22">
        <f t="shared" si="26"/>
        <v>1.326805773324196E-3</v>
      </c>
      <c r="AS86" s="24">
        <v>-8.4610000000000003</v>
      </c>
      <c r="AT86" s="24">
        <v>-7.3586999999999998</v>
      </c>
      <c r="AU86" s="31">
        <v>-6.7824</v>
      </c>
    </row>
    <row r="87" spans="1:47" s="8" customFormat="1" x14ac:dyDescent="0.25">
      <c r="A87" s="60" t="s">
        <v>110</v>
      </c>
      <c r="B87" s="4" t="s">
        <v>40</v>
      </c>
      <c r="C87" s="5">
        <v>41387.496527777781</v>
      </c>
      <c r="D87" s="5">
        <v>41450.354166666664</v>
      </c>
      <c r="E87" s="5">
        <f t="shared" si="20"/>
        <v>41418.925347222219</v>
      </c>
      <c r="F87" s="16">
        <f t="shared" si="27"/>
        <v>62.85763888888323</v>
      </c>
      <c r="G87" s="4">
        <v>500</v>
      </c>
      <c r="H87" s="20">
        <v>26.5</v>
      </c>
      <c r="I87" s="20"/>
      <c r="J87" s="7">
        <v>0</v>
      </c>
      <c r="K87" s="24"/>
      <c r="L87" s="24"/>
      <c r="M87" s="7">
        <v>0</v>
      </c>
      <c r="N87" s="20">
        <v>134.166666666666</v>
      </c>
      <c r="O87" s="85">
        <v>1.0274023338281499</v>
      </c>
      <c r="P87" s="7">
        <v>3</v>
      </c>
      <c r="Q87" s="24">
        <v>3.2261895878474903E-2</v>
      </c>
      <c r="R87" s="24">
        <v>4.1187517475709901E-4</v>
      </c>
      <c r="S87" s="6">
        <v>3</v>
      </c>
      <c r="T87" s="26">
        <v>3.3629662921347198E-3</v>
      </c>
      <c r="U87" s="18">
        <f t="shared" si="21"/>
        <v>139.99759766771234</v>
      </c>
      <c r="V87" s="85">
        <v>8.4420488567288299</v>
      </c>
      <c r="W87" s="24">
        <f t="shared" si="22"/>
        <v>2.1461205833310397</v>
      </c>
      <c r="X87" s="84">
        <v>6.0301383719213703E-2</v>
      </c>
      <c r="Y87" s="24">
        <v>-10.997235738199899</v>
      </c>
      <c r="Z87" s="24">
        <v>-7.6038210221</v>
      </c>
      <c r="AA87" s="14">
        <f t="shared" si="19"/>
        <v>23.071144870106888</v>
      </c>
      <c r="AB87" s="28">
        <v>-6.5999999999999899</v>
      </c>
      <c r="AC87" s="24">
        <v>8.1649658092772595E-2</v>
      </c>
      <c r="AD87" s="24">
        <v>-36.3853294661997</v>
      </c>
      <c r="AE87" s="24">
        <f t="shared" si="23"/>
        <v>7.9201538536606095E-2</v>
      </c>
      <c r="AF87" s="7">
        <v>3</v>
      </c>
      <c r="AG87" s="22">
        <v>1.8605902361942699E-3</v>
      </c>
      <c r="AH87" s="22">
        <v>1.6739331499995599E-5</v>
      </c>
      <c r="AI87" s="6">
        <v>3</v>
      </c>
      <c r="AJ87" s="28">
        <v>29.430906187784899</v>
      </c>
      <c r="AK87" s="24">
        <f t="shared" si="24"/>
        <v>0.19876167488881308</v>
      </c>
      <c r="AL87" s="24">
        <f t="shared" si="28"/>
        <v>28.7815084440997</v>
      </c>
      <c r="AM87" s="24">
        <f t="shared" si="25"/>
        <v>0.1953125302231391</v>
      </c>
      <c r="AN87" s="24">
        <f t="shared" si="29"/>
        <v>-8.1594587382529653</v>
      </c>
      <c r="AO87" s="24">
        <f t="shared" si="30"/>
        <v>-9.2703479803594746</v>
      </c>
      <c r="AP87" s="14">
        <f t="shared" si="31"/>
        <v>-7.5672609542235705</v>
      </c>
      <c r="AQ87" s="29">
        <v>5.5008533426722703E-4</v>
      </c>
      <c r="AR87" s="22">
        <f t="shared" si="26"/>
        <v>1.3105049019270429E-3</v>
      </c>
      <c r="AS87" s="24">
        <v>-8.6331000000000007</v>
      </c>
      <c r="AT87" s="24">
        <v>-7.6186999999999996</v>
      </c>
      <c r="AU87" s="31">
        <v>-7.0782999999999996</v>
      </c>
    </row>
    <row r="88" spans="1:47" s="8" customFormat="1" x14ac:dyDescent="0.25">
      <c r="A88" s="60" t="s">
        <v>111</v>
      </c>
      <c r="B88" s="4" t="s">
        <v>44</v>
      </c>
      <c r="C88" s="5">
        <v>41325.505555555559</v>
      </c>
      <c r="D88" s="5">
        <v>41386.434027777781</v>
      </c>
      <c r="E88" s="5">
        <f t="shared" si="20"/>
        <v>41355.96979166667</v>
      </c>
      <c r="F88" s="16">
        <f t="shared" si="27"/>
        <v>60.928472222221899</v>
      </c>
      <c r="G88" s="4">
        <v>500</v>
      </c>
      <c r="H88" s="20">
        <v>26.5</v>
      </c>
      <c r="I88" s="20"/>
      <c r="J88" s="7">
        <v>0</v>
      </c>
      <c r="K88" s="24"/>
      <c r="L88" s="24"/>
      <c r="M88" s="7">
        <v>0</v>
      </c>
      <c r="N88" s="20">
        <v>326.34379939507301</v>
      </c>
      <c r="O88" s="85">
        <v>23.377252299389401</v>
      </c>
      <c r="P88" s="7">
        <v>2</v>
      </c>
      <c r="Q88" s="24">
        <v>1.1299565360738501E-2</v>
      </c>
      <c r="R88" s="24">
        <v>1.8037931422689501E-4</v>
      </c>
      <c r="S88" s="6">
        <v>2</v>
      </c>
      <c r="T88" s="26">
        <v>1.3103959936937399E-3</v>
      </c>
      <c r="U88" s="18">
        <f t="shared" si="21"/>
        <v>54.550737406906286</v>
      </c>
      <c r="V88" s="85">
        <v>3.3866040992159898</v>
      </c>
      <c r="W88" s="24">
        <f t="shared" si="22"/>
        <v>1.7368006256775368</v>
      </c>
      <c r="X88" s="84">
        <v>6.2081729050783498E-2</v>
      </c>
      <c r="Y88" s="24"/>
      <c r="Z88" s="24">
        <v>-6.8</v>
      </c>
      <c r="AA88" s="14">
        <f t="shared" si="19"/>
        <v>23.899812000000001</v>
      </c>
      <c r="AB88" s="28">
        <v>-6.2666666666666604</v>
      </c>
      <c r="AC88" s="24">
        <v>9.4280904158206405E-2</v>
      </c>
      <c r="AD88" s="24">
        <v>-36.061990539102901</v>
      </c>
      <c r="AE88" s="24">
        <f t="shared" si="23"/>
        <v>9.1454059188684184E-2</v>
      </c>
      <c r="AF88" s="7">
        <v>3</v>
      </c>
      <c r="AG88" s="22">
        <v>1.67410564981148E-3</v>
      </c>
      <c r="AH88" s="22">
        <v>1.8391768040872401E-4</v>
      </c>
      <c r="AI88" s="6">
        <v>9</v>
      </c>
      <c r="AJ88" s="28">
        <v>29.905066629644299</v>
      </c>
      <c r="AK88" s="24">
        <f t="shared" si="24"/>
        <v>0.19863303360278275</v>
      </c>
      <c r="AL88" s="24">
        <f t="shared" si="28"/>
        <v>29.2619905391029</v>
      </c>
      <c r="AM88" s="24">
        <f t="shared" si="25"/>
        <v>0.1953125302231391</v>
      </c>
      <c r="AN88" s="24">
        <f t="shared" si="29"/>
        <v>-7.8266486781020603</v>
      </c>
      <c r="AO88" s="24">
        <f t="shared" si="30"/>
        <v>-8.9379106768161591</v>
      </c>
      <c r="AP88" s="14">
        <f t="shared" si="31"/>
        <v>-7.2342521833203364</v>
      </c>
      <c r="AQ88" s="29">
        <v>5.5008533426722703E-4</v>
      </c>
      <c r="AR88" s="22">
        <f t="shared" si="26"/>
        <v>1.1240203155442529E-3</v>
      </c>
      <c r="AS88" s="24">
        <v>-7.8364000000000003</v>
      </c>
      <c r="AT88" s="24">
        <v>-6.8907999999999996</v>
      </c>
      <c r="AU88" s="31">
        <v>-6.3872</v>
      </c>
    </row>
    <row r="89" spans="1:47" s="8" customFormat="1" x14ac:dyDescent="0.25">
      <c r="A89" s="60" t="s">
        <v>112</v>
      </c>
      <c r="B89" s="4" t="s">
        <v>31</v>
      </c>
      <c r="C89" s="5">
        <v>41387.507638888892</v>
      </c>
      <c r="D89" s="5">
        <v>41450.556944444441</v>
      </c>
      <c r="E89" s="5">
        <f t="shared" si="20"/>
        <v>41419.032291666663</v>
      </c>
      <c r="F89" s="16">
        <f t="shared" si="27"/>
        <v>63.049305555548926</v>
      </c>
      <c r="G89" s="4">
        <v>500</v>
      </c>
      <c r="H89" s="20">
        <v>26.8333333333333</v>
      </c>
      <c r="I89" s="20">
        <v>0.28674417556808701</v>
      </c>
      <c r="J89" s="7">
        <v>3</v>
      </c>
      <c r="K89" s="24">
        <v>8.3633333333333297</v>
      </c>
      <c r="L89" s="24">
        <v>8.0553639823963699E-2</v>
      </c>
      <c r="M89" s="7">
        <v>3</v>
      </c>
      <c r="N89" s="20">
        <v>25.6111111111111</v>
      </c>
      <c r="O89" s="85">
        <v>1.2933829696469701</v>
      </c>
      <c r="P89" s="7">
        <v>3</v>
      </c>
      <c r="Q89" s="24">
        <v>0.15721262580311501</v>
      </c>
      <c r="R89" s="24">
        <v>7.5301453955360399E-3</v>
      </c>
      <c r="S89" s="6">
        <v>3</v>
      </c>
      <c r="T89" s="26">
        <v>1.05058623162424E-2</v>
      </c>
      <c r="U89" s="18">
        <f t="shared" si="21"/>
        <v>437.35064759393214</v>
      </c>
      <c r="V89" s="85">
        <v>26.254503184277901</v>
      </c>
      <c r="W89" s="24">
        <f t="shared" si="22"/>
        <v>2.6408297739304745</v>
      </c>
      <c r="X89" s="84">
        <v>6.0030786117994901E-2</v>
      </c>
      <c r="Y89" s="24">
        <v>-12.93</v>
      </c>
      <c r="Z89" s="24">
        <v>-7.44</v>
      </c>
      <c r="AA89" s="14">
        <f t="shared" si="19"/>
        <v>23.2400296</v>
      </c>
      <c r="AB89" s="28">
        <v>-5.8999999999999897</v>
      </c>
      <c r="AC89" s="24">
        <v>0.216024689946928</v>
      </c>
      <c r="AD89" s="24">
        <v>-35.7063177192965</v>
      </c>
      <c r="AE89" s="24">
        <f t="shared" si="23"/>
        <v>0.20954757442155766</v>
      </c>
      <c r="AF89" s="7">
        <v>3</v>
      </c>
      <c r="AG89" s="22">
        <v>1.90763789088489E-3</v>
      </c>
      <c r="AH89" s="22">
        <v>1.6858281481394E-5</v>
      </c>
      <c r="AI89" s="6">
        <v>3</v>
      </c>
      <c r="AJ89" s="28">
        <v>28.8915662515783</v>
      </c>
      <c r="AK89" s="24">
        <f t="shared" si="24"/>
        <v>0.19869222600270928</v>
      </c>
      <c r="AL89" s="24">
        <f t="shared" si="28"/>
        <v>28.266317719296499</v>
      </c>
      <c r="AM89" s="24">
        <f t="shared" si="25"/>
        <v>0.1953125302231391</v>
      </c>
      <c r="AN89" s="24">
        <f t="shared" si="29"/>
        <v>-7.5180832577643741</v>
      </c>
      <c r="AO89" s="24">
        <f t="shared" si="30"/>
        <v>-8.6385137827244307</v>
      </c>
      <c r="AP89" s="14">
        <f t="shared" si="31"/>
        <v>-6.9320206277845955</v>
      </c>
      <c r="AQ89" s="29">
        <v>5.4714607298318404E-4</v>
      </c>
      <c r="AR89" s="22">
        <f t="shared" si="26"/>
        <v>1.3604918179017059E-3</v>
      </c>
      <c r="AS89" s="24">
        <v>-8.5038</v>
      </c>
      <c r="AT89" s="24">
        <v>-7.4051</v>
      </c>
      <c r="AU89" s="31">
        <v>-6.8307000000000002</v>
      </c>
    </row>
    <row r="90" spans="1:47" s="8" customFormat="1" x14ac:dyDescent="0.25">
      <c r="A90" s="60" t="s">
        <v>113</v>
      </c>
      <c r="B90" s="4" t="s">
        <v>44</v>
      </c>
      <c r="C90" s="5">
        <v>41451.426388888889</v>
      </c>
      <c r="D90" s="5">
        <v>41512.43472222222</v>
      </c>
      <c r="E90" s="5">
        <f t="shared" si="20"/>
        <v>41481.930555555555</v>
      </c>
      <c r="F90" s="16">
        <f t="shared" si="27"/>
        <v>61.008333333331393</v>
      </c>
      <c r="G90" s="4">
        <v>4500</v>
      </c>
      <c r="H90" s="20">
        <v>26.5</v>
      </c>
      <c r="I90" s="20"/>
      <c r="J90" s="7">
        <v>0</v>
      </c>
      <c r="K90" s="24"/>
      <c r="L90" s="24"/>
      <c r="M90" s="7">
        <v>0</v>
      </c>
      <c r="N90" s="20">
        <v>315.32002473806199</v>
      </c>
      <c r="O90" s="85">
        <v>37.242242166355602</v>
      </c>
      <c r="P90" s="7">
        <v>3</v>
      </c>
      <c r="Q90" s="24">
        <v>1.15596478714427E-2</v>
      </c>
      <c r="R90" s="24">
        <v>3.8463056461369798E-4</v>
      </c>
      <c r="S90" s="6">
        <v>3</v>
      </c>
      <c r="T90" s="26">
        <v>1.61833333333305E-4</v>
      </c>
      <c r="U90" s="18">
        <f t="shared" si="21"/>
        <v>6.7369922625181093</v>
      </c>
      <c r="V90" s="85">
        <v>0.95795302312683805</v>
      </c>
      <c r="W90" s="24">
        <f t="shared" si="22"/>
        <v>0.82846604856276906</v>
      </c>
      <c r="X90" s="84">
        <v>0.14219298253561899</v>
      </c>
      <c r="Y90" s="24">
        <v>-10.442967321899999</v>
      </c>
      <c r="Z90" s="24">
        <v>-7.4501978624999996</v>
      </c>
      <c r="AA90" s="14">
        <f t="shared" si="19"/>
        <v>23.229516521570126</v>
      </c>
      <c r="AB90" s="28">
        <v>-6.2</v>
      </c>
      <c r="AC90" s="24">
        <v>0.216024689946928</v>
      </c>
      <c r="AD90" s="24">
        <v>-35.997322753683598</v>
      </c>
      <c r="AE90" s="24">
        <f t="shared" si="23"/>
        <v>0.20954757442155766</v>
      </c>
      <c r="AF90" s="7">
        <v>3</v>
      </c>
      <c r="AG90" s="22">
        <v>1.8974866932801001E-3</v>
      </c>
      <c r="AH90" s="22">
        <v>6.7971160231734299E-6</v>
      </c>
      <c r="AI90" s="6">
        <v>3</v>
      </c>
      <c r="AJ90" s="28">
        <v>29.1831179453599</v>
      </c>
      <c r="AK90" s="24">
        <f t="shared" si="24"/>
        <v>0.19871407199223962</v>
      </c>
      <c r="AL90" s="24">
        <f t="shared" si="28"/>
        <v>28.5471248911836</v>
      </c>
      <c r="AM90" s="24">
        <f t="shared" si="25"/>
        <v>0.1953125302231391</v>
      </c>
      <c r="AN90" s="24">
        <f t="shared" si="29"/>
        <v>-7.7600866660719703</v>
      </c>
      <c r="AO90" s="24">
        <f t="shared" si="30"/>
        <v>-8.871423216107587</v>
      </c>
      <c r="AP90" s="14">
        <f t="shared" si="31"/>
        <v>-7.167650429139826</v>
      </c>
      <c r="AQ90" s="29">
        <v>1.16940464695232E-3</v>
      </c>
      <c r="AR90" s="22">
        <f t="shared" si="26"/>
        <v>7.2808204632778006E-4</v>
      </c>
      <c r="AS90" s="24">
        <v>-8.4148999999999994</v>
      </c>
      <c r="AT90" s="24">
        <v>-7.3729999999999896</v>
      </c>
      <c r="AU90" s="31">
        <v>-6.8179999999999996</v>
      </c>
    </row>
    <row r="91" spans="1:47" s="8" customFormat="1" x14ac:dyDescent="0.25">
      <c r="A91" s="60" t="s">
        <v>114</v>
      </c>
      <c r="B91" s="4" t="s">
        <v>40</v>
      </c>
      <c r="C91" s="5">
        <v>41451.449305555558</v>
      </c>
      <c r="D91" s="5">
        <v>41512.422222222223</v>
      </c>
      <c r="E91" s="5">
        <f t="shared" si="20"/>
        <v>41481.935763888891</v>
      </c>
      <c r="F91" s="16">
        <f t="shared" si="27"/>
        <v>60.972916666665697</v>
      </c>
      <c r="G91" s="4">
        <v>4500</v>
      </c>
      <c r="H91" s="20">
        <v>26.5</v>
      </c>
      <c r="I91" s="20"/>
      <c r="J91" s="7">
        <v>0</v>
      </c>
      <c r="K91" s="24"/>
      <c r="L91" s="24"/>
      <c r="M91" s="7">
        <v>0</v>
      </c>
      <c r="N91" s="20">
        <v>135.333333333333</v>
      </c>
      <c r="O91" s="85">
        <v>0.68041381743977902</v>
      </c>
      <c r="P91" s="7">
        <v>3</v>
      </c>
      <c r="Q91" s="24">
        <v>3.1828699674204E-2</v>
      </c>
      <c r="R91" s="24">
        <v>3.9017267182262102E-4</v>
      </c>
      <c r="S91" s="6">
        <v>3</v>
      </c>
      <c r="T91" s="26">
        <v>1.47977531993754E-3</v>
      </c>
      <c r="U91" s="18">
        <f t="shared" si="21"/>
        <v>61.601863320409137</v>
      </c>
      <c r="V91" s="85">
        <v>3.7968950036482698</v>
      </c>
      <c r="W91" s="24">
        <f t="shared" si="22"/>
        <v>1.7895938488126863</v>
      </c>
      <c r="X91" s="84">
        <v>6.1636041492763298E-2</v>
      </c>
      <c r="Y91" s="24">
        <v>-12.315534192199999</v>
      </c>
      <c r="Z91" s="24">
        <v>-7.9119573319000001</v>
      </c>
      <c r="AA91" s="14">
        <f t="shared" si="19"/>
        <v>22.753484066970969</v>
      </c>
      <c r="AB91" s="28">
        <v>-6.5999999999999899</v>
      </c>
      <c r="AC91" s="24">
        <v>8.8817841970012504E-16</v>
      </c>
      <c r="AD91" s="24">
        <v>-36.3853294661997</v>
      </c>
      <c r="AE91" s="24">
        <f t="shared" si="23"/>
        <v>8.6154797188903496E-16</v>
      </c>
      <c r="AF91" s="7">
        <v>3</v>
      </c>
      <c r="AG91" s="22">
        <v>1.8573108782435101E-3</v>
      </c>
      <c r="AH91" s="22">
        <v>9.5470467428182903E-6</v>
      </c>
      <c r="AI91" s="6">
        <v>3</v>
      </c>
      <c r="AJ91" s="28">
        <v>29.120360698014402</v>
      </c>
      <c r="AK91" s="24">
        <f t="shared" si="24"/>
        <v>0.1988022961006661</v>
      </c>
      <c r="AL91" s="24">
        <f t="shared" si="28"/>
        <v>28.473372134299701</v>
      </c>
      <c r="AM91" s="24">
        <f t="shared" si="25"/>
        <v>0.1953125302231391</v>
      </c>
      <c r="AN91" s="24">
        <f t="shared" si="29"/>
        <v>-8.1594587382529653</v>
      </c>
      <c r="AO91" s="24">
        <f t="shared" si="30"/>
        <v>-9.2703479803594746</v>
      </c>
      <c r="AP91" s="14">
        <f t="shared" si="31"/>
        <v>-7.5672609542235705</v>
      </c>
      <c r="AQ91" s="29">
        <v>1.16940464695232E-3</v>
      </c>
      <c r="AR91" s="22">
        <f t="shared" si="26"/>
        <v>6.8790623129119004E-4</v>
      </c>
      <c r="AS91" s="24">
        <v>-9.0192999999999994</v>
      </c>
      <c r="AT91" s="24">
        <v>-7.9471999999999996</v>
      </c>
      <c r="AU91" s="31">
        <v>-7.3761000000000001</v>
      </c>
    </row>
    <row r="92" spans="1:47" s="8" customFormat="1" x14ac:dyDescent="0.25">
      <c r="A92" s="60" t="s">
        <v>115</v>
      </c>
      <c r="B92" s="4" t="s">
        <v>40</v>
      </c>
      <c r="C92" s="5">
        <v>41569.477083333331</v>
      </c>
      <c r="D92" s="5">
        <v>41624.446527777778</v>
      </c>
      <c r="E92" s="5">
        <f t="shared" si="20"/>
        <v>41596.961805555555</v>
      </c>
      <c r="F92" s="16">
        <f t="shared" si="27"/>
        <v>54.969444444446708</v>
      </c>
      <c r="G92" s="4">
        <v>4500</v>
      </c>
      <c r="H92" s="20">
        <v>26.5</v>
      </c>
      <c r="I92" s="20"/>
      <c r="J92" s="7">
        <v>0</v>
      </c>
      <c r="K92" s="24"/>
      <c r="L92" s="24"/>
      <c r="M92" s="7">
        <v>0</v>
      </c>
      <c r="N92" s="20">
        <v>82.8888888888888</v>
      </c>
      <c r="O92" s="85">
        <v>5.7644076071811901</v>
      </c>
      <c r="P92" s="7">
        <v>3</v>
      </c>
      <c r="Q92" s="24">
        <v>5.2686409368972002E-2</v>
      </c>
      <c r="R92" s="24">
        <v>3.4455708014038801E-3</v>
      </c>
      <c r="S92" s="6">
        <v>3</v>
      </c>
      <c r="T92" s="26">
        <v>4.8493125289665101E-3</v>
      </c>
      <c r="U92" s="18">
        <f t="shared" si="21"/>
        <v>201.87300300423411</v>
      </c>
      <c r="V92" s="85">
        <v>12.1506801893523</v>
      </c>
      <c r="W92" s="24">
        <f t="shared" si="22"/>
        <v>2.3050782435090791</v>
      </c>
      <c r="X92" s="84">
        <v>6.0189723284086297E-2</v>
      </c>
      <c r="Y92" s="24">
        <v>-10.5083497619</v>
      </c>
      <c r="Z92" s="24">
        <v>-7.4094367138999999</v>
      </c>
      <c r="AA92" s="14">
        <f t="shared" si="19"/>
        <v>23.271537597273351</v>
      </c>
      <c r="AB92" s="28">
        <v>-6.6666666666666599</v>
      </c>
      <c r="AC92" s="24">
        <v>4.7140452079103397E-2</v>
      </c>
      <c r="AD92" s="24">
        <v>-36.449997251619102</v>
      </c>
      <c r="AE92" s="24">
        <f t="shared" si="23"/>
        <v>4.5727029594342279E-2</v>
      </c>
      <c r="AF92" s="7">
        <v>3</v>
      </c>
      <c r="AG92" s="22">
        <v>1.3932858657684599E-3</v>
      </c>
      <c r="AH92" s="22">
        <v>4.6296069478025302E-4</v>
      </c>
      <c r="AI92" s="6">
        <v>4</v>
      </c>
      <c r="AJ92" s="28">
        <v>29.693872545679501</v>
      </c>
      <c r="AK92" s="24">
        <f t="shared" si="24"/>
        <v>0.19874062794957736</v>
      </c>
      <c r="AL92" s="24">
        <f t="shared" si="28"/>
        <v>29.040560537719102</v>
      </c>
      <c r="AM92" s="24">
        <f t="shared" si="25"/>
        <v>0.1953125302231391</v>
      </c>
      <c r="AN92" s="24">
        <f t="shared" si="29"/>
        <v>-8.2260207502832827</v>
      </c>
      <c r="AO92" s="24">
        <f t="shared" si="30"/>
        <v>-9.3368354410682741</v>
      </c>
      <c r="AP92" s="14">
        <f t="shared" si="31"/>
        <v>-7.6338627084043083</v>
      </c>
      <c r="AQ92" s="29">
        <v>1.16940464695232E-3</v>
      </c>
      <c r="AR92" s="22">
        <f t="shared" si="26"/>
        <v>2.238812188161399E-4</v>
      </c>
      <c r="AS92" s="24">
        <v>-9.3161000000000005</v>
      </c>
      <c r="AT92" s="24">
        <v>-8.2097999999999995</v>
      </c>
      <c r="AU92" s="31">
        <v>-7.6204000000000001</v>
      </c>
    </row>
    <row r="93" spans="1:47" s="8" customFormat="1" x14ac:dyDescent="0.25">
      <c r="A93" s="60" t="s">
        <v>116</v>
      </c>
      <c r="B93" s="4" t="s">
        <v>31</v>
      </c>
      <c r="C93" s="5">
        <v>41569.42083333333</v>
      </c>
      <c r="D93" s="5">
        <v>41624.414583333331</v>
      </c>
      <c r="E93" s="5">
        <f t="shared" si="20"/>
        <v>41596.917708333334</v>
      </c>
      <c r="F93" s="16">
        <f t="shared" si="27"/>
        <v>54.993750000001455</v>
      </c>
      <c r="G93" s="4">
        <v>4500</v>
      </c>
      <c r="H93" s="20">
        <v>26.966666666666601</v>
      </c>
      <c r="I93" s="20">
        <v>0.410960933531265</v>
      </c>
      <c r="J93" s="7">
        <v>3</v>
      </c>
      <c r="K93" s="24">
        <v>8.11</v>
      </c>
      <c r="L93" s="24">
        <v>0.361754981536767</v>
      </c>
      <c r="M93" s="7">
        <v>3</v>
      </c>
      <c r="N93" s="20">
        <v>12.4444444444444</v>
      </c>
      <c r="O93" s="85">
        <v>1.13311544746506</v>
      </c>
      <c r="P93" s="7">
        <v>3</v>
      </c>
      <c r="Q93" s="24">
        <v>0.28644086638931399</v>
      </c>
      <c r="R93" s="24">
        <v>5.8691495935912002E-3</v>
      </c>
      <c r="S93" s="6">
        <v>3</v>
      </c>
      <c r="T93" s="26">
        <v>1.1768550482315E-2</v>
      </c>
      <c r="U93" s="18">
        <f t="shared" si="21"/>
        <v>489.91534628480201</v>
      </c>
      <c r="V93" s="85">
        <v>29.410722807236699</v>
      </c>
      <c r="W93" s="24">
        <f t="shared" si="22"/>
        <v>2.6901210436662115</v>
      </c>
      <c r="X93" s="84">
        <v>6.0032254613513102E-2</v>
      </c>
      <c r="Y93" s="24">
        <v>-12.694996630999899</v>
      </c>
      <c r="Z93" s="24">
        <v>-7.3998610025999998</v>
      </c>
      <c r="AA93" s="14">
        <f t="shared" si="19"/>
        <v>23.281409293809634</v>
      </c>
      <c r="AB93" s="28">
        <v>-6.2333333333333298</v>
      </c>
      <c r="AC93" s="24">
        <v>0.205480466765632</v>
      </c>
      <c r="AD93" s="24">
        <v>-36.029656646393299</v>
      </c>
      <c r="AE93" s="24">
        <f t="shared" si="23"/>
        <v>0.19931950099003018</v>
      </c>
      <c r="AF93" s="7">
        <v>3</v>
      </c>
      <c r="AG93" s="22">
        <v>1.9703804058549502E-3</v>
      </c>
      <c r="AH93" s="22">
        <v>6.6438704576060503E-5</v>
      </c>
      <c r="AI93" s="6">
        <v>3</v>
      </c>
      <c r="AJ93" s="28">
        <v>29.267373205669902</v>
      </c>
      <c r="AK93" s="24">
        <f t="shared" si="24"/>
        <v>0.19870971957030312</v>
      </c>
      <c r="AL93" s="24">
        <f t="shared" si="28"/>
        <v>28.629795643793301</v>
      </c>
      <c r="AM93" s="24">
        <f t="shared" si="25"/>
        <v>0.1953125302231391</v>
      </c>
      <c r="AN93" s="24">
        <f t="shared" si="29"/>
        <v>-7.873839872421172</v>
      </c>
      <c r="AO93" s="24">
        <f t="shared" si="30"/>
        <v>-8.9973911744353927</v>
      </c>
      <c r="AP93" s="14">
        <f t="shared" si="31"/>
        <v>-7.2905895581907316</v>
      </c>
      <c r="AQ93" s="29">
        <v>1.16030278557929E-3</v>
      </c>
      <c r="AR93" s="22">
        <f t="shared" si="26"/>
        <v>8.1007762027566024E-4</v>
      </c>
      <c r="AS93" s="24">
        <v>-8.9733999999999998</v>
      </c>
      <c r="AT93" s="24">
        <v>-7.8548999999999998</v>
      </c>
      <c r="AU93" s="31">
        <v>-7.2747000000000002</v>
      </c>
    </row>
    <row r="94" spans="1:47" s="8" customFormat="1" x14ac:dyDescent="0.25">
      <c r="A94" s="60" t="s">
        <v>117</v>
      </c>
      <c r="B94" s="4" t="s">
        <v>44</v>
      </c>
      <c r="C94" s="5">
        <v>41513.457638888889</v>
      </c>
      <c r="D94" s="5">
        <v>41568.438194444447</v>
      </c>
      <c r="E94" s="5">
        <f t="shared" si="20"/>
        <v>41540.947916666672</v>
      </c>
      <c r="F94" s="16">
        <f t="shared" si="27"/>
        <v>54.980555555557657</v>
      </c>
      <c r="G94" s="4">
        <v>4500</v>
      </c>
      <c r="H94" s="20">
        <v>26.5</v>
      </c>
      <c r="I94" s="20"/>
      <c r="J94" s="7">
        <v>0</v>
      </c>
      <c r="K94" s="24"/>
      <c r="L94" s="24"/>
      <c r="M94" s="7">
        <v>0</v>
      </c>
      <c r="N94" s="20">
        <v>389.71234404460102</v>
      </c>
      <c r="O94" s="85">
        <v>80.816536561195704</v>
      </c>
      <c r="P94" s="7">
        <v>3</v>
      </c>
      <c r="Q94" s="24">
        <v>1.0325795309743801E-2</v>
      </c>
      <c r="R94" s="24">
        <v>2.4436116662068801E-3</v>
      </c>
      <c r="S94" s="6">
        <v>3</v>
      </c>
      <c r="T94" s="26">
        <v>-1.7469253331951301E-4</v>
      </c>
      <c r="U94" s="18">
        <f t="shared" si="21"/>
        <v>-7.2723104755517118</v>
      </c>
      <c r="V94" s="85">
        <v>-1.0578889098351401</v>
      </c>
      <c r="W94" s="24"/>
      <c r="X94" s="84">
        <v>0.14546806182046099</v>
      </c>
      <c r="Y94" s="24">
        <v>-10.7959742427</v>
      </c>
      <c r="Z94" s="24">
        <v>-7.8245176472000004</v>
      </c>
      <c r="AA94" s="14">
        <f t="shared" si="19"/>
        <v>22.843626512325049</v>
      </c>
      <c r="AB94" s="28">
        <v>-6.0666666666666602</v>
      </c>
      <c r="AC94" s="24">
        <v>9.4280904158206405E-2</v>
      </c>
      <c r="AD94" s="24">
        <v>-35.8679871828449</v>
      </c>
      <c r="AE94" s="24">
        <f t="shared" si="23"/>
        <v>9.1454059188684184E-2</v>
      </c>
      <c r="AF94" s="7">
        <v>3</v>
      </c>
      <c r="AG94" s="22">
        <v>1.3288512974051899E-3</v>
      </c>
      <c r="AH94" s="22">
        <v>4.02476143665345E-4</v>
      </c>
      <c r="AI94" s="6">
        <v>3</v>
      </c>
      <c r="AJ94" s="28">
        <v>28.671761182286499</v>
      </c>
      <c r="AK94" s="24">
        <f t="shared" si="24"/>
        <v>0.19875429894649685</v>
      </c>
      <c r="AL94" s="24">
        <f t="shared" si="28"/>
        <v>28.043469535644899</v>
      </c>
      <c r="AM94" s="24">
        <f t="shared" si="25"/>
        <v>0.1953125302231391</v>
      </c>
      <c r="AN94" s="24">
        <f t="shared" si="29"/>
        <v>-7.6269626420115628</v>
      </c>
      <c r="AO94" s="24">
        <f t="shared" si="30"/>
        <v>-8.738448294690329</v>
      </c>
      <c r="AP94" s="14">
        <f t="shared" si="31"/>
        <v>-7.0344469207784641</v>
      </c>
      <c r="AQ94" s="29">
        <v>1.16940464695232E-3</v>
      </c>
      <c r="AR94" s="22">
        <f t="shared" si="26"/>
        <v>1.5944665045286989E-4</v>
      </c>
      <c r="AS94" s="24">
        <v>-8.7370000000000001</v>
      </c>
      <c r="AT94" s="24">
        <v>-7.6272000000000002</v>
      </c>
      <c r="AU94" s="31">
        <v>-7.0358999999999998</v>
      </c>
    </row>
    <row r="95" spans="1:47" s="8" customFormat="1" x14ac:dyDescent="0.25">
      <c r="A95" s="60" t="s">
        <v>118</v>
      </c>
      <c r="B95" s="4" t="s">
        <v>34</v>
      </c>
      <c r="C95" s="5">
        <v>41513.479166666664</v>
      </c>
      <c r="D95" s="5">
        <v>41568.455555555556</v>
      </c>
      <c r="E95" s="5">
        <f t="shared" si="20"/>
        <v>41540.967361111107</v>
      </c>
      <c r="F95" s="16">
        <f t="shared" si="27"/>
        <v>54.976388888891961</v>
      </c>
      <c r="G95" s="4">
        <v>4500</v>
      </c>
      <c r="H95" s="20">
        <v>26.5</v>
      </c>
      <c r="I95" s="20"/>
      <c r="J95" s="7">
        <v>0</v>
      </c>
      <c r="K95" s="24"/>
      <c r="L95" s="24"/>
      <c r="M95" s="7">
        <v>0</v>
      </c>
      <c r="N95" s="20">
        <v>388.92195389952599</v>
      </c>
      <c r="O95" s="85">
        <v>477.60660789047699</v>
      </c>
      <c r="P95" s="7">
        <v>3</v>
      </c>
      <c r="Q95" s="24">
        <v>6.3190816736201194E-2</v>
      </c>
      <c r="R95" s="24">
        <v>4.46354175989081E-2</v>
      </c>
      <c r="S95" s="6">
        <v>3</v>
      </c>
      <c r="T95" s="26">
        <v>2.1612326069339201E-4</v>
      </c>
      <c r="U95" s="18">
        <f t="shared" si="21"/>
        <v>8.9970385275498703</v>
      </c>
      <c r="V95" s="85">
        <v>1.10466581845922</v>
      </c>
      <c r="W95" s="24">
        <f t="shared" si="22"/>
        <v>0.95409958023983021</v>
      </c>
      <c r="X95" s="84">
        <v>0.122781047905555</v>
      </c>
      <c r="Y95" s="24">
        <v>-11.23</v>
      </c>
      <c r="Z95" s="24">
        <v>-7.37</v>
      </c>
      <c r="AA95" s="14">
        <f t="shared" si="19"/>
        <v>23.312193300000001</v>
      </c>
      <c r="AB95" s="28">
        <v>-6.1</v>
      </c>
      <c r="AC95" s="24">
        <v>0.141421356237309</v>
      </c>
      <c r="AD95" s="24">
        <v>-35.900321075554601</v>
      </c>
      <c r="AE95" s="24">
        <f t="shared" si="23"/>
        <v>0.13718108878302568</v>
      </c>
      <c r="AF95" s="7">
        <v>3</v>
      </c>
      <c r="AG95" s="22">
        <v>1.53369510978043E-3</v>
      </c>
      <c r="AH95" s="22">
        <v>7.4906686626746499E-5</v>
      </c>
      <c r="AI95" s="6">
        <v>2</v>
      </c>
      <c r="AJ95" s="28">
        <v>29.1632957127641</v>
      </c>
      <c r="AK95" s="24">
        <f t="shared" si="24"/>
        <v>0.19869667054419696</v>
      </c>
      <c r="AL95" s="24">
        <f t="shared" si="28"/>
        <v>28.5303210755546</v>
      </c>
      <c r="AM95" s="24">
        <f t="shared" si="25"/>
        <v>0.1953125302231391</v>
      </c>
      <c r="AN95" s="24">
        <f t="shared" si="29"/>
        <v>-7.6602436480267215</v>
      </c>
      <c r="AO95" s="24">
        <f t="shared" si="30"/>
        <v>-8.7716920250446719</v>
      </c>
      <c r="AP95" s="14">
        <f t="shared" si="31"/>
        <v>-7.067747797868833</v>
      </c>
      <c r="AQ95" s="29">
        <v>1.16940464695232E-3</v>
      </c>
      <c r="AR95" s="22">
        <f t="shared" si="26"/>
        <v>3.6429046282811001E-4</v>
      </c>
      <c r="AS95" s="24">
        <v>-8.5599000000000007</v>
      </c>
      <c r="AT95" s="24">
        <v>-7.4814999999999996</v>
      </c>
      <c r="AU95" s="31">
        <v>-6.9069000000000003</v>
      </c>
    </row>
    <row r="96" spans="1:47" s="8" customFormat="1" x14ac:dyDescent="0.25">
      <c r="A96" s="60" t="s">
        <v>119</v>
      </c>
      <c r="B96" s="4" t="s">
        <v>40</v>
      </c>
      <c r="C96" s="5">
        <v>39675.5</v>
      </c>
      <c r="D96" s="5">
        <v>39713.478472222225</v>
      </c>
      <c r="E96" s="5">
        <f t="shared" si="20"/>
        <v>39694.489236111112</v>
      </c>
      <c r="F96" s="16">
        <f t="shared" si="27"/>
        <v>37.978472222224809</v>
      </c>
      <c r="G96" s="4">
        <v>4500</v>
      </c>
      <c r="H96" s="20">
        <v>26.5</v>
      </c>
      <c r="I96" s="20"/>
      <c r="J96" s="7">
        <v>0</v>
      </c>
      <c r="K96" s="24"/>
      <c r="L96" s="24"/>
      <c r="M96" s="7">
        <v>0</v>
      </c>
      <c r="N96" s="20">
        <v>29.5</v>
      </c>
      <c r="O96" s="85">
        <v>0</v>
      </c>
      <c r="P96" s="7">
        <v>1</v>
      </c>
      <c r="Q96" s="24">
        <v>0.14068914956011699</v>
      </c>
      <c r="R96" s="24">
        <v>0</v>
      </c>
      <c r="S96" s="6">
        <v>1</v>
      </c>
      <c r="T96" s="26">
        <v>3.0193420980452199E-3</v>
      </c>
      <c r="U96" s="18">
        <f t="shared" si="21"/>
        <v>125.69279723437322</v>
      </c>
      <c r="V96" s="85">
        <v>7.6695368648799098</v>
      </c>
      <c r="W96" s="24">
        <f t="shared" si="22"/>
        <v>2.0993103913614375</v>
      </c>
      <c r="X96" s="84">
        <v>6.10181094989787E-2</v>
      </c>
      <c r="Y96" s="24">
        <v>-13.350110476699999</v>
      </c>
      <c r="Z96" s="24">
        <v>-8.5408951669000004</v>
      </c>
      <c r="AA96" s="14">
        <f t="shared" si="19"/>
        <v>22.105105763491121</v>
      </c>
      <c r="AB96" s="28">
        <v>-6.6999999999999904</v>
      </c>
      <c r="AC96" s="24">
        <v>0</v>
      </c>
      <c r="AD96" s="24">
        <v>-36.482331144328697</v>
      </c>
      <c r="AE96" s="24">
        <f t="shared" si="23"/>
        <v>0</v>
      </c>
      <c r="AF96" s="7">
        <v>1</v>
      </c>
      <c r="AG96" s="22">
        <v>1.9922654690618701E-3</v>
      </c>
      <c r="AH96" s="22">
        <v>1.12275449101796E-5</v>
      </c>
      <c r="AI96" s="6">
        <v>2</v>
      </c>
      <c r="AJ96" s="28">
        <v>28.586875467148101</v>
      </c>
      <c r="AK96" s="24">
        <f t="shared" si="24"/>
        <v>0.25804714461137912</v>
      </c>
      <c r="AL96" s="24">
        <f t="shared" si="28"/>
        <v>27.941435977428696</v>
      </c>
      <c r="AM96" s="24">
        <f t="shared" si="25"/>
        <v>0.25147754052100535</v>
      </c>
      <c r="AN96" s="24">
        <f t="shared" si="29"/>
        <v>-8.2593017562982141</v>
      </c>
      <c r="AO96" s="24">
        <f t="shared" si="30"/>
        <v>-9.3700791714223897</v>
      </c>
      <c r="AP96" s="14">
        <f t="shared" si="31"/>
        <v>-7.6671635854944498</v>
      </c>
      <c r="AQ96" s="29">
        <v>1.16940464695232E-3</v>
      </c>
      <c r="AR96" s="22">
        <f t="shared" si="26"/>
        <v>8.2286082210955005E-4</v>
      </c>
      <c r="AS96" s="24">
        <v>-9.3007000000000009</v>
      </c>
      <c r="AT96" s="24">
        <v>-8.2017000000000007</v>
      </c>
      <c r="AU96" s="31">
        <v>-7.6161000000000003</v>
      </c>
    </row>
    <row r="97" spans="1:47" s="8" customFormat="1" x14ac:dyDescent="0.25">
      <c r="A97" s="60" t="s">
        <v>120</v>
      </c>
      <c r="B97" s="4" t="s">
        <v>40</v>
      </c>
      <c r="C97" s="5">
        <v>39798.4375</v>
      </c>
      <c r="D97" s="5">
        <v>39825.476388888892</v>
      </c>
      <c r="E97" s="5">
        <f t="shared" si="20"/>
        <v>39811.95694444445</v>
      </c>
      <c r="F97" s="16">
        <f t="shared" si="27"/>
        <v>27.038888888891961</v>
      </c>
      <c r="G97" s="4">
        <v>500</v>
      </c>
      <c r="H97" s="20">
        <v>26.5</v>
      </c>
      <c r="I97" s="20"/>
      <c r="J97" s="7">
        <v>0</v>
      </c>
      <c r="K97" s="24"/>
      <c r="L97" s="24"/>
      <c r="M97" s="7">
        <v>0</v>
      </c>
      <c r="N97" s="20">
        <v>46</v>
      </c>
      <c r="O97" s="85">
        <v>3</v>
      </c>
      <c r="P97" s="7">
        <v>2</v>
      </c>
      <c r="Q97" s="24">
        <v>9.0339497761339302E-2</v>
      </c>
      <c r="R97" s="24">
        <v>4.5213159431574798E-3</v>
      </c>
      <c r="S97" s="6">
        <v>2</v>
      </c>
      <c r="T97" s="26">
        <v>3.0422847750153298E-3</v>
      </c>
      <c r="U97" s="18">
        <f t="shared" si="21"/>
        <v>126.64788253136051</v>
      </c>
      <c r="V97" s="85">
        <v>7.8474935171806903</v>
      </c>
      <c r="W97" s="24">
        <f t="shared" si="22"/>
        <v>2.1025979330714284</v>
      </c>
      <c r="X97" s="84">
        <v>6.1963085053849898E-2</v>
      </c>
      <c r="Y97" s="24">
        <v>-12.8763173844</v>
      </c>
      <c r="Z97" s="24">
        <v>-8.4400759172999997</v>
      </c>
      <c r="AA97" s="14">
        <f t="shared" si="19"/>
        <v>22.209041336096256</v>
      </c>
      <c r="AB97" s="28">
        <v>-6.55</v>
      </c>
      <c r="AC97" s="24">
        <v>4.9999999999999802E-2</v>
      </c>
      <c r="AD97" s="24">
        <v>-36.336828627135198</v>
      </c>
      <c r="AE97" s="24">
        <f t="shared" si="23"/>
        <v>4.8500839064515626E-2</v>
      </c>
      <c r="AF97" s="7">
        <v>2</v>
      </c>
      <c r="AG97" s="22">
        <v>1.9813498003991999E-3</v>
      </c>
      <c r="AH97" s="22">
        <v>6.0817211715546601E-5</v>
      </c>
      <c r="AI97" s="6">
        <v>4</v>
      </c>
      <c r="AJ97" s="28">
        <v>28.537557673557998</v>
      </c>
      <c r="AK97" s="24">
        <f t="shared" si="24"/>
        <v>0.21518417136746909</v>
      </c>
      <c r="AL97" s="24">
        <f t="shared" si="28"/>
        <v>27.896752709835198</v>
      </c>
      <c r="AM97" s="24">
        <f t="shared" si="25"/>
        <v>0.21076165849899486</v>
      </c>
      <c r="AN97" s="24">
        <f t="shared" si="29"/>
        <v>-8.1095372292303409</v>
      </c>
      <c r="AO97" s="24">
        <f t="shared" si="30"/>
        <v>-9.2204823848279602</v>
      </c>
      <c r="AP97" s="14">
        <f t="shared" si="31"/>
        <v>-7.5173096385881308</v>
      </c>
      <c r="AQ97" s="29">
        <v>5.5008533426722703E-4</v>
      </c>
      <c r="AR97" s="22">
        <f t="shared" si="26"/>
        <v>1.4312644661319729E-3</v>
      </c>
      <c r="AS97" s="24">
        <v>-8.9718</v>
      </c>
      <c r="AT97" s="24">
        <v>-7.8994</v>
      </c>
      <c r="AU97" s="31">
        <v>-7.3279999999999896</v>
      </c>
    </row>
    <row r="98" spans="1:47" s="8" customFormat="1" x14ac:dyDescent="0.25">
      <c r="A98" s="60" t="s">
        <v>121</v>
      </c>
      <c r="B98" s="4" t="s">
        <v>40</v>
      </c>
      <c r="C98" s="5">
        <v>41513.486111111109</v>
      </c>
      <c r="D98" s="5">
        <v>41568.450694444444</v>
      </c>
      <c r="E98" s="5">
        <f t="shared" si="20"/>
        <v>41540.968402777777</v>
      </c>
      <c r="F98" s="16">
        <f t="shared" si="27"/>
        <v>54.964583333334303</v>
      </c>
      <c r="G98" s="4">
        <v>4500</v>
      </c>
      <c r="H98" s="20">
        <v>26.5</v>
      </c>
      <c r="I98" s="20"/>
      <c r="J98" s="7">
        <v>0</v>
      </c>
      <c r="K98" s="24"/>
      <c r="L98" s="24"/>
      <c r="M98" s="7">
        <v>0</v>
      </c>
      <c r="N98" s="20">
        <v>116.5</v>
      </c>
      <c r="O98" s="85">
        <v>25.492191978169501</v>
      </c>
      <c r="P98" s="7">
        <v>3</v>
      </c>
      <c r="Q98" s="24">
        <v>3.9242783285340602E-2</v>
      </c>
      <c r="R98" s="24">
        <v>1.07462937386185E-2</v>
      </c>
      <c r="S98" s="6">
        <v>3</v>
      </c>
      <c r="T98" s="26">
        <v>-3.6546329655048101E-2</v>
      </c>
      <c r="U98" s="18">
        <f t="shared" si="21"/>
        <v>-1521.3944805944693</v>
      </c>
      <c r="V98" s="85">
        <v>-91.288809337836099</v>
      </c>
      <c r="W98" s="24"/>
      <c r="X98" s="84">
        <v>6.0003378809528697E-2</v>
      </c>
      <c r="Y98" s="24">
        <v>-11.6208451774</v>
      </c>
      <c r="Z98" s="24">
        <v>-7.8685939117999997</v>
      </c>
      <c r="AA98" s="14">
        <f t="shared" si="19"/>
        <v>22.798187850386263</v>
      </c>
      <c r="AB98" s="28">
        <v>-6.6</v>
      </c>
      <c r="AC98" s="24">
        <v>8.1649658092772595E-2</v>
      </c>
      <c r="AD98" s="24">
        <v>-36.3853294661997</v>
      </c>
      <c r="AE98" s="24">
        <f t="shared" si="23"/>
        <v>7.9201538536606095E-2</v>
      </c>
      <c r="AF98" s="7">
        <v>3</v>
      </c>
      <c r="AG98" s="22">
        <v>1.84439645708582E-3</v>
      </c>
      <c r="AH98" s="22">
        <v>1.1957394625486E-5</v>
      </c>
      <c r="AI98" s="6">
        <v>3</v>
      </c>
      <c r="AJ98" s="28">
        <v>29.164068988580802</v>
      </c>
      <c r="AK98" s="24">
        <f t="shared" si="24"/>
        <v>0.19879657777053819</v>
      </c>
      <c r="AL98" s="24">
        <f t="shared" si="28"/>
        <v>28.516735554399702</v>
      </c>
      <c r="AM98" s="24">
        <f t="shared" si="25"/>
        <v>0.1953125302231391</v>
      </c>
      <c r="AN98" s="24">
        <f t="shared" si="29"/>
        <v>-8.1594587382529653</v>
      </c>
      <c r="AO98" s="24">
        <f t="shared" si="30"/>
        <v>-9.2703479803594746</v>
      </c>
      <c r="AP98" s="14">
        <f t="shared" si="31"/>
        <v>-7.5672609542235705</v>
      </c>
      <c r="AQ98" s="29">
        <v>1.16940464695232E-3</v>
      </c>
      <c r="AR98" s="22">
        <f t="shared" si="26"/>
        <v>6.749918101335E-4</v>
      </c>
      <c r="AS98" s="24">
        <v>-9.0520999999999994</v>
      </c>
      <c r="AT98" s="24">
        <v>-7.9752000000000001</v>
      </c>
      <c r="AU98" s="31">
        <v>-7.4013999999999998</v>
      </c>
    </row>
    <row r="99" spans="1:47" s="8" customFormat="1" x14ac:dyDescent="0.25">
      <c r="A99" s="60" t="s">
        <v>122</v>
      </c>
      <c r="B99" s="4" t="s">
        <v>44</v>
      </c>
      <c r="C99" s="5">
        <v>41569.440972222219</v>
      </c>
      <c r="D99" s="5">
        <v>41624.425000000003</v>
      </c>
      <c r="E99" s="5">
        <f t="shared" si="20"/>
        <v>41596.932986111111</v>
      </c>
      <c r="F99" s="16">
        <f t="shared" si="27"/>
        <v>54.984027777783922</v>
      </c>
      <c r="G99" s="4">
        <v>4500</v>
      </c>
      <c r="H99" s="20">
        <v>26.5</v>
      </c>
      <c r="I99" s="20"/>
      <c r="J99" s="7">
        <v>0</v>
      </c>
      <c r="K99" s="24"/>
      <c r="L99" s="24"/>
      <c r="M99" s="7">
        <v>0</v>
      </c>
      <c r="N99" s="20">
        <v>293.09746316570801</v>
      </c>
      <c r="O99" s="85">
        <v>19.670730657706802</v>
      </c>
      <c r="P99" s="7">
        <v>3</v>
      </c>
      <c r="Q99" s="24">
        <v>1.2852797267909701E-2</v>
      </c>
      <c r="R99" s="24">
        <v>4.31137386437526E-5</v>
      </c>
      <c r="S99" s="6">
        <v>3</v>
      </c>
      <c r="T99" s="26">
        <v>1.0011754871069301E-3</v>
      </c>
      <c r="U99" s="18">
        <f t="shared" si="21"/>
        <v>41.678134974644905</v>
      </c>
      <c r="V99" s="85">
        <v>2.67993804663088</v>
      </c>
      <c r="W99" s="24">
        <f t="shared" si="22"/>
        <v>1.6199082767899697</v>
      </c>
      <c r="X99" s="84">
        <v>6.4300815001948605E-2</v>
      </c>
      <c r="Y99" s="24">
        <v>-9.5598013559999995</v>
      </c>
      <c r="Z99" s="24">
        <v>-7.1283101454000004</v>
      </c>
      <c r="AA99" s="14">
        <f t="shared" si="19"/>
        <v>23.561353788005686</v>
      </c>
      <c r="AB99" s="28">
        <v>-6.1333333333333302</v>
      </c>
      <c r="AC99" s="24">
        <v>0.124721912892464</v>
      </c>
      <c r="AD99" s="24">
        <v>-35.932654968264202</v>
      </c>
      <c r="AE99" s="24">
        <f t="shared" si="23"/>
        <v>0.12098234850031914</v>
      </c>
      <c r="AF99" s="7">
        <v>3</v>
      </c>
      <c r="AG99" s="22">
        <v>1.5193112940785E-3</v>
      </c>
      <c r="AH99" s="22">
        <v>3.78558094237954E-4</v>
      </c>
      <c r="AI99" s="6">
        <v>3</v>
      </c>
      <c r="AJ99" s="28">
        <v>29.440288886428</v>
      </c>
      <c r="AK99" s="24">
        <f t="shared" si="24"/>
        <v>0.19866712055603289</v>
      </c>
      <c r="AL99" s="24">
        <f t="shared" si="28"/>
        <v>28.804344822864202</v>
      </c>
      <c r="AM99" s="24">
        <f t="shared" si="25"/>
        <v>0.1953125302231391</v>
      </c>
      <c r="AN99" s="24">
        <f t="shared" si="29"/>
        <v>-7.6935246540416529</v>
      </c>
      <c r="AO99" s="24">
        <f t="shared" si="30"/>
        <v>-8.8049357553987875</v>
      </c>
      <c r="AP99" s="14">
        <f t="shared" si="31"/>
        <v>-7.1010486749589745</v>
      </c>
      <c r="AQ99" s="29">
        <v>1.16940464695232E-3</v>
      </c>
      <c r="AR99" s="22">
        <f t="shared" si="26"/>
        <v>3.4990664712617999E-4</v>
      </c>
      <c r="AS99" s="24">
        <v>-8.6294000000000004</v>
      </c>
      <c r="AT99" s="24">
        <v>-7.5456000000000003</v>
      </c>
      <c r="AU99" s="31">
        <v>-6.9682000000000004</v>
      </c>
    </row>
    <row r="100" spans="1:47" s="8" customFormat="1" x14ac:dyDescent="0.25">
      <c r="A100" s="60" t="s">
        <v>123</v>
      </c>
      <c r="B100" s="4" t="s">
        <v>40</v>
      </c>
      <c r="C100" s="5">
        <v>41752.469444444447</v>
      </c>
      <c r="D100" s="5">
        <v>41806.449999999997</v>
      </c>
      <c r="E100" s="5">
        <f t="shared" si="20"/>
        <v>41779.459722222222</v>
      </c>
      <c r="F100" s="16">
        <f t="shared" si="27"/>
        <v>53.980555555550382</v>
      </c>
      <c r="G100" s="4">
        <v>500</v>
      </c>
      <c r="H100" s="20">
        <v>26.5</v>
      </c>
      <c r="I100" s="20"/>
      <c r="J100" s="7">
        <v>0</v>
      </c>
      <c r="K100" s="24"/>
      <c r="L100" s="24"/>
      <c r="M100" s="7">
        <v>0</v>
      </c>
      <c r="N100" s="20">
        <v>111</v>
      </c>
      <c r="O100" s="85">
        <v>2.0046242836298598</v>
      </c>
      <c r="P100" s="7">
        <v>3</v>
      </c>
      <c r="Q100" s="24">
        <v>3.2815479630495997E-2</v>
      </c>
      <c r="R100" s="24">
        <v>4.3741826958612401E-3</v>
      </c>
      <c r="S100" s="6">
        <v>3</v>
      </c>
      <c r="T100" s="26">
        <v>2.68942953020132E-3</v>
      </c>
      <c r="U100" s="18">
        <f t="shared" si="21"/>
        <v>111.95880083763446</v>
      </c>
      <c r="V100" s="85">
        <v>6.7888659657457904</v>
      </c>
      <c r="W100" s="24">
        <f t="shared" si="22"/>
        <v>2.049058238200812</v>
      </c>
      <c r="X100" s="84">
        <v>6.0637180060468698E-2</v>
      </c>
      <c r="Y100" s="24">
        <v>-11.567287906300001</v>
      </c>
      <c r="Z100" s="24">
        <v>-7.9525957447</v>
      </c>
      <c r="AA100" s="14">
        <f t="shared" ref="AA100:AA131" si="32">Z100*1.03091+30.91</f>
        <v>22.711589520831325</v>
      </c>
      <c r="AB100" s="28">
        <v>-6.7666666666666604</v>
      </c>
      <c r="AC100" s="24">
        <v>4.7140452079103001E-2</v>
      </c>
      <c r="AD100" s="24">
        <v>-36.546998929748099</v>
      </c>
      <c r="AE100" s="24">
        <f t="shared" si="23"/>
        <v>4.5727029594341891E-2</v>
      </c>
      <c r="AF100" s="7">
        <v>3</v>
      </c>
      <c r="AG100" s="22">
        <v>1.8252287924151601E-3</v>
      </c>
      <c r="AH100" s="22">
        <v>3.1818862275448799E-6</v>
      </c>
      <c r="AI100" s="6">
        <v>2</v>
      </c>
      <c r="AJ100" s="28">
        <v>29.2471854031539</v>
      </c>
      <c r="AK100" s="24">
        <f t="shared" si="24"/>
        <v>0.19881906128803728</v>
      </c>
      <c r="AL100" s="24">
        <f t="shared" si="28"/>
        <v>28.594403185048101</v>
      </c>
      <c r="AM100" s="24">
        <f t="shared" si="25"/>
        <v>0.1953125302231391</v>
      </c>
      <c r="AN100" s="24">
        <f t="shared" si="29"/>
        <v>-8.3258637683283041</v>
      </c>
      <c r="AO100" s="24">
        <f t="shared" si="30"/>
        <v>-9.4365666321310755</v>
      </c>
      <c r="AP100" s="14">
        <f t="shared" si="31"/>
        <v>-7.7337653396751875</v>
      </c>
      <c r="AQ100" s="29">
        <v>5.5008533426722703E-4</v>
      </c>
      <c r="AR100" s="22">
        <f t="shared" si="26"/>
        <v>1.2751434581479331E-3</v>
      </c>
      <c r="AS100" s="24">
        <v>-8.8986999999999998</v>
      </c>
      <c r="AT100" s="24">
        <v>-7.8696000000000002</v>
      </c>
      <c r="AU100" s="31">
        <v>-7.3213999999999997</v>
      </c>
    </row>
    <row r="101" spans="1:47" s="8" customFormat="1" x14ac:dyDescent="0.25">
      <c r="A101" s="60" t="s">
        <v>124</v>
      </c>
      <c r="B101" s="4" t="s">
        <v>44</v>
      </c>
      <c r="C101" s="5">
        <v>41625.427777777775</v>
      </c>
      <c r="D101" s="5">
        <v>41687.475694444445</v>
      </c>
      <c r="E101" s="5">
        <f t="shared" si="20"/>
        <v>41656.451736111107</v>
      </c>
      <c r="F101" s="16">
        <f t="shared" si="27"/>
        <v>62.047916666670062</v>
      </c>
      <c r="G101" s="4">
        <v>500</v>
      </c>
      <c r="H101" s="20">
        <v>26.5</v>
      </c>
      <c r="I101" s="20"/>
      <c r="J101" s="7">
        <v>0</v>
      </c>
      <c r="K101" s="24"/>
      <c r="L101" s="24"/>
      <c r="M101" s="7">
        <v>0</v>
      </c>
      <c r="N101" s="20">
        <v>282.909715557011</v>
      </c>
      <c r="O101" s="85">
        <v>21.582133791577299</v>
      </c>
      <c r="P101" s="7">
        <v>3</v>
      </c>
      <c r="Q101" s="24">
        <v>1.2629288271481701E-2</v>
      </c>
      <c r="R101" s="24">
        <v>9.980555164254589E-4</v>
      </c>
      <c r="S101" s="6">
        <v>3</v>
      </c>
      <c r="T101" s="26">
        <v>1.1543161779782099E-3</v>
      </c>
      <c r="U101" s="18">
        <f t="shared" si="21"/>
        <v>48.053259482224746</v>
      </c>
      <c r="V101" s="85">
        <v>3.0069986451943702</v>
      </c>
      <c r="W101" s="24">
        <f t="shared" si="22"/>
        <v>1.6817228514662357</v>
      </c>
      <c r="X101" s="84">
        <v>6.2576372083701898E-2</v>
      </c>
      <c r="Y101" s="24">
        <v>-9.3664552367000002</v>
      </c>
      <c r="Z101" s="24">
        <v>-7.1048029463000004</v>
      </c>
      <c r="AA101" s="14">
        <f t="shared" si="32"/>
        <v>23.585587594629867</v>
      </c>
      <c r="AB101" s="28">
        <v>-6.36666666666666</v>
      </c>
      <c r="AC101" s="24">
        <v>0.24944382578492899</v>
      </c>
      <c r="AD101" s="24">
        <v>-36.158992217231997</v>
      </c>
      <c r="AE101" s="24">
        <f t="shared" si="23"/>
        <v>0.24196469700063925</v>
      </c>
      <c r="AF101" s="7">
        <v>3</v>
      </c>
      <c r="AG101" s="22">
        <v>1.6548192781104399E-3</v>
      </c>
      <c r="AH101" s="22">
        <v>1.5956052426271199E-4</v>
      </c>
      <c r="AI101" s="6">
        <v>3</v>
      </c>
      <c r="AJ101" s="28">
        <v>29.698765414558</v>
      </c>
      <c r="AK101" s="24">
        <f t="shared" si="24"/>
        <v>0.19867998422922628</v>
      </c>
      <c r="AL101" s="24">
        <f t="shared" si="28"/>
        <v>29.054189270931996</v>
      </c>
      <c r="AM101" s="24">
        <f t="shared" si="25"/>
        <v>0.1953125302231391</v>
      </c>
      <c r="AN101" s="24">
        <f t="shared" si="29"/>
        <v>-7.9264916961474228</v>
      </c>
      <c r="AO101" s="24">
        <f t="shared" si="30"/>
        <v>-9.0376418678793016</v>
      </c>
      <c r="AP101" s="14">
        <f t="shared" si="31"/>
        <v>-7.334154814591443</v>
      </c>
      <c r="AQ101" s="29">
        <v>5.5008533426722703E-4</v>
      </c>
      <c r="AR101" s="22">
        <f t="shared" si="26"/>
        <v>1.1047339438432129E-3</v>
      </c>
      <c r="AS101" s="24">
        <v>-8.0298999999999996</v>
      </c>
      <c r="AT101" s="24">
        <v>-7.0705</v>
      </c>
      <c r="AU101" s="31">
        <v>-6.5594000000000001</v>
      </c>
    </row>
    <row r="102" spans="1:47" s="8" customFormat="1" x14ac:dyDescent="0.25">
      <c r="A102" s="60" t="s">
        <v>125</v>
      </c>
      <c r="B102" s="4" t="s">
        <v>34</v>
      </c>
      <c r="C102" s="5">
        <v>41625.438194444447</v>
      </c>
      <c r="D102" s="5">
        <v>41687.513888888891</v>
      </c>
      <c r="E102" s="5">
        <f t="shared" si="20"/>
        <v>41656.476041666669</v>
      </c>
      <c r="F102" s="16">
        <f t="shared" si="27"/>
        <v>62.075694444443798</v>
      </c>
      <c r="G102" s="4">
        <v>500</v>
      </c>
      <c r="H102" s="20">
        <v>26.5</v>
      </c>
      <c r="I102" s="20"/>
      <c r="J102" s="7">
        <v>0</v>
      </c>
      <c r="K102" s="24"/>
      <c r="L102" s="24"/>
      <c r="M102" s="7">
        <v>0</v>
      </c>
      <c r="N102" s="20">
        <v>96.8333333333333</v>
      </c>
      <c r="O102" s="85">
        <v>9.4897605636578408</v>
      </c>
      <c r="P102" s="7">
        <v>3</v>
      </c>
      <c r="Q102" s="24">
        <v>3.4458261195867097E-2</v>
      </c>
      <c r="R102" s="24">
        <v>1.6215735068168001E-2</v>
      </c>
      <c r="S102" s="6">
        <v>3</v>
      </c>
      <c r="T102" s="26">
        <v>1.5268031022582399E-4</v>
      </c>
      <c r="U102" s="18">
        <f t="shared" si="21"/>
        <v>6.3559592294361735</v>
      </c>
      <c r="V102" s="85">
        <v>0.93487869007885804</v>
      </c>
      <c r="W102" s="24">
        <f t="shared" si="22"/>
        <v>0.80318110274432819</v>
      </c>
      <c r="X102" s="84">
        <v>0.14708695514426501</v>
      </c>
      <c r="Y102" s="24">
        <v>-8.68</v>
      </c>
      <c r="Z102" s="24">
        <v>-7.49</v>
      </c>
      <c r="AA102" s="14">
        <f t="shared" si="32"/>
        <v>23.1884841</v>
      </c>
      <c r="AB102" s="28">
        <v>-6.6333333333333302</v>
      </c>
      <c r="AC102" s="24">
        <v>1.2472191289246399</v>
      </c>
      <c r="AD102" s="24">
        <v>-36.417663358909401</v>
      </c>
      <c r="AE102" s="24">
        <f t="shared" si="23"/>
        <v>1.2098234850031913</v>
      </c>
      <c r="AF102" s="7">
        <v>3</v>
      </c>
      <c r="AG102" s="22">
        <v>9.0523893878908797E-4</v>
      </c>
      <c r="AH102" s="22">
        <v>1.2747822844060499E-4</v>
      </c>
      <c r="AI102" s="6">
        <v>3</v>
      </c>
      <c r="AJ102" s="28">
        <v>29.5791480971046</v>
      </c>
      <c r="AK102" s="24">
        <f t="shared" si="24"/>
        <v>0.19874895890755118</v>
      </c>
      <c r="AL102" s="24">
        <f t="shared" si="28"/>
        <v>28.927663358909399</v>
      </c>
      <c r="AM102" s="24">
        <f t="shared" si="25"/>
        <v>0.1953125302231391</v>
      </c>
      <c r="AN102" s="24">
        <f t="shared" si="29"/>
        <v>-8.192739744268124</v>
      </c>
      <c r="AO102" s="24">
        <f t="shared" si="30"/>
        <v>-9.3035917107138175</v>
      </c>
      <c r="AP102" s="14">
        <f t="shared" si="31"/>
        <v>-7.6005618313139394</v>
      </c>
      <c r="AQ102" s="29">
        <v>5.5008533426722703E-4</v>
      </c>
      <c r="AR102" s="22">
        <f t="shared" si="26"/>
        <v>3.5515360452186093E-4</v>
      </c>
      <c r="AS102" s="24">
        <v>-9.0882000000000005</v>
      </c>
      <c r="AT102" s="24">
        <v>-8.0108999999999995</v>
      </c>
      <c r="AU102" s="31">
        <v>-7.4368999999999996</v>
      </c>
    </row>
    <row r="103" spans="1:47" s="8" customFormat="1" x14ac:dyDescent="0.25">
      <c r="A103" s="60" t="s">
        <v>126</v>
      </c>
      <c r="B103" s="4" t="s">
        <v>31</v>
      </c>
      <c r="C103" s="5">
        <v>39798.430555555555</v>
      </c>
      <c r="D103" s="5">
        <v>39825.543749999997</v>
      </c>
      <c r="E103" s="5">
        <f t="shared" si="20"/>
        <v>39811.987152777772</v>
      </c>
      <c r="F103" s="16">
        <f t="shared" si="27"/>
        <v>27.113194444442343</v>
      </c>
      <c r="G103" s="4">
        <v>500</v>
      </c>
      <c r="H103" s="20">
        <v>27</v>
      </c>
      <c r="I103" s="20">
        <v>0</v>
      </c>
      <c r="J103" s="7">
        <v>1</v>
      </c>
      <c r="K103" s="24"/>
      <c r="L103" s="24"/>
      <c r="M103" s="7">
        <v>0</v>
      </c>
      <c r="N103" s="20">
        <v>19.25</v>
      </c>
      <c r="O103" s="85">
        <v>5.25</v>
      </c>
      <c r="P103" s="7">
        <v>2</v>
      </c>
      <c r="Q103" s="24">
        <v>0.20795203034359599</v>
      </c>
      <c r="R103" s="24">
        <v>6.3433511825078004E-2</v>
      </c>
      <c r="S103" s="6">
        <v>2</v>
      </c>
      <c r="T103" s="26">
        <v>4.7261122352278903E-3</v>
      </c>
      <c r="U103" s="18">
        <f t="shared" si="21"/>
        <v>196.74427328853571</v>
      </c>
      <c r="V103" s="85">
        <v>11.965347822669401</v>
      </c>
      <c r="W103" s="24">
        <f t="shared" si="22"/>
        <v>2.2939021000380437</v>
      </c>
      <c r="X103" s="84">
        <v>6.0816752745436402E-2</v>
      </c>
      <c r="Y103" s="24">
        <v>-12.790246184100001</v>
      </c>
      <c r="Z103" s="24">
        <v>-7.9460261289999998</v>
      </c>
      <c r="AA103" s="14">
        <f t="shared" si="32"/>
        <v>22.718362203352612</v>
      </c>
      <c r="AB103" s="28">
        <v>-6.3</v>
      </c>
      <c r="AC103" s="24">
        <v>0.1</v>
      </c>
      <c r="AD103" s="24">
        <v>-36.094324431812602</v>
      </c>
      <c r="AE103" s="24">
        <f t="shared" si="23"/>
        <v>9.700167812903164E-2</v>
      </c>
      <c r="AF103" s="7">
        <v>2</v>
      </c>
      <c r="AG103" s="22">
        <v>1.9334830339321301E-3</v>
      </c>
      <c r="AH103" s="22">
        <v>9.9212289130072096E-5</v>
      </c>
      <c r="AI103" s="6">
        <v>5</v>
      </c>
      <c r="AJ103" s="28">
        <v>28.784072046646401</v>
      </c>
      <c r="AK103" s="24">
        <f t="shared" si="24"/>
        <v>0.21510021837456539</v>
      </c>
      <c r="AL103" s="24">
        <f t="shared" si="28"/>
        <v>28.148298302812602</v>
      </c>
      <c r="AM103" s="24">
        <f t="shared" si="25"/>
        <v>0.21076165849899486</v>
      </c>
      <c r="AN103" s="24">
        <f t="shared" si="29"/>
        <v>-7.946134290809141</v>
      </c>
      <c r="AO103" s="24">
        <f t="shared" si="30"/>
        <v>-9.0704837658903443</v>
      </c>
      <c r="AP103" s="14">
        <f t="shared" si="31"/>
        <v>-7.3635766274593379</v>
      </c>
      <c r="AQ103" s="29">
        <v>5.4563870612498496E-4</v>
      </c>
      <c r="AR103" s="22">
        <f t="shared" si="26"/>
        <v>1.3878443278071452E-3</v>
      </c>
      <c r="AS103" s="24">
        <v>-8.9679000000000002</v>
      </c>
      <c r="AT103" s="24">
        <v>-7.8605</v>
      </c>
      <c r="AU103" s="31">
        <v>-7.2870999999999997</v>
      </c>
    </row>
    <row r="104" spans="1:47" s="8" customFormat="1" x14ac:dyDescent="0.25">
      <c r="A104" s="60" t="s">
        <v>127</v>
      </c>
      <c r="B104" s="4" t="s">
        <v>40</v>
      </c>
      <c r="C104" s="5">
        <v>41625.445833333331</v>
      </c>
      <c r="D104" s="5">
        <v>41687.515277777777</v>
      </c>
      <c r="E104" s="5">
        <f t="shared" si="20"/>
        <v>41656.48055555555</v>
      </c>
      <c r="F104" s="16">
        <f t="shared" si="27"/>
        <v>62.069444444445253</v>
      </c>
      <c r="G104" s="4">
        <v>500</v>
      </c>
      <c r="H104" s="20">
        <v>26.5</v>
      </c>
      <c r="I104" s="20"/>
      <c r="J104" s="7">
        <v>0</v>
      </c>
      <c r="K104" s="24"/>
      <c r="L104" s="24"/>
      <c r="M104" s="7">
        <v>0</v>
      </c>
      <c r="N104" s="20">
        <v>89.2777777777777</v>
      </c>
      <c r="O104" s="85">
        <v>6.2217261707029401</v>
      </c>
      <c r="P104" s="7">
        <v>3</v>
      </c>
      <c r="Q104" s="24">
        <v>4.7135240257500703E-2</v>
      </c>
      <c r="R104" s="24">
        <v>1.9492008376313999E-3</v>
      </c>
      <c r="S104" s="6">
        <v>3</v>
      </c>
      <c r="T104" s="26">
        <v>6.70264506868981E-3</v>
      </c>
      <c r="U104" s="18">
        <f t="shared" si="21"/>
        <v>279.02575468286085</v>
      </c>
      <c r="V104" s="85">
        <v>16.7633019784416</v>
      </c>
      <c r="W104" s="24">
        <f t="shared" si="22"/>
        <v>2.4456442914471763</v>
      </c>
      <c r="X104" s="84">
        <v>6.0077973796700997E-2</v>
      </c>
      <c r="Y104" s="24">
        <v>-10.8205426471</v>
      </c>
      <c r="Z104" s="24">
        <v>-7.9661134654999897</v>
      </c>
      <c r="AA104" s="14">
        <f t="shared" si="32"/>
        <v>22.697653967281404</v>
      </c>
      <c r="AB104" s="28">
        <v>-6.6666666666666599</v>
      </c>
      <c r="AC104" s="24">
        <v>4.7140452079103397E-2</v>
      </c>
      <c r="AD104" s="24">
        <v>-36.449997251619102</v>
      </c>
      <c r="AE104" s="24">
        <f t="shared" si="23"/>
        <v>4.5727029594342279E-2</v>
      </c>
      <c r="AF104" s="7">
        <v>3</v>
      </c>
      <c r="AG104" s="22">
        <v>1.3804131736526899E-3</v>
      </c>
      <c r="AH104" s="22">
        <v>4.5151563397483399E-4</v>
      </c>
      <c r="AI104" s="6">
        <v>4</v>
      </c>
      <c r="AJ104" s="28">
        <v>29.132883018165199</v>
      </c>
      <c r="AK104" s="24">
        <f t="shared" si="24"/>
        <v>0.19881400010457956</v>
      </c>
      <c r="AL104" s="24">
        <f t="shared" si="28"/>
        <v>28.483883786119112</v>
      </c>
      <c r="AM104" s="24">
        <f t="shared" si="25"/>
        <v>0.1953125302231391</v>
      </c>
      <c r="AN104" s="24">
        <f t="shared" si="29"/>
        <v>-8.2260207502832827</v>
      </c>
      <c r="AO104" s="24">
        <f t="shared" si="30"/>
        <v>-9.3368354410682741</v>
      </c>
      <c r="AP104" s="14">
        <f t="shared" si="31"/>
        <v>-7.6338627084043083</v>
      </c>
      <c r="AQ104" s="29">
        <v>5.5008533426722703E-4</v>
      </c>
      <c r="AR104" s="22">
        <f t="shared" si="26"/>
        <v>8.3032783938546289E-4</v>
      </c>
      <c r="AS104" s="24">
        <v>-8.9726999999999997</v>
      </c>
      <c r="AT104" s="24">
        <v>-7.9176000000000002</v>
      </c>
      <c r="AU104" s="31">
        <v>-7.3555000000000001</v>
      </c>
    </row>
    <row r="105" spans="1:47" s="8" customFormat="1" x14ac:dyDescent="0.25">
      <c r="A105" s="60" t="s">
        <v>128</v>
      </c>
      <c r="B105" s="4" t="s">
        <v>31</v>
      </c>
      <c r="C105" s="5">
        <v>41625.461805555555</v>
      </c>
      <c r="D105" s="5">
        <v>41687.552083333336</v>
      </c>
      <c r="E105" s="5">
        <f t="shared" si="20"/>
        <v>41656.506944444445</v>
      </c>
      <c r="F105" s="16">
        <f t="shared" si="27"/>
        <v>62.090277777781012</v>
      </c>
      <c r="G105" s="4">
        <v>500</v>
      </c>
      <c r="H105" s="20">
        <v>25.7</v>
      </c>
      <c r="I105" s="20">
        <v>1.35892114070929</v>
      </c>
      <c r="J105" s="7">
        <v>3</v>
      </c>
      <c r="K105" s="24">
        <v>7.9866666666666601</v>
      </c>
      <c r="L105" s="24">
        <v>0.32355662392986001</v>
      </c>
      <c r="M105" s="7">
        <v>3</v>
      </c>
      <c r="N105" s="20">
        <v>12.7222222222222</v>
      </c>
      <c r="O105" s="85">
        <v>1.1412576991207799</v>
      </c>
      <c r="P105" s="7">
        <v>3</v>
      </c>
      <c r="Q105" s="24">
        <v>0.30063442370881299</v>
      </c>
      <c r="R105" s="24">
        <v>2.6112964742442499E-2</v>
      </c>
      <c r="S105" s="6">
        <v>3</v>
      </c>
      <c r="T105" s="26">
        <v>1.3501997518751601E-2</v>
      </c>
      <c r="U105" s="18">
        <f t="shared" si="21"/>
        <v>562.07736032369201</v>
      </c>
      <c r="V105" s="85">
        <v>33.735451125191702</v>
      </c>
      <c r="W105" s="24">
        <f t="shared" si="22"/>
        <v>2.7497960928814358</v>
      </c>
      <c r="X105" s="84">
        <v>6.0019231348802202E-2</v>
      </c>
      <c r="Y105" s="24">
        <v>-14.3702391477</v>
      </c>
      <c r="Z105" s="24">
        <v>-8.0405020727999901</v>
      </c>
      <c r="AA105" s="14">
        <f t="shared" si="32"/>
        <v>22.620966008129763</v>
      </c>
      <c r="AB105" s="28">
        <v>-6.2333333333333298</v>
      </c>
      <c r="AC105" s="24">
        <v>0.205480466765632</v>
      </c>
      <c r="AD105" s="24">
        <v>-36.029656646393299</v>
      </c>
      <c r="AE105" s="24">
        <f t="shared" si="23"/>
        <v>0.19931950099003018</v>
      </c>
      <c r="AF105" s="7">
        <v>3</v>
      </c>
      <c r="AG105" s="22">
        <v>1.8801679141716499E-3</v>
      </c>
      <c r="AH105" s="22">
        <v>0</v>
      </c>
      <c r="AI105" s="6">
        <v>1</v>
      </c>
      <c r="AJ105" s="28">
        <v>28.6217477676296</v>
      </c>
      <c r="AK105" s="24">
        <f t="shared" si="24"/>
        <v>0.19879417760317933</v>
      </c>
      <c r="AL105" s="24">
        <f t="shared" si="28"/>
        <v>27.989154573593311</v>
      </c>
      <c r="AM105" s="24">
        <f t="shared" si="25"/>
        <v>0.1953125302231391</v>
      </c>
      <c r="AN105" s="24">
        <f t="shared" si="29"/>
        <v>-7.6548153306865743</v>
      </c>
      <c r="AO105" s="24">
        <f t="shared" si="30"/>
        <v>-8.7450170727727254</v>
      </c>
      <c r="AP105" s="14">
        <f t="shared" si="31"/>
        <v>-7.0466154627091555</v>
      </c>
      <c r="AQ105" s="29">
        <v>5.5728383303900496E-4</v>
      </c>
      <c r="AR105" s="22">
        <f t="shared" si="26"/>
        <v>1.322884081132645E-3</v>
      </c>
      <c r="AS105" s="24">
        <v>-8.6906999999999996</v>
      </c>
      <c r="AT105" s="24">
        <v>-7.6097000000000001</v>
      </c>
      <c r="AU105" s="31">
        <v>-7.0071000000000003</v>
      </c>
    </row>
    <row r="106" spans="1:47" s="8" customFormat="1" x14ac:dyDescent="0.25">
      <c r="A106" s="60" t="s">
        <v>129</v>
      </c>
      <c r="B106" s="4" t="s">
        <v>40</v>
      </c>
      <c r="C106" s="5">
        <v>41688.458333333336</v>
      </c>
      <c r="D106" s="5">
        <v>41751.480555555558</v>
      </c>
      <c r="E106" s="5">
        <f t="shared" si="20"/>
        <v>41719.969444444447</v>
      </c>
      <c r="F106" s="16">
        <f t="shared" si="27"/>
        <v>63.022222222221899</v>
      </c>
      <c r="G106" s="4">
        <v>500</v>
      </c>
      <c r="H106" s="20">
        <v>26.5</v>
      </c>
      <c r="I106" s="20"/>
      <c r="J106" s="7">
        <v>0</v>
      </c>
      <c r="K106" s="24"/>
      <c r="L106" s="24"/>
      <c r="M106" s="7">
        <v>0</v>
      </c>
      <c r="N106" s="20">
        <v>93.8888888888888</v>
      </c>
      <c r="O106" s="85">
        <v>11.134142796033601</v>
      </c>
      <c r="P106" s="7">
        <v>3</v>
      </c>
      <c r="Q106" s="24">
        <v>2.9519651240644599E-2</v>
      </c>
      <c r="R106" s="24">
        <v>1.9987050053365402E-2</v>
      </c>
      <c r="S106" s="6">
        <v>3</v>
      </c>
      <c r="T106" s="26">
        <v>3.5244856797095199E-3</v>
      </c>
      <c r="U106" s="18">
        <f t="shared" si="21"/>
        <v>146.72152061933926</v>
      </c>
      <c r="V106" s="85">
        <v>8.8433503943875102</v>
      </c>
      <c r="W106" s="24">
        <f t="shared" si="22"/>
        <v>2.1664938193698795</v>
      </c>
      <c r="X106" s="84">
        <v>6.0273028503644598E-2</v>
      </c>
      <c r="Y106" s="24">
        <v>-12.254768431600001</v>
      </c>
      <c r="Z106" s="24">
        <v>-7.9197964915999997</v>
      </c>
      <c r="AA106" s="14">
        <f t="shared" si="32"/>
        <v>22.745402598844645</v>
      </c>
      <c r="AB106" s="28">
        <v>-6.6666666666666599</v>
      </c>
      <c r="AC106" s="24">
        <v>0.124721912892464</v>
      </c>
      <c r="AD106" s="24">
        <v>-36.449997251619102</v>
      </c>
      <c r="AE106" s="24">
        <f t="shared" si="23"/>
        <v>0.12098234850031914</v>
      </c>
      <c r="AF106" s="7">
        <v>3</v>
      </c>
      <c r="AG106" s="22">
        <v>1.8428227295409099E-3</v>
      </c>
      <c r="AH106" s="22">
        <v>2.0775823353293398E-5</v>
      </c>
      <c r="AI106" s="6">
        <v>2</v>
      </c>
      <c r="AJ106" s="28">
        <v>29.179570831271199</v>
      </c>
      <c r="AK106" s="24">
        <f t="shared" si="24"/>
        <v>0.19880789167017288</v>
      </c>
      <c r="AL106" s="24">
        <f t="shared" si="28"/>
        <v>28.530200760019103</v>
      </c>
      <c r="AM106" s="24">
        <f t="shared" si="25"/>
        <v>0.1953125302231391</v>
      </c>
      <c r="AN106" s="24">
        <f t="shared" si="29"/>
        <v>-8.2260207502832827</v>
      </c>
      <c r="AO106" s="24">
        <f t="shared" si="30"/>
        <v>-9.3368354410682741</v>
      </c>
      <c r="AP106" s="14">
        <f t="shared" si="31"/>
        <v>-7.6338627084043083</v>
      </c>
      <c r="AQ106" s="29">
        <v>5.5008533426722703E-4</v>
      </c>
      <c r="AR106" s="22">
        <f t="shared" si="26"/>
        <v>1.2927373952736829E-3</v>
      </c>
      <c r="AS106" s="24">
        <v>-8.8734999999999999</v>
      </c>
      <c r="AT106" s="24">
        <v>-7.8331999999999997</v>
      </c>
      <c r="AU106" s="31">
        <v>-7.2789999999999999</v>
      </c>
    </row>
    <row r="107" spans="1:47" s="8" customFormat="1" x14ac:dyDescent="0.25">
      <c r="A107" s="60" t="s">
        <v>130</v>
      </c>
      <c r="B107" s="4" t="s">
        <v>40</v>
      </c>
      <c r="C107" s="5">
        <v>41877.430555555555</v>
      </c>
      <c r="D107" s="5">
        <v>41942.554861111108</v>
      </c>
      <c r="E107" s="5">
        <f t="shared" si="20"/>
        <v>41909.992708333331</v>
      </c>
      <c r="F107" s="16">
        <f t="shared" si="27"/>
        <v>65.124305555553292</v>
      </c>
      <c r="G107" s="4">
        <v>4500</v>
      </c>
      <c r="H107" s="20">
        <v>26.9</v>
      </c>
      <c r="I107" s="20">
        <v>0</v>
      </c>
      <c r="J107" s="7">
        <v>1</v>
      </c>
      <c r="K107" s="24">
        <v>6.61</v>
      </c>
      <c r="L107" s="24">
        <v>0</v>
      </c>
      <c r="M107" s="7">
        <v>1</v>
      </c>
      <c r="N107" s="20">
        <v>95.3333333333333</v>
      </c>
      <c r="O107" s="85">
        <v>2.6666666666666599</v>
      </c>
      <c r="P107" s="7">
        <v>2</v>
      </c>
      <c r="Q107" s="24">
        <v>4.5073375262054502E-2</v>
      </c>
      <c r="R107" s="24">
        <v>0</v>
      </c>
      <c r="S107" s="6">
        <v>1</v>
      </c>
      <c r="T107" s="26">
        <v>1.3311356818748101E-3</v>
      </c>
      <c r="U107" s="18">
        <f t="shared" si="21"/>
        <v>55.414114042145826</v>
      </c>
      <c r="V107" s="85">
        <v>3.42294681272806</v>
      </c>
      <c r="W107" s="24">
        <f t="shared" si="22"/>
        <v>1.7436203941497344</v>
      </c>
      <c r="X107" s="84">
        <v>6.1770306570717699E-2</v>
      </c>
      <c r="Y107" s="24">
        <v>-12.1357386215</v>
      </c>
      <c r="Z107" s="24">
        <v>-8.2342867218000002</v>
      </c>
      <c r="AA107" s="14">
        <f t="shared" si="32"/>
        <v>22.421191475629161</v>
      </c>
      <c r="AB107" s="28">
        <v>-6.9</v>
      </c>
      <c r="AC107" s="24">
        <v>0.1</v>
      </c>
      <c r="AD107" s="24">
        <v>-36.676334500586798</v>
      </c>
      <c r="AE107" s="24">
        <f t="shared" si="23"/>
        <v>9.700167812903164E-2</v>
      </c>
      <c r="AF107" s="7">
        <v>2</v>
      </c>
      <c r="AG107" s="22">
        <v>1.8461780189620699E-3</v>
      </c>
      <c r="AH107" s="22">
        <v>7.3839820359284295E-7</v>
      </c>
      <c r="AI107" s="6">
        <v>2</v>
      </c>
      <c r="AJ107" s="28">
        <v>29.097446685800499</v>
      </c>
      <c r="AK107" s="24">
        <f t="shared" si="24"/>
        <v>0.21519226494219448</v>
      </c>
      <c r="AL107" s="24">
        <f t="shared" si="28"/>
        <v>28.442047778786797</v>
      </c>
      <c r="AM107" s="24">
        <f t="shared" si="25"/>
        <v>0.21076165849899486</v>
      </c>
      <c r="AN107" s="24">
        <f t="shared" si="29"/>
        <v>-8.5279334056506286</v>
      </c>
      <c r="AO107" s="24">
        <f t="shared" si="30"/>
        <v>-9.648984322785509</v>
      </c>
      <c r="AP107" s="14">
        <f t="shared" si="31"/>
        <v>-7.9437676465852292</v>
      </c>
      <c r="AQ107" s="29">
        <v>1.16165340640682E-3</v>
      </c>
      <c r="AR107" s="22">
        <f t="shared" si="26"/>
        <v>6.8452461255524995E-4</v>
      </c>
      <c r="AS107" s="24">
        <v>-9.4568999999999992</v>
      </c>
      <c r="AT107" s="24">
        <v>-8.3663000000000007</v>
      </c>
      <c r="AU107" s="31">
        <v>-7.7983000000000002</v>
      </c>
    </row>
    <row r="108" spans="1:47" s="8" customFormat="1" x14ac:dyDescent="0.25">
      <c r="A108" s="60" t="s">
        <v>131</v>
      </c>
      <c r="B108" s="4" t="s">
        <v>44</v>
      </c>
      <c r="C108" s="5">
        <v>41752.455555555556</v>
      </c>
      <c r="D108" s="5">
        <v>41806.450694444444</v>
      </c>
      <c r="E108" s="5">
        <f t="shared" si="20"/>
        <v>41779.453125</v>
      </c>
      <c r="F108" s="16">
        <f t="shared" si="27"/>
        <v>53.995138888887595</v>
      </c>
      <c r="G108" s="4">
        <v>500</v>
      </c>
      <c r="H108" s="20">
        <v>26.5</v>
      </c>
      <c r="I108" s="20"/>
      <c r="J108" s="7">
        <v>0</v>
      </c>
      <c r="K108" s="24"/>
      <c r="L108" s="24"/>
      <c r="M108" s="7">
        <v>0</v>
      </c>
      <c r="N108" s="20">
        <v>388.10280900651998</v>
      </c>
      <c r="O108" s="85">
        <v>25.063211223003499</v>
      </c>
      <c r="P108" s="7">
        <v>3</v>
      </c>
      <c r="Q108" s="24">
        <v>1.06307470167799E-2</v>
      </c>
      <c r="R108" s="24">
        <v>9.2586107294048096E-4</v>
      </c>
      <c r="S108" s="6">
        <v>3</v>
      </c>
      <c r="T108" s="26">
        <v>8.8461266360094601E-4</v>
      </c>
      <c r="U108" s="18">
        <f t="shared" si="21"/>
        <v>36.825717837319161</v>
      </c>
      <c r="V108" s="85">
        <v>2.4176500888206101</v>
      </c>
      <c r="W108" s="24">
        <f t="shared" si="22"/>
        <v>1.566151221224054</v>
      </c>
      <c r="X108" s="84">
        <v>6.5651132708418505E-2</v>
      </c>
      <c r="Y108" s="24">
        <v>-9.3527319712000008</v>
      </c>
      <c r="Z108" s="24">
        <v>-7.0890445163000004</v>
      </c>
      <c r="AA108" s="14">
        <f t="shared" si="32"/>
        <v>23.601833117701169</v>
      </c>
      <c r="AB108" s="28">
        <v>-6.5666666666666602</v>
      </c>
      <c r="AC108" s="24">
        <v>9.4280904158206405E-2</v>
      </c>
      <c r="AD108" s="24">
        <v>-36.352995573489999</v>
      </c>
      <c r="AE108" s="24">
        <f t="shared" si="23"/>
        <v>9.1454059188684184E-2</v>
      </c>
      <c r="AF108" s="7">
        <v>3</v>
      </c>
      <c r="AG108" s="22">
        <v>1.8324189953426401E-3</v>
      </c>
      <c r="AH108" s="22">
        <v>9.0343067063889004E-6</v>
      </c>
      <c r="AI108" s="6">
        <v>3</v>
      </c>
      <c r="AJ108" s="28">
        <v>29.9159382323068</v>
      </c>
      <c r="AK108" s="24">
        <f t="shared" si="24"/>
        <v>0.19869159659455998</v>
      </c>
      <c r="AL108" s="24">
        <f t="shared" si="28"/>
        <v>29.263951057189999</v>
      </c>
      <c r="AM108" s="24">
        <f t="shared" si="25"/>
        <v>0.1953125302231391</v>
      </c>
      <c r="AN108" s="24">
        <f t="shared" si="29"/>
        <v>-8.1261777322379203</v>
      </c>
      <c r="AO108" s="24">
        <f t="shared" si="30"/>
        <v>-9.2371042500051317</v>
      </c>
      <c r="AP108" s="14">
        <f t="shared" si="31"/>
        <v>-7.5339600771333153</v>
      </c>
      <c r="AQ108" s="29">
        <v>5.5008533426722703E-4</v>
      </c>
      <c r="AR108" s="22">
        <f t="shared" si="26"/>
        <v>1.282333661075413E-3</v>
      </c>
      <c r="AS108" s="24">
        <v>-7.9603999999999999</v>
      </c>
      <c r="AT108" s="24">
        <v>-7.0412999999999997</v>
      </c>
      <c r="AU108" s="31">
        <v>-6.5518000000000001</v>
      </c>
    </row>
    <row r="109" spans="1:47" s="8" customFormat="1" x14ac:dyDescent="0.25">
      <c r="A109" s="60" t="s">
        <v>132</v>
      </c>
      <c r="B109" s="4" t="s">
        <v>31</v>
      </c>
      <c r="C109" s="5">
        <v>41877.4</v>
      </c>
      <c r="D109" s="5">
        <v>41942.506249999999</v>
      </c>
      <c r="E109" s="5">
        <f t="shared" si="20"/>
        <v>41909.953125</v>
      </c>
      <c r="F109" s="16">
        <f t="shared" si="27"/>
        <v>65.10624999999709</v>
      </c>
      <c r="G109" s="4">
        <v>4500</v>
      </c>
      <c r="H109" s="20">
        <v>27.25</v>
      </c>
      <c r="I109" s="20">
        <v>0.149999999999998</v>
      </c>
      <c r="J109" s="7">
        <v>2</v>
      </c>
      <c r="K109" s="24">
        <v>6.9249999999999998</v>
      </c>
      <c r="L109" s="24">
        <v>0.314999999999999</v>
      </c>
      <c r="M109" s="7">
        <v>2</v>
      </c>
      <c r="N109" s="20">
        <v>11.9166666666666</v>
      </c>
      <c r="O109" s="85">
        <v>8.3333333333333898E-2</v>
      </c>
      <c r="P109" s="7">
        <v>2</v>
      </c>
      <c r="Q109" s="24">
        <v>0.33531667604811599</v>
      </c>
      <c r="R109" s="24">
        <v>2.2539454208101101E-3</v>
      </c>
      <c r="S109" s="6">
        <v>2</v>
      </c>
      <c r="T109" s="26">
        <v>8.5977667789414597E-3</v>
      </c>
      <c r="U109" s="18">
        <f t="shared" si="21"/>
        <v>357.91815611539022</v>
      </c>
      <c r="V109" s="85">
        <v>21.490512895477401</v>
      </c>
      <c r="W109" s="24">
        <f t="shared" si="22"/>
        <v>2.5537837294062928</v>
      </c>
      <c r="X109" s="84">
        <v>6.0043092333513903E-2</v>
      </c>
      <c r="Y109" s="24">
        <v>-14.8318649898</v>
      </c>
      <c r="Z109" s="24">
        <v>-8.9884363403999998</v>
      </c>
      <c r="AA109" s="14">
        <f t="shared" si="32"/>
        <v>21.643731092318234</v>
      </c>
      <c r="AB109" s="28">
        <v>-7.05</v>
      </c>
      <c r="AC109" s="24">
        <v>0.25</v>
      </c>
      <c r="AD109" s="24">
        <v>-36.821837017780403</v>
      </c>
      <c r="AE109" s="24">
        <f t="shared" si="23"/>
        <v>0.24250419532257908</v>
      </c>
      <c r="AF109" s="7">
        <v>2</v>
      </c>
      <c r="AG109" s="22"/>
      <c r="AH109" s="22"/>
      <c r="AI109" s="6">
        <v>0</v>
      </c>
      <c r="AJ109" s="28">
        <v>28.487799964497</v>
      </c>
      <c r="AK109" s="24">
        <f t="shared" si="24"/>
        <v>0.21529855138085677</v>
      </c>
      <c r="AL109" s="24">
        <f t="shared" si="28"/>
        <v>27.833400677380403</v>
      </c>
      <c r="AM109" s="24">
        <f t="shared" si="25"/>
        <v>0.21076165849899486</v>
      </c>
      <c r="AN109" s="24">
        <f t="shared" si="29"/>
        <v>-8.73785130603585</v>
      </c>
      <c r="AO109" s="24">
        <f t="shared" si="30"/>
        <v>-9.867892303253825</v>
      </c>
      <c r="AP109" s="14">
        <f t="shared" si="31"/>
        <v>-8.1606261861021494</v>
      </c>
      <c r="AQ109" s="29">
        <v>1.1549176103158099E-3</v>
      </c>
      <c r="AR109" s="22"/>
      <c r="AS109" s="24"/>
      <c r="AT109" s="24"/>
      <c r="AU109" s="31"/>
    </row>
    <row r="110" spans="1:47" s="8" customFormat="1" x14ac:dyDescent="0.25">
      <c r="A110" s="60" t="s">
        <v>133</v>
      </c>
      <c r="B110" s="4" t="s">
        <v>34</v>
      </c>
      <c r="C110" s="5">
        <v>41807.443055555559</v>
      </c>
      <c r="D110" s="5">
        <v>41877.430555555555</v>
      </c>
      <c r="E110" s="5">
        <f t="shared" si="20"/>
        <v>41842.436805555553</v>
      </c>
      <c r="F110" s="16">
        <f t="shared" si="27"/>
        <v>69.987499999995634</v>
      </c>
      <c r="G110" s="4">
        <v>4500</v>
      </c>
      <c r="H110" s="20">
        <v>26.5</v>
      </c>
      <c r="I110" s="20"/>
      <c r="J110" s="7">
        <v>0</v>
      </c>
      <c r="K110" s="24"/>
      <c r="L110" s="24"/>
      <c r="M110" s="7">
        <v>0</v>
      </c>
      <c r="N110" s="20">
        <v>52.479088713271103</v>
      </c>
      <c r="O110" s="85">
        <v>7.3542446200621701</v>
      </c>
      <c r="P110" s="7">
        <v>2</v>
      </c>
      <c r="Q110" s="24">
        <v>2.0678018991641699E-2</v>
      </c>
      <c r="R110" s="24">
        <v>1.3134766396485999E-2</v>
      </c>
      <c r="S110" s="6">
        <v>2</v>
      </c>
      <c r="T110" s="26">
        <v>-6.9014084507042599E-5</v>
      </c>
      <c r="U110" s="18">
        <f t="shared" si="21"/>
        <v>-2.8730011534220288</v>
      </c>
      <c r="V110" s="85">
        <v>-0.77644536787257701</v>
      </c>
      <c r="W110" s="24"/>
      <c r="X110" s="84">
        <v>0.27025584968796601</v>
      </c>
      <c r="Y110" s="24">
        <v>-11.71</v>
      </c>
      <c r="Z110" s="24">
        <v>-8.5500000000000007</v>
      </c>
      <c r="AA110" s="14">
        <f t="shared" si="32"/>
        <v>22.095719500000001</v>
      </c>
      <c r="AB110" s="28">
        <v>-6.7</v>
      </c>
      <c r="AC110" s="24">
        <v>0.2</v>
      </c>
      <c r="AD110" s="24">
        <v>-36.482331144328697</v>
      </c>
      <c r="AE110" s="24">
        <f t="shared" si="23"/>
        <v>0.19400335625806328</v>
      </c>
      <c r="AF110" s="7">
        <v>2</v>
      </c>
      <c r="AG110" s="22">
        <v>1.4188184880239501E-3</v>
      </c>
      <c r="AH110" s="22">
        <v>1.67206836327345E-5</v>
      </c>
      <c r="AI110" s="6">
        <v>2</v>
      </c>
      <c r="AJ110" s="28">
        <v>28.577692158565899</v>
      </c>
      <c r="AK110" s="24">
        <f t="shared" si="24"/>
        <v>0.21521180977514337</v>
      </c>
      <c r="AL110" s="24">
        <f t="shared" si="28"/>
        <v>27.932331144328696</v>
      </c>
      <c r="AM110" s="24">
        <f t="shared" si="25"/>
        <v>0.21076165849899486</v>
      </c>
      <c r="AN110" s="24">
        <f t="shared" si="29"/>
        <v>-8.2593017562982141</v>
      </c>
      <c r="AO110" s="24">
        <f t="shared" si="30"/>
        <v>-9.3700791714223897</v>
      </c>
      <c r="AP110" s="14">
        <f t="shared" si="31"/>
        <v>-7.6671635854944498</v>
      </c>
      <c r="AQ110" s="29">
        <v>1.16940464695232E-3</v>
      </c>
      <c r="AR110" s="22">
        <f t="shared" si="26"/>
        <v>2.4941384107163007E-4</v>
      </c>
      <c r="AS110" s="24">
        <v>-9.3528000000000002</v>
      </c>
      <c r="AT110" s="24">
        <v>-8.2460000000000004</v>
      </c>
      <c r="AU110" s="31">
        <v>-7.6562999999999999</v>
      </c>
    </row>
    <row r="111" spans="1:47" s="8" customFormat="1" x14ac:dyDescent="0.25">
      <c r="A111" s="60" t="s">
        <v>134</v>
      </c>
      <c r="B111" s="4" t="s">
        <v>44</v>
      </c>
      <c r="C111" s="5">
        <v>41807.445833333331</v>
      </c>
      <c r="D111" s="5">
        <v>41877.422222222223</v>
      </c>
      <c r="E111" s="5">
        <f t="shared" si="20"/>
        <v>41842.434027777781</v>
      </c>
      <c r="F111" s="16">
        <f t="shared" si="27"/>
        <v>69.976388888891961</v>
      </c>
      <c r="G111" s="4">
        <v>4500</v>
      </c>
      <c r="H111" s="20">
        <v>26.5</v>
      </c>
      <c r="I111" s="20"/>
      <c r="J111" s="7">
        <v>0</v>
      </c>
      <c r="K111" s="24"/>
      <c r="L111" s="24"/>
      <c r="M111" s="7">
        <v>0</v>
      </c>
      <c r="N111" s="20">
        <v>345.347890561866</v>
      </c>
      <c r="O111" s="85">
        <v>78.188596743305396</v>
      </c>
      <c r="P111" s="7">
        <v>2</v>
      </c>
      <c r="Q111" s="24">
        <v>1.18505450456111E-2</v>
      </c>
      <c r="R111" s="24">
        <v>2.4139253273012498E-3</v>
      </c>
      <c r="S111" s="6">
        <v>2</v>
      </c>
      <c r="T111" s="26">
        <v>-8.6229419116464194E-5</v>
      </c>
      <c r="U111" s="18">
        <f t="shared" si="21"/>
        <v>-3.5896617675951723</v>
      </c>
      <c r="V111" s="85">
        <v>-0.78722485938968101</v>
      </c>
      <c r="W111" s="24"/>
      <c r="X111" s="84">
        <v>0.219303352337027</v>
      </c>
      <c r="Y111" s="24">
        <v>-12.008793435099999</v>
      </c>
      <c r="Z111" s="24">
        <v>-7.9444905532999996</v>
      </c>
      <c r="AA111" s="14">
        <f t="shared" si="32"/>
        <v>22.719945243697495</v>
      </c>
      <c r="AB111" s="28">
        <v>-6.45</v>
      </c>
      <c r="AC111" s="24">
        <v>4.9999999999999802E-2</v>
      </c>
      <c r="AD111" s="24">
        <v>-36.239826949006201</v>
      </c>
      <c r="AE111" s="24">
        <f t="shared" si="23"/>
        <v>4.8500839064515626E-2</v>
      </c>
      <c r="AF111" s="7">
        <v>2</v>
      </c>
      <c r="AG111" s="22">
        <v>1.8259406187624699E-3</v>
      </c>
      <c r="AH111" s="22">
        <v>1.9249500998003999E-5</v>
      </c>
      <c r="AI111" s="6">
        <v>2</v>
      </c>
      <c r="AJ111" s="28">
        <v>28.936582306097101</v>
      </c>
      <c r="AK111" s="24">
        <f t="shared" si="24"/>
        <v>0.21511424927531633</v>
      </c>
      <c r="AL111" s="24">
        <f t="shared" si="28"/>
        <v>28.295336395706201</v>
      </c>
      <c r="AM111" s="24">
        <f t="shared" si="25"/>
        <v>0.21076165849899486</v>
      </c>
      <c r="AN111" s="24">
        <f t="shared" si="29"/>
        <v>-8.0096942111850922</v>
      </c>
      <c r="AO111" s="24">
        <f t="shared" si="30"/>
        <v>-9.1207511937650452</v>
      </c>
      <c r="AP111" s="14">
        <f t="shared" si="31"/>
        <v>-7.4174070073172516</v>
      </c>
      <c r="AQ111" s="29">
        <v>1.16940464695232E-3</v>
      </c>
      <c r="AR111" s="22">
        <f t="shared" si="26"/>
        <v>6.565359718101499E-4</v>
      </c>
      <c r="AS111" s="24">
        <v>-8.6922999999999995</v>
      </c>
      <c r="AT111" s="24">
        <v>-7.6464999999999996</v>
      </c>
      <c r="AU111" s="31">
        <v>-7.0894000000000004</v>
      </c>
    </row>
    <row r="112" spans="1:47" s="8" customFormat="1" x14ac:dyDescent="0.25">
      <c r="A112" s="60" t="s">
        <v>135</v>
      </c>
      <c r="B112" s="4" t="s">
        <v>40</v>
      </c>
      <c r="C112" s="5">
        <v>41807.448611111111</v>
      </c>
      <c r="D112" s="5">
        <v>41877.419444444444</v>
      </c>
      <c r="E112" s="5">
        <f t="shared" si="20"/>
        <v>41842.434027777781</v>
      </c>
      <c r="F112" s="16">
        <f t="shared" si="27"/>
        <v>69.970833333332848</v>
      </c>
      <c r="G112" s="4">
        <v>4500</v>
      </c>
      <c r="H112" s="20">
        <v>26.5</v>
      </c>
      <c r="I112" s="20"/>
      <c r="J112" s="7">
        <v>0</v>
      </c>
      <c r="K112" s="24"/>
      <c r="L112" s="24"/>
      <c r="M112" s="7">
        <v>0</v>
      </c>
      <c r="N112" s="20">
        <v>121</v>
      </c>
      <c r="O112" s="85">
        <v>8.5</v>
      </c>
      <c r="P112" s="7">
        <v>2</v>
      </c>
      <c r="Q112" s="24">
        <v>4.3874139735696698E-2</v>
      </c>
      <c r="R112" s="24">
        <v>9.7959274451939905E-3</v>
      </c>
      <c r="S112" s="6">
        <v>2</v>
      </c>
      <c r="T112" s="26">
        <v>8.4182881492276304E-4</v>
      </c>
      <c r="U112" s="18">
        <f t="shared" si="21"/>
        <v>35.044660427397133</v>
      </c>
      <c r="V112" s="85">
        <v>2.2348803567887798</v>
      </c>
      <c r="W112" s="24">
        <f t="shared" si="22"/>
        <v>1.5446218561522891</v>
      </c>
      <c r="X112" s="84">
        <v>6.3772350182100798E-2</v>
      </c>
      <c r="Y112" s="24">
        <v>-11.8142119510999</v>
      </c>
      <c r="Z112" s="24">
        <v>-8.2463890334999999</v>
      </c>
      <c r="AA112" s="14">
        <f t="shared" si="32"/>
        <v>22.408715081474515</v>
      </c>
      <c r="AB112" s="28">
        <v>-6.85</v>
      </c>
      <c r="AC112" s="24">
        <v>5.0000000000000197E-2</v>
      </c>
      <c r="AD112" s="24">
        <v>-36.627833661522303</v>
      </c>
      <c r="AE112" s="24">
        <f t="shared" si="23"/>
        <v>4.8500839064516008E-2</v>
      </c>
      <c r="AF112" s="7">
        <v>2</v>
      </c>
      <c r="AG112" s="22">
        <v>1.8505212075848299E-3</v>
      </c>
      <c r="AH112" s="22">
        <v>0</v>
      </c>
      <c r="AI112" s="6">
        <v>1</v>
      </c>
      <c r="AJ112" s="28">
        <v>29.034897688697502</v>
      </c>
      <c r="AK112" s="24">
        <f t="shared" si="24"/>
        <v>0.21518899619062881</v>
      </c>
      <c r="AL112" s="24">
        <f t="shared" si="28"/>
        <v>28.381444628022301</v>
      </c>
      <c r="AM112" s="24">
        <f t="shared" si="25"/>
        <v>0.21076165849899486</v>
      </c>
      <c r="AN112" s="24">
        <f t="shared" si="29"/>
        <v>-8.4090662833662009</v>
      </c>
      <c r="AO112" s="24">
        <f t="shared" si="30"/>
        <v>-9.5196759580169328</v>
      </c>
      <c r="AP112" s="14">
        <f t="shared" si="31"/>
        <v>-7.8170175324011097</v>
      </c>
      <c r="AQ112" s="29">
        <v>1.16940464695232E-3</v>
      </c>
      <c r="AR112" s="22">
        <f t="shared" si="26"/>
        <v>6.8111656063250987E-4</v>
      </c>
      <c r="AS112" s="24">
        <v>-9.2918000000000003</v>
      </c>
      <c r="AT112" s="24">
        <v>-8.2165999999999997</v>
      </c>
      <c r="AU112" s="31">
        <v>-7.6437999999999997</v>
      </c>
    </row>
    <row r="113" spans="1:47" s="8" customFormat="1" x14ac:dyDescent="0.25">
      <c r="A113" s="60" t="s">
        <v>136</v>
      </c>
      <c r="B113" s="4" t="s">
        <v>40</v>
      </c>
      <c r="C113" s="5">
        <v>41943.525694444441</v>
      </c>
      <c r="D113" s="5">
        <v>42002.489583333336</v>
      </c>
      <c r="E113" s="5">
        <f t="shared" si="20"/>
        <v>41973.007638888885</v>
      </c>
      <c r="F113" s="16">
        <f t="shared" si="27"/>
        <v>58.963888888894871</v>
      </c>
      <c r="G113" s="4">
        <v>4500</v>
      </c>
      <c r="H113" s="20">
        <v>26.5</v>
      </c>
      <c r="I113" s="20"/>
      <c r="J113" s="7">
        <v>0</v>
      </c>
      <c r="K113" s="24"/>
      <c r="L113" s="24"/>
      <c r="M113" s="7">
        <v>0</v>
      </c>
      <c r="N113" s="20">
        <v>103.222222222222</v>
      </c>
      <c r="O113" s="85">
        <v>5.3060645480105402</v>
      </c>
      <c r="P113" s="7">
        <v>3</v>
      </c>
      <c r="Q113" s="24">
        <v>3.2757765834053897E-2</v>
      </c>
      <c r="R113" s="24">
        <v>7.6410524820464901E-3</v>
      </c>
      <c r="S113" s="6">
        <v>2</v>
      </c>
      <c r="T113" s="26">
        <v>3.3010092786591198E-3</v>
      </c>
      <c r="U113" s="18">
        <f t="shared" si="21"/>
        <v>137.41837673839876</v>
      </c>
      <c r="V113" s="85">
        <v>8.2939300524244004</v>
      </c>
      <c r="W113" s="24">
        <f t="shared" si="22"/>
        <v>2.138044814109417</v>
      </c>
      <c r="X113" s="84">
        <v>6.0355319639769998E-2</v>
      </c>
      <c r="Y113" s="24">
        <v>-11.6005348453</v>
      </c>
      <c r="Z113" s="24">
        <v>-8.2474428801999995</v>
      </c>
      <c r="AA113" s="14">
        <f t="shared" si="32"/>
        <v>22.407628660373021</v>
      </c>
      <c r="AB113" s="28">
        <v>-7</v>
      </c>
      <c r="AC113" s="24">
        <v>0</v>
      </c>
      <c r="AD113" s="24">
        <v>-36.773336178715802</v>
      </c>
      <c r="AE113" s="24">
        <f t="shared" si="23"/>
        <v>0</v>
      </c>
      <c r="AF113" s="7">
        <v>3</v>
      </c>
      <c r="AG113" s="22">
        <v>1.8454396207584799E-3</v>
      </c>
      <c r="AH113" s="22">
        <v>0</v>
      </c>
      <c r="AI113" s="6">
        <v>1</v>
      </c>
      <c r="AJ113" s="28">
        <v>29.184881072534701</v>
      </c>
      <c r="AK113" s="24">
        <f t="shared" si="24"/>
        <v>0.19887393314426191</v>
      </c>
      <c r="AL113" s="24">
        <f t="shared" si="28"/>
        <v>28.525893298515804</v>
      </c>
      <c r="AM113" s="24">
        <f t="shared" si="25"/>
        <v>0.1953125302231391</v>
      </c>
      <c r="AN113" s="24">
        <f t="shared" si="29"/>
        <v>-8.5588308104339603</v>
      </c>
      <c r="AO113" s="24">
        <f t="shared" si="30"/>
        <v>-9.6692727446113622</v>
      </c>
      <c r="AP113" s="14">
        <f t="shared" si="31"/>
        <v>-7.9668714793074287</v>
      </c>
      <c r="AQ113" s="29">
        <v>1.16940464695232E-3</v>
      </c>
      <c r="AR113" s="22">
        <f t="shared" si="26"/>
        <v>6.7603497380615989E-4</v>
      </c>
      <c r="AS113" s="24">
        <v>-9.4713999999999992</v>
      </c>
      <c r="AT113" s="24">
        <v>-8.3918999999999997</v>
      </c>
      <c r="AU113" s="31">
        <v>-7.8167999999999997</v>
      </c>
    </row>
    <row r="114" spans="1:47" s="8" customFormat="1" x14ac:dyDescent="0.25">
      <c r="A114" s="60" t="s">
        <v>137</v>
      </c>
      <c r="B114" s="4" t="s">
        <v>34</v>
      </c>
      <c r="C114" s="5">
        <v>41943.517361111109</v>
      </c>
      <c r="D114" s="5">
        <v>42002.481249999997</v>
      </c>
      <c r="E114" s="5">
        <f t="shared" si="20"/>
        <v>41972.999305555553</v>
      </c>
      <c r="F114" s="16">
        <f t="shared" si="27"/>
        <v>58.963888888887595</v>
      </c>
      <c r="G114" s="4">
        <v>4500</v>
      </c>
      <c r="H114" s="20">
        <v>26.5</v>
      </c>
      <c r="I114" s="20"/>
      <c r="J114" s="7">
        <v>0</v>
      </c>
      <c r="K114" s="24"/>
      <c r="L114" s="24"/>
      <c r="M114" s="7">
        <v>0</v>
      </c>
      <c r="N114" s="20">
        <v>79.5</v>
      </c>
      <c r="O114" s="85">
        <v>15.0462250710564</v>
      </c>
      <c r="P114" s="7">
        <v>3</v>
      </c>
      <c r="Q114" s="24">
        <v>5.2408331771882699E-2</v>
      </c>
      <c r="R114" s="24">
        <v>1.4243918640461799E-2</v>
      </c>
      <c r="S114" s="6">
        <v>3</v>
      </c>
      <c r="T114" s="26">
        <v>-3.7668725757792499E-3</v>
      </c>
      <c r="U114" s="18">
        <f t="shared" si="21"/>
        <v>-156.81189328684391</v>
      </c>
      <c r="V114" s="85">
        <v>-9.4515326852660895</v>
      </c>
      <c r="W114" s="24"/>
      <c r="X114" s="84">
        <v>6.0273060207092298E-2</v>
      </c>
      <c r="Y114" s="24">
        <v>-6.3706510843000004</v>
      </c>
      <c r="Z114" s="24">
        <v>-7.3635937580999897</v>
      </c>
      <c r="AA114" s="14">
        <f t="shared" si="32"/>
        <v>23.31879755883714</v>
      </c>
      <c r="AB114" s="28">
        <v>-7</v>
      </c>
      <c r="AC114" s="24">
        <v>0.50990195135927796</v>
      </c>
      <c r="AD114" s="24">
        <v>-36.773336178715802</v>
      </c>
      <c r="AE114" s="24">
        <f t="shared" si="23"/>
        <v>0.49461344963117826</v>
      </c>
      <c r="AF114" s="7">
        <v>3</v>
      </c>
      <c r="AG114" s="22">
        <v>1.1607866766467001E-3</v>
      </c>
      <c r="AH114" s="22">
        <v>2.3299488152065201E-4</v>
      </c>
      <c r="AI114" s="6">
        <v>3</v>
      </c>
      <c r="AJ114" s="28">
        <v>30.075683427179399</v>
      </c>
      <c r="AK114" s="24">
        <f t="shared" si="24"/>
        <v>0.19875741938201541</v>
      </c>
      <c r="AL114" s="24">
        <f t="shared" si="28"/>
        <v>29.409742420615814</v>
      </c>
      <c r="AM114" s="24">
        <f t="shared" si="25"/>
        <v>0.1953125302231391</v>
      </c>
      <c r="AN114" s="24">
        <f t="shared" si="29"/>
        <v>-8.5588308104339603</v>
      </c>
      <c r="AO114" s="24">
        <f t="shared" si="30"/>
        <v>-9.6692727446113622</v>
      </c>
      <c r="AP114" s="14">
        <f t="shared" si="31"/>
        <v>-7.9668714793074287</v>
      </c>
      <c r="AQ114" s="29">
        <v>1.16940464695232E-3</v>
      </c>
      <c r="AR114" s="22">
        <f t="shared" si="26"/>
        <v>-8.6179703056199659E-6</v>
      </c>
      <c r="AS114" s="24">
        <v>-9.7563999999999993</v>
      </c>
      <c r="AT114" s="24">
        <v>-8.6343999999999994</v>
      </c>
      <c r="AU114" s="31">
        <v>-8.0366</v>
      </c>
    </row>
    <row r="115" spans="1:47" s="8" customFormat="1" x14ac:dyDescent="0.25">
      <c r="A115" s="60" t="s">
        <v>138</v>
      </c>
      <c r="B115" s="4" t="s">
        <v>34</v>
      </c>
      <c r="C115" s="5">
        <v>42003.486805555556</v>
      </c>
      <c r="D115" s="5">
        <v>42062.451388888891</v>
      </c>
      <c r="E115" s="5">
        <f t="shared" si="20"/>
        <v>42032.969097222223</v>
      </c>
      <c r="F115" s="16">
        <f t="shared" si="27"/>
        <v>58.964583333334303</v>
      </c>
      <c r="G115" s="4">
        <v>500</v>
      </c>
      <c r="H115" s="20">
        <v>26.5</v>
      </c>
      <c r="I115" s="20"/>
      <c r="J115" s="7">
        <v>0</v>
      </c>
      <c r="K115" s="24"/>
      <c r="L115" s="24"/>
      <c r="M115" s="7">
        <v>0</v>
      </c>
      <c r="N115" s="20">
        <v>72.4444444444444</v>
      </c>
      <c r="O115" s="85">
        <v>11.812057033303899</v>
      </c>
      <c r="P115" s="7">
        <v>3</v>
      </c>
      <c r="Q115" s="24">
        <v>6.06911180764425E-2</v>
      </c>
      <c r="R115" s="24">
        <v>1.5138226770715401E-2</v>
      </c>
      <c r="S115" s="6">
        <v>3</v>
      </c>
      <c r="T115" s="26">
        <v>8.8240030674840801E-4</v>
      </c>
      <c r="U115" s="18">
        <f t="shared" si="21"/>
        <v>36.733619190578807</v>
      </c>
      <c r="V115" s="85">
        <v>2.38016187227469</v>
      </c>
      <c r="W115" s="24">
        <f t="shared" si="22"/>
        <v>1.5650637194442329</v>
      </c>
      <c r="X115" s="84">
        <v>6.4795191019052595E-2</v>
      </c>
      <c r="Y115" s="24">
        <v>-8.6309005502999998</v>
      </c>
      <c r="Z115" s="24">
        <v>-7.6882013424000002</v>
      </c>
      <c r="AA115" s="14">
        <f t="shared" si="32"/>
        <v>22.984156354106418</v>
      </c>
      <c r="AB115" s="28">
        <v>-6.7</v>
      </c>
      <c r="AC115" s="24">
        <v>0.29439202887759403</v>
      </c>
      <c r="AD115" s="24">
        <v>-36.482331144328697</v>
      </c>
      <c r="AE115" s="24">
        <f t="shared" si="23"/>
        <v>0.2855652082893696</v>
      </c>
      <c r="AF115" s="7">
        <v>3</v>
      </c>
      <c r="AG115" s="22">
        <v>1.0443108782435099E-3</v>
      </c>
      <c r="AH115" s="22">
        <v>1.6943812375249401E-4</v>
      </c>
      <c r="AI115" s="6">
        <v>2</v>
      </c>
      <c r="AJ115" s="28">
        <v>29.446545175493501</v>
      </c>
      <c r="AK115" s="24">
        <f t="shared" si="24"/>
        <v>0.19877963969332785</v>
      </c>
      <c r="AL115" s="24">
        <f t="shared" si="28"/>
        <v>28.794129801928698</v>
      </c>
      <c r="AM115" s="24">
        <f t="shared" si="25"/>
        <v>0.1953125302231391</v>
      </c>
      <c r="AN115" s="24">
        <f t="shared" si="29"/>
        <v>-8.2593017562982141</v>
      </c>
      <c r="AO115" s="24">
        <f t="shared" si="30"/>
        <v>-9.3700791714223897</v>
      </c>
      <c r="AP115" s="14">
        <f t="shared" si="31"/>
        <v>-7.6671635854944498</v>
      </c>
      <c r="AQ115" s="29">
        <v>5.5008533426722703E-4</v>
      </c>
      <c r="AR115" s="22">
        <f t="shared" si="26"/>
        <v>4.942255439762829E-4</v>
      </c>
      <c r="AS115" s="24">
        <v>-9.1524999999999999</v>
      </c>
      <c r="AT115" s="24">
        <v>-8.0754999999999999</v>
      </c>
      <c r="AU115" s="31">
        <v>-7.5018000000000002</v>
      </c>
    </row>
    <row r="116" spans="1:47" s="8" customFormat="1" x14ac:dyDescent="0.25">
      <c r="A116" s="60" t="s">
        <v>139</v>
      </c>
      <c r="B116" s="4" t="s">
        <v>40</v>
      </c>
      <c r="C116" s="5">
        <v>42003.5</v>
      </c>
      <c r="D116" s="5">
        <v>42062.45208333333</v>
      </c>
      <c r="E116" s="5">
        <f t="shared" si="20"/>
        <v>42032.976041666669</v>
      </c>
      <c r="F116" s="16">
        <f t="shared" si="27"/>
        <v>58.952083333329938</v>
      </c>
      <c r="G116" s="4">
        <v>500</v>
      </c>
      <c r="H116" s="20">
        <v>27.5</v>
      </c>
      <c r="I116" s="20">
        <v>0</v>
      </c>
      <c r="J116" s="7">
        <v>1</v>
      </c>
      <c r="K116" s="24">
        <v>7.64</v>
      </c>
      <c r="L116" s="24">
        <v>0</v>
      </c>
      <c r="M116" s="7">
        <v>1</v>
      </c>
      <c r="N116" s="20">
        <v>99.1666666666666</v>
      </c>
      <c r="O116" s="85">
        <v>6.55214129545109</v>
      </c>
      <c r="P116" s="7">
        <v>4</v>
      </c>
      <c r="Q116" s="24">
        <v>2.6386288970422399E-2</v>
      </c>
      <c r="R116" s="24">
        <v>1.6543441551196102E-2</v>
      </c>
      <c r="S116" s="6">
        <v>4</v>
      </c>
      <c r="T116" s="26">
        <v>3.4252586403250899E-3</v>
      </c>
      <c r="U116" s="18">
        <f t="shared" si="21"/>
        <v>142.59077831306365</v>
      </c>
      <c r="V116" s="85">
        <v>8.6025319220422691</v>
      </c>
      <c r="W116" s="24">
        <f t="shared" si="22"/>
        <v>2.1540914395603656</v>
      </c>
      <c r="X116" s="84">
        <v>6.0330212260677002E-2</v>
      </c>
      <c r="Y116" s="24">
        <v>-12.2852420345</v>
      </c>
      <c r="Z116" s="24">
        <v>-8.1964314292999898</v>
      </c>
      <c r="AA116" s="14">
        <f t="shared" si="32"/>
        <v>22.460216875220347</v>
      </c>
      <c r="AB116" s="28">
        <v>-7.0333333333333297</v>
      </c>
      <c r="AC116" s="24">
        <v>4.7140452079103001E-2</v>
      </c>
      <c r="AD116" s="24">
        <v>-36.805670071425503</v>
      </c>
      <c r="AE116" s="24">
        <f t="shared" si="23"/>
        <v>4.5727029594341891E-2</v>
      </c>
      <c r="AF116" s="7">
        <v>3</v>
      </c>
      <c r="AG116" s="22"/>
      <c r="AH116" s="22"/>
      <c r="AI116" s="6">
        <v>0</v>
      </c>
      <c r="AJ116" s="28">
        <v>29.269884288306201</v>
      </c>
      <c r="AK116" s="24">
        <f t="shared" si="24"/>
        <v>0.19886948472770441</v>
      </c>
      <c r="AL116" s="24">
        <f t="shared" si="28"/>
        <v>28.609238642125511</v>
      </c>
      <c r="AM116" s="24">
        <f t="shared" si="25"/>
        <v>0.1953125302231391</v>
      </c>
      <c r="AN116" s="24">
        <f t="shared" si="29"/>
        <v>-8.7640998317046979</v>
      </c>
      <c r="AO116" s="24">
        <f t="shared" si="30"/>
        <v>-9.9006885487949603</v>
      </c>
      <c r="AP116" s="14">
        <f t="shared" si="31"/>
        <v>-8.1917493772771195</v>
      </c>
      <c r="AQ116" s="29">
        <v>5.4123186472304196E-4</v>
      </c>
      <c r="AR116" s="22"/>
      <c r="AS116" s="24"/>
      <c r="AT116" s="24"/>
      <c r="AU116" s="31"/>
    </row>
    <row r="117" spans="1:47" s="8" customFormat="1" x14ac:dyDescent="0.25">
      <c r="A117" s="60" t="s">
        <v>140</v>
      </c>
      <c r="B117" s="4" t="s">
        <v>44</v>
      </c>
      <c r="C117" s="5">
        <v>42003.474305555559</v>
      </c>
      <c r="D117" s="5">
        <v>42062.439583333333</v>
      </c>
      <c r="E117" s="5">
        <f t="shared" si="20"/>
        <v>42032.95694444445</v>
      </c>
      <c r="F117" s="16">
        <f t="shared" si="27"/>
        <v>58.965277777773736</v>
      </c>
      <c r="G117" s="4">
        <v>500</v>
      </c>
      <c r="H117" s="20">
        <v>26.5</v>
      </c>
      <c r="I117" s="20"/>
      <c r="J117" s="7">
        <v>0</v>
      </c>
      <c r="K117" s="24"/>
      <c r="L117" s="24"/>
      <c r="M117" s="7">
        <v>0</v>
      </c>
      <c r="N117" s="20">
        <v>361.716988535854</v>
      </c>
      <c r="O117" s="85">
        <v>15.6053286252827</v>
      </c>
      <c r="P117" s="7">
        <v>3</v>
      </c>
      <c r="Q117" s="24">
        <v>8.8301867718187498E-3</v>
      </c>
      <c r="R117" s="24">
        <v>3.1750551092567599E-3</v>
      </c>
      <c r="S117" s="6">
        <v>3</v>
      </c>
      <c r="T117" s="26">
        <v>1.3618871991378501E-3</v>
      </c>
      <c r="U117" s="18">
        <f t="shared" si="21"/>
        <v>56.694275116472262</v>
      </c>
      <c r="V117" s="85">
        <v>3.5183424183815402</v>
      </c>
      <c r="W117" s="24">
        <f t="shared" si="22"/>
        <v>1.7535392068496674</v>
      </c>
      <c r="X117" s="84">
        <v>6.2058160390153702E-2</v>
      </c>
      <c r="Y117" s="24">
        <v>-9.2828257968999992</v>
      </c>
      <c r="Z117" s="24">
        <v>-7.2046058344999997</v>
      </c>
      <c r="AA117" s="14">
        <f t="shared" si="32"/>
        <v>23.482699799155604</v>
      </c>
      <c r="AB117" s="28">
        <v>-6.43333333333333</v>
      </c>
      <c r="AC117" s="24">
        <v>4.7140452079103001E-2</v>
      </c>
      <c r="AD117" s="24">
        <v>-36.2236600026513</v>
      </c>
      <c r="AE117" s="24">
        <f t="shared" si="23"/>
        <v>4.5727029594341891E-2</v>
      </c>
      <c r="AF117" s="7">
        <v>3</v>
      </c>
      <c r="AG117" s="22">
        <v>1.29310861610113E-3</v>
      </c>
      <c r="AH117" s="22">
        <v>1.13388096229745E-4</v>
      </c>
      <c r="AI117" s="6">
        <v>3</v>
      </c>
      <c r="AJ117" s="28">
        <v>29.665339402019701</v>
      </c>
      <c r="AK117" s="24">
        <f t="shared" si="24"/>
        <v>0.19869768453049161</v>
      </c>
      <c r="AL117" s="24">
        <f t="shared" si="28"/>
        <v>29.0190541681513</v>
      </c>
      <c r="AM117" s="24">
        <f t="shared" si="25"/>
        <v>0.1953125302231391</v>
      </c>
      <c r="AN117" s="24">
        <f t="shared" si="29"/>
        <v>-7.9930537081775128</v>
      </c>
      <c r="AO117" s="24">
        <f t="shared" si="30"/>
        <v>-9.10412932858776</v>
      </c>
      <c r="AP117" s="14">
        <f t="shared" si="31"/>
        <v>-7.4007565687719534</v>
      </c>
      <c r="AQ117" s="29">
        <v>5.5008533426722703E-4</v>
      </c>
      <c r="AR117" s="22">
        <f t="shared" si="26"/>
        <v>7.4302328183390299E-4</v>
      </c>
      <c r="AS117" s="24">
        <v>-8.1852</v>
      </c>
      <c r="AT117" s="24">
        <v>-7.2125000000000004</v>
      </c>
      <c r="AU117" s="31">
        <v>-6.6944999999999997</v>
      </c>
    </row>
    <row r="118" spans="1:47" s="8" customFormat="1" x14ac:dyDescent="0.25">
      <c r="A118" s="60" t="s">
        <v>141</v>
      </c>
      <c r="B118" s="4" t="s">
        <v>40</v>
      </c>
      <c r="C118" s="5">
        <v>39826.44027777778</v>
      </c>
      <c r="D118" s="5">
        <v>39861.481944444444</v>
      </c>
      <c r="E118" s="5">
        <f t="shared" si="20"/>
        <v>39843.961111111115</v>
      </c>
      <c r="F118" s="16">
        <f t="shared" si="27"/>
        <v>35.041666666664241</v>
      </c>
      <c r="G118" s="4">
        <v>500</v>
      </c>
      <c r="H118" s="20">
        <v>26.5</v>
      </c>
      <c r="I118" s="20"/>
      <c r="J118" s="7">
        <v>0</v>
      </c>
      <c r="K118" s="24"/>
      <c r="L118" s="24"/>
      <c r="M118" s="7">
        <v>0</v>
      </c>
      <c r="N118" s="20">
        <v>50.5833333333333</v>
      </c>
      <c r="O118" s="85">
        <v>1.5833333333333299</v>
      </c>
      <c r="P118" s="7">
        <v>2</v>
      </c>
      <c r="Q118" s="24">
        <v>8.3703448741310596E-2</v>
      </c>
      <c r="R118" s="24">
        <v>2.1147330768711602E-3</v>
      </c>
      <c r="S118" s="6">
        <v>2</v>
      </c>
      <c r="T118" s="26">
        <v>5.4683472057072899E-3</v>
      </c>
      <c r="U118" s="18">
        <f t="shared" si="21"/>
        <v>227.6429216083562</v>
      </c>
      <c r="V118" s="85">
        <v>13.7420352316311</v>
      </c>
      <c r="W118" s="24">
        <f t="shared" si="22"/>
        <v>2.357254150782031</v>
      </c>
      <c r="X118" s="84">
        <v>6.0366626533081197E-2</v>
      </c>
      <c r="Y118" s="24">
        <v>-12.425754059699999</v>
      </c>
      <c r="Z118" s="24">
        <v>-8.1811520896999994</v>
      </c>
      <c r="AA118" s="14">
        <f t="shared" si="32"/>
        <v>22.475968499207376</v>
      </c>
      <c r="AB118" s="28">
        <v>-6.5749999999999904</v>
      </c>
      <c r="AC118" s="24">
        <v>2.4999999999999901E-2</v>
      </c>
      <c r="AD118" s="24">
        <v>-36.361079046667498</v>
      </c>
      <c r="AE118" s="24">
        <f t="shared" si="23"/>
        <v>2.4250419532257813E-2</v>
      </c>
      <c r="AF118" s="7">
        <v>2</v>
      </c>
      <c r="AG118" s="22">
        <v>1.96961077844311E-3</v>
      </c>
      <c r="AH118" s="22">
        <v>2.4967758222187801E-5</v>
      </c>
      <c r="AI118" s="6">
        <v>5</v>
      </c>
      <c r="AJ118" s="28">
        <v>28.823816497678099</v>
      </c>
      <c r="AK118" s="24">
        <f t="shared" si="24"/>
        <v>0.21515495500858561</v>
      </c>
      <c r="AL118" s="24">
        <f t="shared" si="28"/>
        <v>28.179926956967499</v>
      </c>
      <c r="AM118" s="24">
        <f t="shared" si="25"/>
        <v>0.21076165849899486</v>
      </c>
      <c r="AN118" s="24">
        <f t="shared" si="29"/>
        <v>-8.1344979837417668</v>
      </c>
      <c r="AO118" s="24">
        <f t="shared" si="30"/>
        <v>-9.2454151825938879</v>
      </c>
      <c r="AP118" s="14">
        <f t="shared" si="31"/>
        <v>-7.5422852964060212</v>
      </c>
      <c r="AQ118" s="29">
        <v>5.5008533426722703E-4</v>
      </c>
      <c r="AR118" s="22">
        <f t="shared" si="26"/>
        <v>1.419525444175883E-3</v>
      </c>
      <c r="AS118" s="24">
        <v>-8.9764999999999997</v>
      </c>
      <c r="AT118" s="24">
        <v>-7.9070999999999998</v>
      </c>
      <c r="AU118" s="31">
        <v>-7.3373999999999997</v>
      </c>
    </row>
    <row r="119" spans="1:47" s="8" customFormat="1" x14ac:dyDescent="0.25">
      <c r="A119" s="60" t="s">
        <v>142</v>
      </c>
      <c r="B119" s="4" t="s">
        <v>40</v>
      </c>
      <c r="C119" s="5">
        <v>39862.429166666669</v>
      </c>
      <c r="D119" s="5">
        <v>39888.45416666667</v>
      </c>
      <c r="E119" s="5">
        <f t="shared" si="20"/>
        <v>39875.441666666666</v>
      </c>
      <c r="F119" s="16">
        <f t="shared" si="27"/>
        <v>26.025000000001455</v>
      </c>
      <c r="G119" s="4">
        <v>500</v>
      </c>
      <c r="H119" s="20">
        <v>26.5</v>
      </c>
      <c r="I119" s="20"/>
      <c r="J119" s="7">
        <v>0</v>
      </c>
      <c r="K119" s="24"/>
      <c r="L119" s="24"/>
      <c r="M119" s="7">
        <v>0</v>
      </c>
      <c r="N119" s="20">
        <v>53.9166666666666</v>
      </c>
      <c r="O119" s="85">
        <v>1.75</v>
      </c>
      <c r="P119" s="7">
        <v>2</v>
      </c>
      <c r="Q119" s="24">
        <v>7.8861350156015905E-2</v>
      </c>
      <c r="R119" s="24">
        <v>2.7273655084235201E-3</v>
      </c>
      <c r="S119" s="6">
        <v>2</v>
      </c>
      <c r="T119" s="26">
        <v>7.7971181556192801E-3</v>
      </c>
      <c r="U119" s="18">
        <f t="shared" si="21"/>
        <v>324.5877941360809</v>
      </c>
      <c r="V119" s="85">
        <v>19.5814446467968</v>
      </c>
      <c r="W119" s="24">
        <f t="shared" si="22"/>
        <v>2.5113321845012591</v>
      </c>
      <c r="X119" s="84">
        <v>6.0327113343600997E-2</v>
      </c>
      <c r="Y119" s="24">
        <v>-10.447145622400001</v>
      </c>
      <c r="Z119" s="24">
        <v>-7.8263372437000003</v>
      </c>
      <c r="AA119" s="14">
        <f t="shared" si="32"/>
        <v>22.841750672097234</v>
      </c>
      <c r="AB119" s="28">
        <v>-6.5250000000000004</v>
      </c>
      <c r="AC119" s="24">
        <v>2.4999999999999901E-2</v>
      </c>
      <c r="AD119" s="24">
        <v>-36.312578207602897</v>
      </c>
      <c r="AE119" s="24">
        <f t="shared" si="23"/>
        <v>2.4250419532257813E-2</v>
      </c>
      <c r="AF119" s="7">
        <v>2</v>
      </c>
      <c r="AG119" s="22">
        <v>1.9386227544910099E-3</v>
      </c>
      <c r="AH119" s="22">
        <v>3.8831526093822499E-5</v>
      </c>
      <c r="AI119" s="6">
        <v>5</v>
      </c>
      <c r="AJ119" s="28">
        <v>29.131164448445901</v>
      </c>
      <c r="AK119" s="24">
        <f t="shared" si="24"/>
        <v>0.21510696141161126</v>
      </c>
      <c r="AL119" s="24">
        <f t="shared" si="28"/>
        <v>28.486240963902898</v>
      </c>
      <c r="AM119" s="24">
        <f t="shared" si="25"/>
        <v>0.21076165849899486</v>
      </c>
      <c r="AN119" s="24">
        <f t="shared" si="29"/>
        <v>-8.0845764747189151</v>
      </c>
      <c r="AO119" s="24">
        <f t="shared" si="30"/>
        <v>-9.1955495870621462</v>
      </c>
      <c r="AP119" s="14">
        <f t="shared" si="31"/>
        <v>-7.4923339807703542</v>
      </c>
      <c r="AQ119" s="29">
        <v>5.5008533426722703E-4</v>
      </c>
      <c r="AR119" s="22">
        <f t="shared" si="26"/>
        <v>1.3885374202237829E-3</v>
      </c>
      <c r="AS119" s="24">
        <v>-8.9131999999999998</v>
      </c>
      <c r="AT119" s="24">
        <v>-7.8457999999999997</v>
      </c>
      <c r="AU119" s="31">
        <v>-7.2770999999999999</v>
      </c>
    </row>
    <row r="120" spans="1:47" s="8" customFormat="1" x14ac:dyDescent="0.25">
      <c r="A120" s="60" t="s">
        <v>143</v>
      </c>
      <c r="B120" s="4" t="s">
        <v>31</v>
      </c>
      <c r="C120" s="5">
        <v>39917.527083333334</v>
      </c>
      <c r="D120" s="5">
        <v>39975.520833333336</v>
      </c>
      <c r="E120" s="5">
        <f t="shared" si="20"/>
        <v>39946.523958333331</v>
      </c>
      <c r="F120" s="16">
        <f t="shared" si="27"/>
        <v>57.993750000001455</v>
      </c>
      <c r="G120" s="4">
        <v>500</v>
      </c>
      <c r="H120" s="20">
        <v>26.5</v>
      </c>
      <c r="I120" s="20"/>
      <c r="J120" s="7">
        <v>0</v>
      </c>
      <c r="K120" s="24"/>
      <c r="L120" s="24"/>
      <c r="M120" s="7">
        <v>0</v>
      </c>
      <c r="N120" s="20">
        <v>23.9444444444444</v>
      </c>
      <c r="O120" s="85">
        <v>0.283278861866264</v>
      </c>
      <c r="P120" s="7">
        <v>3</v>
      </c>
      <c r="Q120" s="24">
        <v>0.161973683356226</v>
      </c>
      <c r="R120" s="24">
        <v>6.7952896687438202E-3</v>
      </c>
      <c r="S120" s="6">
        <v>3</v>
      </c>
      <c r="T120" s="26">
        <v>6.9920945912932998E-3</v>
      </c>
      <c r="U120" s="18">
        <f t="shared" si="21"/>
        <v>291.07530686104587</v>
      </c>
      <c r="V120" s="85">
        <v>17.488408799622999</v>
      </c>
      <c r="W120" s="24">
        <f t="shared" si="22"/>
        <v>2.46400536397931</v>
      </c>
      <c r="X120" s="84">
        <v>6.0082076312889303E-2</v>
      </c>
      <c r="Y120" s="24">
        <v>-11.3295342038</v>
      </c>
      <c r="Z120" s="24">
        <v>-7.2142703299999997</v>
      </c>
      <c r="AA120" s="14">
        <f t="shared" si="32"/>
        <v>23.472736574099699</v>
      </c>
      <c r="AB120" s="28">
        <v>-6.15</v>
      </c>
      <c r="AC120" s="24">
        <v>5.0000000000000197E-2</v>
      </c>
      <c r="AD120" s="24">
        <v>-35.948821914619103</v>
      </c>
      <c r="AE120" s="24">
        <f t="shared" si="23"/>
        <v>4.8500839064516008E-2</v>
      </c>
      <c r="AF120" s="7">
        <v>2</v>
      </c>
      <c r="AG120" s="22">
        <v>1.9900892659126101E-3</v>
      </c>
      <c r="AH120" s="22">
        <v>1.43933982637738E-4</v>
      </c>
      <c r="AI120" s="6">
        <v>9</v>
      </c>
      <c r="AJ120" s="28">
        <v>29.370477464031801</v>
      </c>
      <c r="AK120" s="24">
        <f t="shared" si="24"/>
        <v>0.21499688116818161</v>
      </c>
      <c r="AL120" s="24">
        <f t="shared" si="28"/>
        <v>28.734551584619105</v>
      </c>
      <c r="AM120" s="24">
        <f t="shared" si="25"/>
        <v>0.21076165849899486</v>
      </c>
      <c r="AN120" s="24">
        <f t="shared" si="29"/>
        <v>-7.7101651570492322</v>
      </c>
      <c r="AO120" s="24">
        <f t="shared" si="30"/>
        <v>-8.8215576205760726</v>
      </c>
      <c r="AP120" s="14">
        <f t="shared" si="31"/>
        <v>-7.1176991135042726</v>
      </c>
      <c r="AQ120" s="29">
        <v>5.5008533426722703E-4</v>
      </c>
      <c r="AR120" s="22">
        <f t="shared" si="26"/>
        <v>1.440003931645383E-3</v>
      </c>
      <c r="AS120" s="24">
        <v>-8.6984999999999992</v>
      </c>
      <c r="AT120" s="24">
        <v>-7.6067999999999998</v>
      </c>
      <c r="AU120" s="31">
        <v>-7.0252999999999997</v>
      </c>
    </row>
    <row r="121" spans="1:47" s="8" customFormat="1" x14ac:dyDescent="0.25">
      <c r="A121" s="60" t="s">
        <v>144</v>
      </c>
      <c r="B121" s="4" t="s">
        <v>31</v>
      </c>
      <c r="C121" s="5">
        <v>39889.53125</v>
      </c>
      <c r="D121" s="5">
        <v>39916.515277777777</v>
      </c>
      <c r="E121" s="5">
        <f t="shared" si="20"/>
        <v>39903.023263888885</v>
      </c>
      <c r="F121" s="16">
        <f t="shared" si="27"/>
        <v>26.984027777776646</v>
      </c>
      <c r="G121" s="4">
        <v>500</v>
      </c>
      <c r="H121" s="20">
        <v>26.3</v>
      </c>
      <c r="I121" s="20">
        <v>0</v>
      </c>
      <c r="J121" s="7">
        <v>1</v>
      </c>
      <c r="K121" s="24"/>
      <c r="L121" s="24"/>
      <c r="M121" s="7">
        <v>0</v>
      </c>
      <c r="N121" s="20">
        <v>21.75</v>
      </c>
      <c r="O121" s="85">
        <v>1.9166666666666601</v>
      </c>
      <c r="P121" s="7">
        <v>2</v>
      </c>
      <c r="Q121" s="24">
        <v>0.181834146687889</v>
      </c>
      <c r="R121" s="24">
        <v>1.0457073868855599E-2</v>
      </c>
      <c r="S121" s="6">
        <v>2</v>
      </c>
      <c r="T121" s="26">
        <v>6.7291659160513004E-3</v>
      </c>
      <c r="U121" s="18">
        <f t="shared" si="21"/>
        <v>280.12979635208734</v>
      </c>
      <c r="V121" s="85">
        <v>16.9221357817033</v>
      </c>
      <c r="W121" s="24">
        <f t="shared" si="22"/>
        <v>2.4473593055499432</v>
      </c>
      <c r="X121" s="84">
        <v>6.0408196493436699E-2</v>
      </c>
      <c r="Y121" s="24">
        <v>-12.299416172500001</v>
      </c>
      <c r="Z121" s="24">
        <v>-7.6191979662999998</v>
      </c>
      <c r="AA121" s="14">
        <f t="shared" si="32"/>
        <v>23.055292624561666</v>
      </c>
      <c r="AB121" s="28">
        <v>-6.1</v>
      </c>
      <c r="AC121" s="24">
        <v>0</v>
      </c>
      <c r="AD121" s="24">
        <v>-35.900321075554601</v>
      </c>
      <c r="AE121" s="24">
        <f t="shared" si="23"/>
        <v>0</v>
      </c>
      <c r="AF121" s="7">
        <v>2</v>
      </c>
      <c r="AG121" s="22">
        <v>1.7306012974051799E-3</v>
      </c>
      <c r="AH121" s="22">
        <v>7.7183240598089597E-5</v>
      </c>
      <c r="AI121" s="6">
        <v>4</v>
      </c>
      <c r="AJ121" s="28">
        <v>28.912216003420902</v>
      </c>
      <c r="AK121" s="24">
        <f t="shared" si="24"/>
        <v>0.21504144259252309</v>
      </c>
      <c r="AL121" s="24">
        <f t="shared" si="28"/>
        <v>28.281123109254601</v>
      </c>
      <c r="AM121" s="24">
        <f t="shared" si="25"/>
        <v>0.21076165849899486</v>
      </c>
      <c r="AN121" s="24">
        <f t="shared" si="29"/>
        <v>-7.6256721395200202</v>
      </c>
      <c r="AO121" s="24">
        <f t="shared" si="30"/>
        <v>-8.7318565917111073</v>
      </c>
      <c r="AP121" s="14">
        <f t="shared" si="31"/>
        <v>-7.0292382265905644</v>
      </c>
      <c r="AQ121" s="29">
        <v>5.5187522740958699E-4</v>
      </c>
      <c r="AR121" s="22">
        <f t="shared" si="26"/>
        <v>1.1787260699955928E-3</v>
      </c>
      <c r="AS121" s="24">
        <v>-8.6300000000000008</v>
      </c>
      <c r="AT121" s="24">
        <v>-7.5403000000000002</v>
      </c>
      <c r="AU121" s="31">
        <v>-6.9531000000000001</v>
      </c>
    </row>
    <row r="122" spans="1:47" s="8" customFormat="1" x14ac:dyDescent="0.25">
      <c r="A122" s="60" t="s">
        <v>145</v>
      </c>
      <c r="B122" s="4" t="s">
        <v>44</v>
      </c>
      <c r="C122" s="5">
        <v>39917.454861111109</v>
      </c>
      <c r="D122" s="5">
        <v>39975.505555555559</v>
      </c>
      <c r="E122" s="5">
        <f t="shared" si="20"/>
        <v>39946.480208333334</v>
      </c>
      <c r="F122" s="16">
        <f t="shared" si="27"/>
        <v>58.050694444449618</v>
      </c>
      <c r="G122" s="4">
        <v>500</v>
      </c>
      <c r="H122" s="20">
        <v>26.5</v>
      </c>
      <c r="I122" s="20"/>
      <c r="J122" s="7">
        <v>0</v>
      </c>
      <c r="K122" s="24"/>
      <c r="L122" s="24"/>
      <c r="M122" s="7">
        <v>0</v>
      </c>
      <c r="N122" s="20">
        <v>422.13676991195098</v>
      </c>
      <c r="O122" s="85">
        <v>79.751382421803001</v>
      </c>
      <c r="P122" s="7">
        <v>3</v>
      </c>
      <c r="Q122" s="24">
        <v>8.4497382619079901E-3</v>
      </c>
      <c r="R122" s="24">
        <v>4.2788742778131201E-4</v>
      </c>
      <c r="S122" s="6">
        <v>3</v>
      </c>
      <c r="T122" s="26">
        <v>3.9382815356482902E-4</v>
      </c>
      <c r="U122" s="18">
        <f t="shared" si="21"/>
        <v>16.394751122524273</v>
      </c>
      <c r="V122" s="85">
        <v>1.3419149372932799</v>
      </c>
      <c r="W122" s="24">
        <f t="shared" si="22"/>
        <v>1.2147048283286677</v>
      </c>
      <c r="X122" s="84">
        <v>8.1850278010604502E-2</v>
      </c>
      <c r="Y122" s="24"/>
      <c r="Z122" s="24">
        <v>-6.66</v>
      </c>
      <c r="AA122" s="14">
        <f t="shared" si="32"/>
        <v>24.044139399999999</v>
      </c>
      <c r="AB122" s="28">
        <v>-5.9833333333333298</v>
      </c>
      <c r="AC122" s="24">
        <v>0.23921166824012099</v>
      </c>
      <c r="AD122" s="24">
        <v>-35.787152451070703</v>
      </c>
      <c r="AE122" s="24">
        <f t="shared" si="23"/>
        <v>0.23203933247336916</v>
      </c>
      <c r="AF122" s="7">
        <v>3</v>
      </c>
      <c r="AG122" s="22">
        <v>1.7033076703735299E-3</v>
      </c>
      <c r="AH122" s="22">
        <v>1.21221061256326E-4</v>
      </c>
      <c r="AI122" s="6">
        <v>7</v>
      </c>
      <c r="AJ122" s="28">
        <v>29.760935766983401</v>
      </c>
      <c r="AK122" s="24">
        <f t="shared" si="24"/>
        <v>0.19859524287404365</v>
      </c>
      <c r="AL122" s="24">
        <f t="shared" si="28"/>
        <v>29.127152451070703</v>
      </c>
      <c r="AM122" s="24">
        <f t="shared" si="25"/>
        <v>0.1953125302231391</v>
      </c>
      <c r="AN122" s="24">
        <f t="shared" si="29"/>
        <v>-7.5437601269737797</v>
      </c>
      <c r="AO122" s="24">
        <f t="shared" si="30"/>
        <v>-8.6553389688044717</v>
      </c>
      <c r="AP122" s="14">
        <f t="shared" si="31"/>
        <v>-6.9511947280526556</v>
      </c>
      <c r="AQ122" s="29">
        <v>5.5008533426722703E-4</v>
      </c>
      <c r="AR122" s="22">
        <f t="shared" si="26"/>
        <v>1.1532223361063029E-3</v>
      </c>
      <c r="AS122" s="24">
        <v>-7.3971999999999998</v>
      </c>
      <c r="AT122" s="24">
        <v>-6.4747000000000003</v>
      </c>
      <c r="AU122" s="31">
        <v>-5.9832999999999998</v>
      </c>
    </row>
    <row r="123" spans="1:47" s="8" customFormat="1" x14ac:dyDescent="0.25">
      <c r="A123" s="60" t="s">
        <v>146</v>
      </c>
      <c r="B123" s="4" t="s">
        <v>40</v>
      </c>
      <c r="C123" s="5">
        <v>39917.518055555556</v>
      </c>
      <c r="D123" s="5">
        <v>39975.460416666669</v>
      </c>
      <c r="E123" s="5">
        <f t="shared" si="20"/>
        <v>39946.489236111112</v>
      </c>
      <c r="F123" s="16">
        <f t="shared" si="27"/>
        <v>57.942361111112405</v>
      </c>
      <c r="G123" s="4">
        <v>500</v>
      </c>
      <c r="H123" s="20">
        <v>26.5</v>
      </c>
      <c r="I123" s="20"/>
      <c r="J123" s="7">
        <v>0</v>
      </c>
      <c r="K123" s="24"/>
      <c r="L123" s="24"/>
      <c r="M123" s="7">
        <v>0</v>
      </c>
      <c r="N123" s="20">
        <v>77.9444444444444</v>
      </c>
      <c r="O123" s="85">
        <v>3.5494739655473899</v>
      </c>
      <c r="P123" s="7">
        <v>3</v>
      </c>
      <c r="Q123" s="24">
        <v>5.34309144847313E-2</v>
      </c>
      <c r="R123" s="24">
        <v>8.9885605195828703E-4</v>
      </c>
      <c r="S123" s="6">
        <v>3</v>
      </c>
      <c r="T123" s="26">
        <v>3.2032250971194402E-3</v>
      </c>
      <c r="U123" s="18">
        <f t="shared" si="21"/>
        <v>133.34769945047125</v>
      </c>
      <c r="V123" s="85">
        <v>8.0529542810831707</v>
      </c>
      <c r="W123" s="24">
        <f t="shared" si="22"/>
        <v>2.124985527528076</v>
      </c>
      <c r="X123" s="84">
        <v>6.0390650264455698E-2</v>
      </c>
      <c r="Y123" s="24">
        <v>-11.330525614100001</v>
      </c>
      <c r="Z123" s="24">
        <v>-7.8390193841999896</v>
      </c>
      <c r="AA123" s="14">
        <f t="shared" si="32"/>
        <v>22.828676526634389</v>
      </c>
      <c r="AB123" s="28">
        <v>-6.4666666666666597</v>
      </c>
      <c r="AC123" s="24">
        <v>4.7140452079103001E-2</v>
      </c>
      <c r="AD123" s="24">
        <v>-36.255993895361001</v>
      </c>
      <c r="AE123" s="24">
        <f t="shared" si="23"/>
        <v>4.5727029594341891E-2</v>
      </c>
      <c r="AF123" s="7">
        <v>3</v>
      </c>
      <c r="AG123" s="22">
        <v>1.9084687767322399E-3</v>
      </c>
      <c r="AH123" s="22">
        <v>1.1449990647824499E-4</v>
      </c>
      <c r="AI123" s="6">
        <v>7</v>
      </c>
      <c r="AJ123" s="28">
        <v>29.059667454136701</v>
      </c>
      <c r="AK123" s="24">
        <f t="shared" si="24"/>
        <v>0.19878355655260535</v>
      </c>
      <c r="AL123" s="24">
        <f t="shared" si="28"/>
        <v>28.416974511161012</v>
      </c>
      <c r="AM123" s="24">
        <f t="shared" si="25"/>
        <v>0.1953125302231391</v>
      </c>
      <c r="AN123" s="24">
        <f t="shared" si="29"/>
        <v>-8.0263347141926715</v>
      </c>
      <c r="AO123" s="24">
        <f t="shared" si="30"/>
        <v>-9.1373730589422166</v>
      </c>
      <c r="AP123" s="14">
        <f t="shared" si="31"/>
        <v>-7.4340574458623223</v>
      </c>
      <c r="AQ123" s="29">
        <v>5.5008533426722703E-4</v>
      </c>
      <c r="AR123" s="22">
        <f t="shared" si="26"/>
        <v>1.3583834424650129E-3</v>
      </c>
      <c r="AS123" s="24">
        <v>-8.7392000000000003</v>
      </c>
      <c r="AT123" s="24">
        <v>-7.6889000000000003</v>
      </c>
      <c r="AU123" s="31">
        <v>-7.1294000000000004</v>
      </c>
    </row>
    <row r="124" spans="1:47" s="8" customFormat="1" x14ac:dyDescent="0.25">
      <c r="A124" s="60" t="s">
        <v>147</v>
      </c>
      <c r="B124" s="4" t="s">
        <v>40</v>
      </c>
      <c r="C124" s="5">
        <v>39889.460416666669</v>
      </c>
      <c r="D124" s="5">
        <v>39916.461805555555</v>
      </c>
      <c r="E124" s="5">
        <f t="shared" si="20"/>
        <v>39902.961111111115</v>
      </c>
      <c r="F124" s="16">
        <f t="shared" si="27"/>
        <v>27.00138888888614</v>
      </c>
      <c r="G124" s="4">
        <v>500</v>
      </c>
      <c r="H124" s="20">
        <v>26.5</v>
      </c>
      <c r="I124" s="20"/>
      <c r="J124" s="7">
        <v>0</v>
      </c>
      <c r="K124" s="24"/>
      <c r="L124" s="24"/>
      <c r="M124" s="7">
        <v>0</v>
      </c>
      <c r="N124" s="20">
        <v>64.4166666666666</v>
      </c>
      <c r="O124" s="85">
        <v>8.75</v>
      </c>
      <c r="P124" s="7">
        <v>2</v>
      </c>
      <c r="Q124" s="24">
        <v>6.5251458343213706E-2</v>
      </c>
      <c r="R124" s="24">
        <v>1.0882526304378699E-2</v>
      </c>
      <c r="S124" s="6">
        <v>2</v>
      </c>
      <c r="T124" s="26">
        <v>2.5354251324520901E-3</v>
      </c>
      <c r="U124" s="18">
        <f t="shared" si="21"/>
        <v>105.54772090335739</v>
      </c>
      <c r="V124" s="85">
        <v>6.6299347399971102</v>
      </c>
      <c r="W124" s="24">
        <f t="shared" si="22"/>
        <v>2.0234488600048128</v>
      </c>
      <c r="X124" s="84">
        <v>6.2814570350293697E-2</v>
      </c>
      <c r="Y124" s="24">
        <v>-8.4508111819000007</v>
      </c>
      <c r="Z124" s="24">
        <v>-6.9598427415999904</v>
      </c>
      <c r="AA124" s="14">
        <f t="shared" si="32"/>
        <v>23.735028519257156</v>
      </c>
      <c r="AB124" s="28">
        <v>-6.5</v>
      </c>
      <c r="AC124" s="24">
        <v>0</v>
      </c>
      <c r="AD124" s="24">
        <v>-36.288327788070703</v>
      </c>
      <c r="AE124" s="24">
        <f t="shared" si="23"/>
        <v>0</v>
      </c>
      <c r="AF124" s="7">
        <v>2</v>
      </c>
      <c r="AG124" s="22">
        <v>1.8093812375249499E-3</v>
      </c>
      <c r="AH124" s="22">
        <v>1.21914538081664E-4</v>
      </c>
      <c r="AI124" s="6">
        <v>3</v>
      </c>
      <c r="AJ124" s="28">
        <v>29.978948911459899</v>
      </c>
      <c r="AK124" s="24">
        <f t="shared" si="24"/>
        <v>0.21499912026596468</v>
      </c>
      <c r="AL124" s="24">
        <f t="shared" si="28"/>
        <v>29.328485046470711</v>
      </c>
      <c r="AM124" s="24">
        <f t="shared" si="25"/>
        <v>0.21076165849899486</v>
      </c>
      <c r="AN124" s="24">
        <f t="shared" si="29"/>
        <v>-8.0596157202077165</v>
      </c>
      <c r="AO124" s="24">
        <f t="shared" si="30"/>
        <v>-9.1706167892964459</v>
      </c>
      <c r="AP124" s="14">
        <f t="shared" si="31"/>
        <v>-7.4673583229525775</v>
      </c>
      <c r="AQ124" s="29">
        <v>5.5008533426722703E-4</v>
      </c>
      <c r="AR124" s="22">
        <f t="shared" si="26"/>
        <v>1.2592959032577229E-3</v>
      </c>
      <c r="AS124" s="24">
        <v>-8.8449000000000009</v>
      </c>
      <c r="AT124" s="24">
        <v>-7.7839</v>
      </c>
      <c r="AU124" s="31">
        <v>-7.2186000000000003</v>
      </c>
    </row>
    <row r="125" spans="1:47" s="8" customFormat="1" x14ac:dyDescent="0.25">
      <c r="A125" s="60" t="s">
        <v>148</v>
      </c>
      <c r="B125" s="4" t="s">
        <v>40</v>
      </c>
      <c r="C125" s="5">
        <v>39714.45416666667</v>
      </c>
      <c r="D125" s="5">
        <v>39741.453472222223</v>
      </c>
      <c r="E125" s="5">
        <f t="shared" si="20"/>
        <v>39727.953819444447</v>
      </c>
      <c r="F125" s="16">
        <f t="shared" si="27"/>
        <v>26.999305555553292</v>
      </c>
      <c r="G125" s="4">
        <v>4500</v>
      </c>
      <c r="H125" s="20">
        <v>26.5</v>
      </c>
      <c r="I125" s="20"/>
      <c r="J125" s="7">
        <v>0</v>
      </c>
      <c r="K125" s="24"/>
      <c r="L125" s="24"/>
      <c r="M125" s="7">
        <v>0</v>
      </c>
      <c r="N125" s="20">
        <v>31.5</v>
      </c>
      <c r="O125" s="85">
        <v>2</v>
      </c>
      <c r="P125" s="7">
        <v>2</v>
      </c>
      <c r="Q125" s="24">
        <v>0.12730974890941099</v>
      </c>
      <c r="R125" s="24">
        <v>1.3379400650705401E-2</v>
      </c>
      <c r="S125" s="6">
        <v>2</v>
      </c>
      <c r="T125" s="26">
        <v>4.65345302091118E-3</v>
      </c>
      <c r="U125" s="18">
        <f t="shared" si="21"/>
        <v>193.71952829583287</v>
      </c>
      <c r="V125" s="85">
        <v>11.7877066768365</v>
      </c>
      <c r="W125" s="24">
        <f t="shared" si="22"/>
        <v>2.287173402875192</v>
      </c>
      <c r="X125" s="84">
        <v>6.0849346374802799E-2</v>
      </c>
      <c r="Y125" s="24">
        <v>-12.7194239559999</v>
      </c>
      <c r="Z125" s="24">
        <v>-8.4301665494000009</v>
      </c>
      <c r="AA125" s="14">
        <f t="shared" si="32"/>
        <v>22.219257002558045</v>
      </c>
      <c r="AB125" s="28">
        <v>-6.7249999999999996</v>
      </c>
      <c r="AC125" s="24">
        <v>2.50000000000003E-2</v>
      </c>
      <c r="AD125" s="24">
        <v>-36.506581563860998</v>
      </c>
      <c r="AE125" s="24">
        <f t="shared" si="23"/>
        <v>2.4250419532258198E-2</v>
      </c>
      <c r="AF125" s="7">
        <v>2</v>
      </c>
      <c r="AG125" s="22">
        <v>1.65618762475049E-3</v>
      </c>
      <c r="AH125" s="22">
        <v>4.83407909986401E-4</v>
      </c>
      <c r="AI125" s="6">
        <v>4</v>
      </c>
      <c r="AJ125" s="28">
        <v>28.7237206635827</v>
      </c>
      <c r="AK125" s="24">
        <f t="shared" si="24"/>
        <v>0.21519955655225628</v>
      </c>
      <c r="AL125" s="24">
        <f t="shared" si="28"/>
        <v>28.076415014460999</v>
      </c>
      <c r="AM125" s="24">
        <f t="shared" si="25"/>
        <v>0.21076165849899486</v>
      </c>
      <c r="AN125" s="24">
        <f t="shared" si="29"/>
        <v>-8.2842625108095262</v>
      </c>
      <c r="AO125" s="24">
        <f t="shared" si="30"/>
        <v>-9.3950119691882037</v>
      </c>
      <c r="AP125" s="14">
        <f t="shared" si="31"/>
        <v>-7.6921392433123401</v>
      </c>
      <c r="AQ125" s="29">
        <v>1.16940464695232E-3</v>
      </c>
      <c r="AR125" s="22">
        <f t="shared" si="26"/>
        <v>4.8678297779816996E-4</v>
      </c>
      <c r="AS125" s="24">
        <v>-9.3547999999999991</v>
      </c>
      <c r="AT125" s="24">
        <v>-8.2514000000000003</v>
      </c>
      <c r="AU125" s="31">
        <v>-7.6635999999999997</v>
      </c>
    </row>
    <row r="126" spans="1:47" s="8" customFormat="1" x14ac:dyDescent="0.25">
      <c r="A126" s="60" t="s">
        <v>149</v>
      </c>
      <c r="B126" s="4" t="s">
        <v>34</v>
      </c>
      <c r="C126" s="5">
        <v>39976.432638888888</v>
      </c>
      <c r="D126" s="5">
        <v>40046.477083333331</v>
      </c>
      <c r="E126" s="5">
        <f t="shared" si="20"/>
        <v>40011.454861111109</v>
      </c>
      <c r="F126" s="16">
        <f t="shared" si="27"/>
        <v>70.044444444443798</v>
      </c>
      <c r="G126" s="4">
        <v>4500</v>
      </c>
      <c r="H126" s="20">
        <v>26.5</v>
      </c>
      <c r="I126" s="20"/>
      <c r="J126" s="7">
        <v>0</v>
      </c>
      <c r="K126" s="24"/>
      <c r="L126" s="24"/>
      <c r="M126" s="7">
        <v>0</v>
      </c>
      <c r="N126" s="20">
        <v>99.2777777777777</v>
      </c>
      <c r="O126" s="85">
        <v>26.689689135934799</v>
      </c>
      <c r="P126" s="7">
        <v>3</v>
      </c>
      <c r="Q126" s="24">
        <v>4.9765581505048902E-2</v>
      </c>
      <c r="R126" s="24">
        <v>2.3108427418903899E-2</v>
      </c>
      <c r="S126" s="6">
        <v>3</v>
      </c>
      <c r="T126" s="26">
        <v>9.6358864962769498E-3</v>
      </c>
      <c r="U126" s="18">
        <f t="shared" si="21"/>
        <v>401.13424985333819</v>
      </c>
      <c r="V126" s="85">
        <v>24.079947828642901</v>
      </c>
      <c r="W126" s="24">
        <f t="shared" si="22"/>
        <v>2.6032897447223116</v>
      </c>
      <c r="X126" s="84">
        <v>6.0029648022942403E-2</v>
      </c>
      <c r="Y126" s="24">
        <v>-9.1300000000000008</v>
      </c>
      <c r="Z126" s="24">
        <v>-7.42</v>
      </c>
      <c r="AA126" s="14">
        <f t="shared" si="32"/>
        <v>23.260647800000001</v>
      </c>
      <c r="AB126" s="28">
        <v>-6.2</v>
      </c>
      <c r="AC126" s="24">
        <v>8.1649658092772595E-2</v>
      </c>
      <c r="AD126" s="24">
        <v>-35.997322753683598</v>
      </c>
      <c r="AE126" s="24">
        <f t="shared" si="23"/>
        <v>7.9201538536606095E-2</v>
      </c>
      <c r="AF126" s="7">
        <v>3</v>
      </c>
      <c r="AG126" s="22">
        <v>1.2615126889078899E-3</v>
      </c>
      <c r="AH126" s="22">
        <v>2.6648012892677402E-4</v>
      </c>
      <c r="AI126" s="6">
        <v>7</v>
      </c>
      <c r="AJ126" s="28">
        <v>29.213542013821002</v>
      </c>
      <c r="AK126" s="24">
        <f t="shared" si="24"/>
        <v>0.1987100935308061</v>
      </c>
      <c r="AL126" s="24">
        <f t="shared" si="28"/>
        <v>28.577322753683596</v>
      </c>
      <c r="AM126" s="24">
        <f t="shared" si="25"/>
        <v>0.1953125302231391</v>
      </c>
      <c r="AN126" s="24">
        <f t="shared" si="29"/>
        <v>-7.7600866660719703</v>
      </c>
      <c r="AO126" s="24">
        <f t="shared" si="30"/>
        <v>-8.871423216107587</v>
      </c>
      <c r="AP126" s="14">
        <f t="shared" si="31"/>
        <v>-7.167650429139826</v>
      </c>
      <c r="AQ126" s="29">
        <v>1.16940464695232E-3</v>
      </c>
      <c r="AR126" s="22">
        <f t="shared" si="26"/>
        <v>9.2108041955569911E-5</v>
      </c>
      <c r="AS126" s="24">
        <v>-8.9130000000000003</v>
      </c>
      <c r="AT126" s="24">
        <v>-7.7968999999999999</v>
      </c>
      <c r="AU126" s="31">
        <v>-7.2022000000000004</v>
      </c>
    </row>
    <row r="127" spans="1:47" s="8" customFormat="1" x14ac:dyDescent="0.25">
      <c r="A127" s="60" t="s">
        <v>150</v>
      </c>
      <c r="B127" s="4" t="s">
        <v>40</v>
      </c>
      <c r="C127" s="5">
        <v>39976.433333333334</v>
      </c>
      <c r="D127" s="5">
        <v>40046.479166666664</v>
      </c>
      <c r="E127" s="5">
        <f t="shared" si="20"/>
        <v>40011.456250000003</v>
      </c>
      <c r="F127" s="16">
        <f t="shared" si="27"/>
        <v>70.045833333329938</v>
      </c>
      <c r="G127" s="4">
        <v>4500</v>
      </c>
      <c r="H127" s="20">
        <v>26.5</v>
      </c>
      <c r="I127" s="20"/>
      <c r="J127" s="7">
        <v>0</v>
      </c>
      <c r="K127" s="24"/>
      <c r="L127" s="24"/>
      <c r="M127" s="7">
        <v>0</v>
      </c>
      <c r="N127" s="20">
        <v>74.4444444444444</v>
      </c>
      <c r="O127" s="85">
        <v>8.8373505889547399</v>
      </c>
      <c r="P127" s="7">
        <v>3</v>
      </c>
      <c r="Q127" s="24">
        <v>5.35425588279781E-2</v>
      </c>
      <c r="R127" s="24">
        <v>1.0314525355831299E-3</v>
      </c>
      <c r="S127" s="6">
        <v>3</v>
      </c>
      <c r="T127" s="26">
        <v>1.5428469454523499E-3</v>
      </c>
      <c r="U127" s="18">
        <f t="shared" si="21"/>
        <v>64.227484657656035</v>
      </c>
      <c r="V127" s="85">
        <v>3.9271897882990401</v>
      </c>
      <c r="W127" s="24">
        <f t="shared" si="22"/>
        <v>1.8077209140631334</v>
      </c>
      <c r="X127" s="84">
        <v>6.1145003719695203E-2</v>
      </c>
      <c r="Y127" s="24">
        <v>-11.872976342899999</v>
      </c>
      <c r="Z127" s="24">
        <v>-8.0884174713999997</v>
      </c>
      <c r="AA127" s="14">
        <f t="shared" si="32"/>
        <v>22.571569544559026</v>
      </c>
      <c r="AB127" s="28">
        <v>-6.4666666666666597</v>
      </c>
      <c r="AC127" s="24">
        <v>4.7140452079103001E-2</v>
      </c>
      <c r="AD127" s="24">
        <v>-36.255993895361001</v>
      </c>
      <c r="AE127" s="24">
        <f t="shared" si="23"/>
        <v>4.5727029594341891E-2</v>
      </c>
      <c r="AF127" s="7">
        <v>3</v>
      </c>
      <c r="AG127" s="22">
        <v>1.9372504990019901E-3</v>
      </c>
      <c r="AH127" s="22">
        <v>4.8670284450163199E-5</v>
      </c>
      <c r="AI127" s="6">
        <v>8</v>
      </c>
      <c r="AJ127" s="28">
        <v>28.808267285467199</v>
      </c>
      <c r="AK127" s="24">
        <f t="shared" si="24"/>
        <v>0.19881645186693048</v>
      </c>
      <c r="AL127" s="24">
        <f t="shared" si="28"/>
        <v>28.167576423961002</v>
      </c>
      <c r="AM127" s="24">
        <f t="shared" si="25"/>
        <v>0.1953125302231391</v>
      </c>
      <c r="AN127" s="24">
        <f t="shared" si="29"/>
        <v>-8.0263347141926715</v>
      </c>
      <c r="AO127" s="24">
        <f t="shared" si="30"/>
        <v>-9.1373730589422166</v>
      </c>
      <c r="AP127" s="14">
        <f t="shared" si="31"/>
        <v>-7.4340574458623223</v>
      </c>
      <c r="AQ127" s="29">
        <v>1.16940464695232E-3</v>
      </c>
      <c r="AR127" s="22">
        <f t="shared" si="26"/>
        <v>7.6784585204967004E-4</v>
      </c>
      <c r="AS127" s="24">
        <v>-8.9702999999999999</v>
      </c>
      <c r="AT127" s="24">
        <v>-7.8855000000000004</v>
      </c>
      <c r="AU127" s="31">
        <v>-7.3076999999999996</v>
      </c>
    </row>
    <row r="128" spans="1:47" s="8" customFormat="1" x14ac:dyDescent="0.25">
      <c r="A128" s="60" t="s">
        <v>151</v>
      </c>
      <c r="B128" s="4" t="s">
        <v>31</v>
      </c>
      <c r="C128" s="5">
        <v>40047.522916666669</v>
      </c>
      <c r="D128" s="5">
        <v>40105.497916666667</v>
      </c>
      <c r="E128" s="5">
        <f t="shared" si="20"/>
        <v>40076.510416666672</v>
      </c>
      <c r="F128" s="16">
        <f t="shared" si="27"/>
        <v>57.974999999998545</v>
      </c>
      <c r="G128" s="4">
        <v>4500</v>
      </c>
      <c r="H128" s="20">
        <v>26.8</v>
      </c>
      <c r="I128" s="20">
        <v>0</v>
      </c>
      <c r="J128" s="7">
        <v>1</v>
      </c>
      <c r="K128" s="24">
        <v>7.89</v>
      </c>
      <c r="L128" s="24">
        <v>0</v>
      </c>
      <c r="M128" s="7">
        <v>1</v>
      </c>
      <c r="N128" s="20">
        <v>10.4166666666666</v>
      </c>
      <c r="O128" s="85">
        <v>0.58333333333333304</v>
      </c>
      <c r="P128" s="7">
        <v>2</v>
      </c>
      <c r="Q128" s="24">
        <v>0.31199042006163802</v>
      </c>
      <c r="R128" s="24">
        <v>5.7879907932258799E-2</v>
      </c>
      <c r="S128" s="6">
        <v>2</v>
      </c>
      <c r="T128" s="26">
        <v>7.7561982865927597E-3</v>
      </c>
      <c r="U128" s="18">
        <f t="shared" si="21"/>
        <v>322.88433270859389</v>
      </c>
      <c r="V128" s="85">
        <v>19.3946152725754</v>
      </c>
      <c r="W128" s="24">
        <f t="shared" si="22"/>
        <v>2.5090469722909874</v>
      </c>
      <c r="X128" s="84">
        <v>6.00667586125316E-2</v>
      </c>
      <c r="Y128" s="24">
        <v>-13.619402253599899</v>
      </c>
      <c r="Z128" s="24">
        <v>-7.4472104593999999</v>
      </c>
      <c r="AA128" s="14">
        <f t="shared" si="32"/>
        <v>23.232596265299946</v>
      </c>
      <c r="AB128" s="28">
        <v>-5.9</v>
      </c>
      <c r="AC128" s="24">
        <v>0</v>
      </c>
      <c r="AD128" s="24">
        <v>-35.7063177192965</v>
      </c>
      <c r="AE128" s="24">
        <f t="shared" si="23"/>
        <v>0</v>
      </c>
      <c r="AF128" s="7">
        <v>1</v>
      </c>
      <c r="AG128" s="22">
        <v>1.96202594810379E-3</v>
      </c>
      <c r="AH128" s="22">
        <v>5.2892658057252598E-5</v>
      </c>
      <c r="AI128" s="6">
        <v>5</v>
      </c>
      <c r="AJ128" s="28">
        <v>28.884301717857198</v>
      </c>
      <c r="AK128" s="24">
        <f t="shared" si="24"/>
        <v>0.25780949578740964</v>
      </c>
      <c r="AL128" s="24">
        <f t="shared" si="28"/>
        <v>28.259107259896499</v>
      </c>
      <c r="AM128" s="24">
        <f t="shared" si="25"/>
        <v>0.25147754052100535</v>
      </c>
      <c r="AN128" s="24">
        <f t="shared" si="29"/>
        <v>-7.5123365966081792</v>
      </c>
      <c r="AO128" s="24">
        <f t="shared" si="30"/>
        <v>-8.6318921975112062</v>
      </c>
      <c r="AP128" s="14">
        <f t="shared" si="31"/>
        <v>-6.9256194133031386</v>
      </c>
      <c r="AQ128" s="29">
        <v>1.1635858787035699E-3</v>
      </c>
      <c r="AR128" s="22">
        <f t="shared" si="26"/>
        <v>7.9844006940022003E-4</v>
      </c>
      <c r="AS128" s="24">
        <v>-8.6143999999999998</v>
      </c>
      <c r="AT128" s="24">
        <v>-7.4988999999999999</v>
      </c>
      <c r="AU128" s="31">
        <v>-6.9146000000000001</v>
      </c>
    </row>
    <row r="129" spans="1:47" s="8" customFormat="1" x14ac:dyDescent="0.25">
      <c r="A129" s="60" t="s">
        <v>152</v>
      </c>
      <c r="B129" s="4" t="s">
        <v>40</v>
      </c>
      <c r="C129" s="5">
        <v>40047.508333333331</v>
      </c>
      <c r="D129" s="5">
        <v>40105.46875</v>
      </c>
      <c r="E129" s="5">
        <f t="shared" si="20"/>
        <v>40076.488541666666</v>
      </c>
      <c r="F129" s="16">
        <f t="shared" si="27"/>
        <v>57.960416666668607</v>
      </c>
      <c r="G129" s="4">
        <v>4500</v>
      </c>
      <c r="H129" s="20">
        <v>26.3</v>
      </c>
      <c r="I129" s="20">
        <v>0</v>
      </c>
      <c r="J129" s="7">
        <v>1</v>
      </c>
      <c r="K129" s="24">
        <v>7.81</v>
      </c>
      <c r="L129" s="24">
        <v>0</v>
      </c>
      <c r="M129" s="7">
        <v>1</v>
      </c>
      <c r="N129" s="20">
        <v>54.2222222222222</v>
      </c>
      <c r="O129" s="85">
        <v>7.7777777777777697</v>
      </c>
      <c r="P129" s="7">
        <v>2</v>
      </c>
      <c r="Q129" s="24">
        <v>7.4399298361597505E-2</v>
      </c>
      <c r="R129" s="24">
        <v>1.9664026176660899E-2</v>
      </c>
      <c r="S129" s="6">
        <v>2</v>
      </c>
      <c r="T129" s="26">
        <v>8.3548587963808499E-4</v>
      </c>
      <c r="U129" s="18">
        <f t="shared" si="21"/>
        <v>34.780609103393815</v>
      </c>
      <c r="V129" s="85">
        <v>2.2782859319121598</v>
      </c>
      <c r="W129" s="24">
        <f t="shared" si="22"/>
        <v>1.5413371834150118</v>
      </c>
      <c r="X129" s="84">
        <v>6.5504486282554897E-2</v>
      </c>
      <c r="Y129" s="24">
        <v>-13.149014216699999</v>
      </c>
      <c r="Z129" s="24">
        <v>-8.3070269632000002</v>
      </c>
      <c r="AA129" s="14">
        <f t="shared" si="32"/>
        <v>22.346202833367489</v>
      </c>
      <c r="AB129" s="28">
        <v>-6.5</v>
      </c>
      <c r="AC129" s="24">
        <v>0</v>
      </c>
      <c r="AD129" s="24">
        <v>-36.288327788070703</v>
      </c>
      <c r="AE129" s="24">
        <f t="shared" si="23"/>
        <v>0</v>
      </c>
      <c r="AF129" s="7">
        <v>2</v>
      </c>
      <c r="AG129" s="22">
        <v>1.9415668662674599E-3</v>
      </c>
      <c r="AH129" s="22">
        <v>3.5202955143063999E-5</v>
      </c>
      <c r="AI129" s="6">
        <v>5</v>
      </c>
      <c r="AJ129" s="28">
        <v>28.6214017350317</v>
      </c>
      <c r="AK129" s="24">
        <f t="shared" si="24"/>
        <v>0.21516319760890584</v>
      </c>
      <c r="AL129" s="24">
        <f t="shared" si="28"/>
        <v>27.981300824870701</v>
      </c>
      <c r="AM129" s="24">
        <f t="shared" si="25"/>
        <v>0.21076165849899486</v>
      </c>
      <c r="AN129" s="24">
        <f t="shared" si="29"/>
        <v>-8.0250581251766562</v>
      </c>
      <c r="AO129" s="24">
        <f t="shared" si="30"/>
        <v>-9.1307973879312385</v>
      </c>
      <c r="AP129" s="14">
        <f t="shared" si="31"/>
        <v>-7.4288642500428068</v>
      </c>
      <c r="AQ129" s="29">
        <v>1.17330170582315E-3</v>
      </c>
      <c r="AR129" s="22">
        <f t="shared" si="26"/>
        <v>7.6826516044430993E-4</v>
      </c>
      <c r="AS129" s="24">
        <v>-9.0086999999999993</v>
      </c>
      <c r="AT129" s="24">
        <v>-7.9223999999999997</v>
      </c>
      <c r="AU129" s="31">
        <v>-7.3371000000000004</v>
      </c>
    </row>
    <row r="130" spans="1:47" s="8" customFormat="1" x14ac:dyDescent="0.25">
      <c r="A130" s="60" t="s">
        <v>153</v>
      </c>
      <c r="B130" s="4" t="s">
        <v>34</v>
      </c>
      <c r="C130" s="5">
        <v>40047.510416666664</v>
      </c>
      <c r="D130" s="5">
        <v>40105.474999999999</v>
      </c>
      <c r="E130" s="5">
        <f t="shared" si="20"/>
        <v>40076.492708333331</v>
      </c>
      <c r="F130" s="16">
        <f t="shared" si="27"/>
        <v>57.964583333334303</v>
      </c>
      <c r="G130" s="4">
        <v>4500</v>
      </c>
      <c r="H130" s="20">
        <v>26.2</v>
      </c>
      <c r="I130" s="20">
        <v>0</v>
      </c>
      <c r="J130" s="7">
        <v>1</v>
      </c>
      <c r="K130" s="24">
        <v>7.84</v>
      </c>
      <c r="L130" s="24">
        <v>0</v>
      </c>
      <c r="M130" s="7">
        <v>1</v>
      </c>
      <c r="N130" s="20">
        <v>46.9444444444444</v>
      </c>
      <c r="O130" s="85">
        <v>14.7222222222222</v>
      </c>
      <c r="P130" s="7">
        <v>2</v>
      </c>
      <c r="Q130" s="24">
        <v>0.11643894158170499</v>
      </c>
      <c r="R130" s="24">
        <v>3.4024634577234703E-2</v>
      </c>
      <c r="S130" s="6">
        <v>2</v>
      </c>
      <c r="T130" s="26">
        <v>8.42446587718187E-4</v>
      </c>
      <c r="U130" s="18">
        <f t="shared" si="21"/>
        <v>35.070377814891046</v>
      </c>
      <c r="V130" s="85">
        <v>2.2941954992991902</v>
      </c>
      <c r="W130" s="24">
        <f t="shared" si="22"/>
        <v>1.5449404445823443</v>
      </c>
      <c r="X130" s="84">
        <v>6.54169028747979E-2</v>
      </c>
      <c r="Y130" s="24">
        <v>-11.15</v>
      </c>
      <c r="Z130" s="24">
        <v>-7.59</v>
      </c>
      <c r="AA130" s="14">
        <f t="shared" si="32"/>
        <v>23.085393100000001</v>
      </c>
      <c r="AB130" s="28">
        <v>-6.4</v>
      </c>
      <c r="AC130" s="24">
        <v>0.1</v>
      </c>
      <c r="AD130" s="24">
        <v>-36.191326109941699</v>
      </c>
      <c r="AE130" s="24">
        <f t="shared" si="23"/>
        <v>9.700167812903164E-2</v>
      </c>
      <c r="AF130" s="7">
        <v>2</v>
      </c>
      <c r="AG130" s="22">
        <v>1.7291417165668599E-3</v>
      </c>
      <c r="AH130" s="22">
        <v>6.3709599840996897E-5</v>
      </c>
      <c r="AI130" s="6">
        <v>5</v>
      </c>
      <c r="AJ130" s="28">
        <v>29.243524504748201</v>
      </c>
      <c r="AK130" s="24">
        <f t="shared" si="24"/>
        <v>0.21506631882912552</v>
      </c>
      <c r="AL130" s="24">
        <f t="shared" si="28"/>
        <v>28.601326109941699</v>
      </c>
      <c r="AM130" s="24">
        <f t="shared" si="25"/>
        <v>0.21076165849899486</v>
      </c>
      <c r="AN130" s="24">
        <f t="shared" si="29"/>
        <v>-7.907913321883143</v>
      </c>
      <c r="AO130" s="24">
        <f t="shared" si="30"/>
        <v>-9.0111299283008748</v>
      </c>
      <c r="AP130" s="14">
        <f t="shared" si="31"/>
        <v>-7.309688919004202</v>
      </c>
      <c r="AQ130" s="29">
        <v>1.17525562508229E-3</v>
      </c>
      <c r="AR130" s="22">
        <f t="shared" si="26"/>
        <v>5.5388609148456988E-4</v>
      </c>
      <c r="AS130" s="24">
        <v>-8.9387000000000008</v>
      </c>
      <c r="AT130" s="24">
        <v>-7.8475999999999999</v>
      </c>
      <c r="AU130" s="31">
        <v>-7.2563000000000004</v>
      </c>
    </row>
    <row r="131" spans="1:47" s="8" customFormat="1" x14ac:dyDescent="0.25">
      <c r="A131" s="60" t="s">
        <v>154</v>
      </c>
      <c r="B131" s="4" t="s">
        <v>44</v>
      </c>
      <c r="C131" s="5">
        <v>40107.5</v>
      </c>
      <c r="D131" s="5">
        <v>40168.472222222219</v>
      </c>
      <c r="E131" s="5">
        <f t="shared" si="20"/>
        <v>40137.986111111109</v>
      </c>
      <c r="F131" s="16">
        <f t="shared" si="27"/>
        <v>60.972222222218988</v>
      </c>
      <c r="G131" s="4">
        <v>4500</v>
      </c>
      <c r="H131" s="20">
        <v>26.5</v>
      </c>
      <c r="I131" s="20"/>
      <c r="J131" s="7">
        <v>0</v>
      </c>
      <c r="K131" s="24"/>
      <c r="L131" s="24"/>
      <c r="M131" s="7">
        <v>0</v>
      </c>
      <c r="N131" s="20">
        <v>328.474275631561</v>
      </c>
      <c r="O131" s="85">
        <v>134.104744366273</v>
      </c>
      <c r="P131" s="7">
        <v>3</v>
      </c>
      <c r="Q131" s="24">
        <v>1.01325854735748E-2</v>
      </c>
      <c r="R131" s="24">
        <v>2.9765715409327798E-3</v>
      </c>
      <c r="S131" s="6">
        <v>3</v>
      </c>
      <c r="T131" s="26">
        <v>6.24758547925267E-4</v>
      </c>
      <c r="U131" s="18">
        <f t="shared" si="21"/>
        <v>26.008198784646606</v>
      </c>
      <c r="V131" s="85">
        <v>1.7861442774942899</v>
      </c>
      <c r="W131" s="24">
        <f t="shared" si="22"/>
        <v>1.4151102758799954</v>
      </c>
      <c r="X131" s="84">
        <v>6.8676200619810099E-2</v>
      </c>
      <c r="Y131" s="24"/>
      <c r="Z131" s="24">
        <v>-7.43</v>
      </c>
      <c r="AA131" s="14">
        <f t="shared" si="32"/>
        <v>23.2503387</v>
      </c>
      <c r="AB131" s="28">
        <v>-6.2666666666666604</v>
      </c>
      <c r="AC131" s="24">
        <v>0.18856180831641201</v>
      </c>
      <c r="AD131" s="24">
        <v>-36.061990539102901</v>
      </c>
      <c r="AE131" s="24">
        <f t="shared" si="23"/>
        <v>0.18290811837736756</v>
      </c>
      <c r="AF131" s="7">
        <v>3</v>
      </c>
      <c r="AG131" s="22">
        <v>1.7044522954091799E-3</v>
      </c>
      <c r="AH131" s="22">
        <v>3.0129910245568401E-4</v>
      </c>
      <c r="AI131" s="6">
        <v>5</v>
      </c>
      <c r="AJ131" s="28">
        <v>29.270552037182</v>
      </c>
      <c r="AK131" s="24">
        <f t="shared" si="24"/>
        <v>0.19871596932317243</v>
      </c>
      <c r="AL131" s="24">
        <f t="shared" si="28"/>
        <v>28.631990539102901</v>
      </c>
      <c r="AM131" s="24">
        <f t="shared" si="25"/>
        <v>0.1953125302231391</v>
      </c>
      <c r="AN131" s="24">
        <f t="shared" si="29"/>
        <v>-7.8266486781020603</v>
      </c>
      <c r="AO131" s="24">
        <f t="shared" si="30"/>
        <v>-8.9379106768161591</v>
      </c>
      <c r="AP131" s="14">
        <f t="shared" si="31"/>
        <v>-7.2342521833203364</v>
      </c>
      <c r="AQ131" s="29">
        <v>1.16940464695232E-3</v>
      </c>
      <c r="AR131" s="22">
        <f t="shared" si="26"/>
        <v>5.3504764845685991E-4</v>
      </c>
      <c r="AS131" s="24">
        <v>-8.6038999999999994</v>
      </c>
      <c r="AT131" s="24">
        <v>-7.5438000000000001</v>
      </c>
      <c r="AU131" s="31">
        <v>-6.9790999999999999</v>
      </c>
    </row>
    <row r="132" spans="1:47" s="8" customFormat="1" x14ac:dyDescent="0.25">
      <c r="A132" s="60" t="s">
        <v>155</v>
      </c>
      <c r="B132" s="4" t="s">
        <v>34</v>
      </c>
      <c r="C132" s="5">
        <v>40107.513888888891</v>
      </c>
      <c r="D132" s="5">
        <v>40168.456944444442</v>
      </c>
      <c r="E132" s="5">
        <f t="shared" si="20"/>
        <v>40137.985416666663</v>
      </c>
      <c r="F132" s="16">
        <f t="shared" si="27"/>
        <v>60.943055555551837</v>
      </c>
      <c r="G132" s="4">
        <v>4500</v>
      </c>
      <c r="H132" s="20">
        <v>26.266666666666602</v>
      </c>
      <c r="I132" s="20">
        <v>0.16996731711975899</v>
      </c>
      <c r="J132" s="7">
        <v>3</v>
      </c>
      <c r="K132" s="24">
        <v>8.33</v>
      </c>
      <c r="L132" s="24">
        <v>6.4807406984078594E-2</v>
      </c>
      <c r="M132" s="7">
        <v>3</v>
      </c>
      <c r="N132" s="20">
        <v>35.3888888888888</v>
      </c>
      <c r="O132" s="85">
        <v>2.63288791357173</v>
      </c>
      <c r="P132" s="7">
        <v>3</v>
      </c>
      <c r="Q132" s="24">
        <v>0.12650223415658099</v>
      </c>
      <c r="R132" s="24">
        <v>1.2034719086253601E-2</v>
      </c>
      <c r="S132" s="6">
        <v>2</v>
      </c>
      <c r="T132" s="26">
        <v>3.3077515424224302E-3</v>
      </c>
      <c r="U132" s="18">
        <f t="shared" si="21"/>
        <v>137.69905178765904</v>
      </c>
      <c r="V132" s="85">
        <v>8.3075665870538096</v>
      </c>
      <c r="W132" s="24">
        <f t="shared" si="22"/>
        <v>2.138930949662841</v>
      </c>
      <c r="X132" s="84">
        <v>6.0331327479760798E-2</v>
      </c>
      <c r="Y132" s="24">
        <v>-9.2799999999999994</v>
      </c>
      <c r="Z132" s="24">
        <v>-7.34</v>
      </c>
      <c r="AA132" s="14">
        <f t="shared" ref="AA132:AA136" si="33">Z132*1.03091+30.91</f>
        <v>23.343120599999999</v>
      </c>
      <c r="AB132" s="28">
        <v>-6.1333333333333302</v>
      </c>
      <c r="AC132" s="24">
        <v>0.18856180831641201</v>
      </c>
      <c r="AD132" s="24">
        <v>-35.932654968264202</v>
      </c>
      <c r="AE132" s="24">
        <f t="shared" si="23"/>
        <v>0.18290811837736756</v>
      </c>
      <c r="AF132" s="7">
        <v>3</v>
      </c>
      <c r="AG132" s="22">
        <v>1.4232160678642699E-3</v>
      </c>
      <c r="AH132" s="22">
        <v>3.5169187993559903E-5</v>
      </c>
      <c r="AI132" s="6">
        <v>4</v>
      </c>
      <c r="AJ132" s="28">
        <v>29.2270564746931</v>
      </c>
      <c r="AK132" s="24">
        <f t="shared" si="24"/>
        <v>0.19869499736582349</v>
      </c>
      <c r="AL132" s="24">
        <f t="shared" si="28"/>
        <v>28.592654968264203</v>
      </c>
      <c r="AM132" s="24">
        <f t="shared" si="25"/>
        <v>0.1953125302231391</v>
      </c>
      <c r="AN132" s="24">
        <f t="shared" si="29"/>
        <v>-7.6531879728820513</v>
      </c>
      <c r="AO132" s="24">
        <f t="shared" si="30"/>
        <v>-8.7584573123252767</v>
      </c>
      <c r="AP132" s="14">
        <f t="shared" si="31"/>
        <v>-7.0561172017191893</v>
      </c>
      <c r="AQ132" s="29">
        <v>1.17388750359425E-3</v>
      </c>
      <c r="AR132" s="22">
        <f t="shared" si="26"/>
        <v>2.4932856427001986E-4</v>
      </c>
      <c r="AS132" s="24">
        <v>-8.7501999999999995</v>
      </c>
      <c r="AT132" s="24">
        <v>-7.6475999999999997</v>
      </c>
      <c r="AU132" s="31">
        <v>-7.0522999999999998</v>
      </c>
    </row>
    <row r="133" spans="1:47" s="8" customFormat="1" x14ac:dyDescent="0.25">
      <c r="A133" s="60" t="s">
        <v>156</v>
      </c>
      <c r="B133" s="4" t="s">
        <v>40</v>
      </c>
      <c r="C133" s="5">
        <v>40107.512499999997</v>
      </c>
      <c r="D133" s="5">
        <v>40168.459722222222</v>
      </c>
      <c r="E133" s="5">
        <f t="shared" ref="E133:E136" si="34">AVERAGE(C133:D133)</f>
        <v>40137.986111111109</v>
      </c>
      <c r="F133" s="16">
        <f t="shared" si="27"/>
        <v>60.947222222224809</v>
      </c>
      <c r="G133" s="4">
        <v>4500</v>
      </c>
      <c r="H133" s="20">
        <v>26.4</v>
      </c>
      <c r="I133" s="20">
        <v>0</v>
      </c>
      <c r="J133" s="7">
        <v>1</v>
      </c>
      <c r="K133" s="24">
        <v>8.23</v>
      </c>
      <c r="L133" s="24">
        <v>0</v>
      </c>
      <c r="M133" s="7">
        <v>1</v>
      </c>
      <c r="N133" s="20">
        <v>55.7222222222222</v>
      </c>
      <c r="O133" s="85">
        <v>3.6523288697541298</v>
      </c>
      <c r="P133" s="7">
        <v>3</v>
      </c>
      <c r="Q133" s="24">
        <v>7.7939217016422896E-2</v>
      </c>
      <c r="R133" s="24">
        <v>5.7345911483488296E-3</v>
      </c>
      <c r="S133" s="6">
        <v>3</v>
      </c>
      <c r="T133" s="26">
        <v>2.0260752563449002E-3</v>
      </c>
      <c r="U133" s="18">
        <f t="shared" ref="U133:U136" si="35">T133/24/100*10000/100.09*1000000</f>
        <v>84.343892844144449</v>
      </c>
      <c r="V133" s="85">
        <v>5.1347666953842204</v>
      </c>
      <c r="W133" s="24">
        <f t="shared" ref="W133:W136" si="36">LOG(U133)</f>
        <v>1.9260536417549055</v>
      </c>
      <c r="X133" s="84">
        <v>6.0878938856575401E-2</v>
      </c>
      <c r="Y133" s="24">
        <v>-12.506961560399899</v>
      </c>
      <c r="Z133" s="24">
        <v>-8.0726164161000007</v>
      </c>
      <c r="AA133" s="14">
        <f t="shared" si="33"/>
        <v>22.587859010478347</v>
      </c>
      <c r="AB133" s="28">
        <v>-6.5</v>
      </c>
      <c r="AC133" s="24">
        <v>0</v>
      </c>
      <c r="AD133" s="24">
        <v>-36.288327788070703</v>
      </c>
      <c r="AE133" s="24">
        <f t="shared" ref="AE133:AE136" si="37">AC133/1.03091</f>
        <v>0</v>
      </c>
      <c r="AF133" s="7">
        <v>3</v>
      </c>
      <c r="AG133" s="22">
        <v>1.93997005988023E-3</v>
      </c>
      <c r="AH133" s="22">
        <v>3.13624243156924E-5</v>
      </c>
      <c r="AI133" s="6">
        <v>5</v>
      </c>
      <c r="AJ133" s="28">
        <v>28.8577479163046</v>
      </c>
      <c r="AK133" s="24">
        <f t="shared" ref="AK133:AK136" si="38">1000*SQRT(((0.08*2)/(1000+Z133))^2+((0.1*2/1.03086/SQRT(AF133))/(1000+AD133))^2)</f>
        <v>0.19881664688409531</v>
      </c>
      <c r="AL133" s="24">
        <f t="shared" si="28"/>
        <v>28.215711371970702</v>
      </c>
      <c r="AM133" s="24">
        <f t="shared" ref="AM133:AM136" si="39">SQRT((0.08*2)^2+(0.1*2/1.03086/SQRT(AF133))^2)</f>
        <v>0.1953125302231391</v>
      </c>
      <c r="AN133" s="24">
        <f t="shared" si="29"/>
        <v>-8.0423428414321734</v>
      </c>
      <c r="AO133" s="24">
        <f t="shared" si="30"/>
        <v>-9.1507139351790556</v>
      </c>
      <c r="AP133" s="14">
        <f t="shared" si="31"/>
        <v>-7.4481178984286771</v>
      </c>
      <c r="AQ133" s="29">
        <v>1.1713513827399499E-3</v>
      </c>
      <c r="AR133" s="22">
        <f t="shared" ref="AR133:AR136" si="40">AG133-AQ133</f>
        <v>7.6861867714028004E-4</v>
      </c>
      <c r="AS133" s="24">
        <v>-9.0253999999999994</v>
      </c>
      <c r="AT133" s="24">
        <v>-7.9370000000000003</v>
      </c>
      <c r="AU133" s="31">
        <v>-7.3539000000000003</v>
      </c>
    </row>
    <row r="134" spans="1:47" s="8" customFormat="1" x14ac:dyDescent="0.25">
      <c r="A134" s="60" t="s">
        <v>157</v>
      </c>
      <c r="B134" s="4" t="s">
        <v>34</v>
      </c>
      <c r="C134" s="5">
        <v>40169.484027777777</v>
      </c>
      <c r="D134" s="5">
        <v>40250.490972222222</v>
      </c>
      <c r="E134" s="5">
        <f t="shared" si="34"/>
        <v>40209.987500000003</v>
      </c>
      <c r="F134" s="16">
        <f t="shared" ref="F134:F136" si="41">D134-C134</f>
        <v>81.006944444445253</v>
      </c>
      <c r="G134" s="4">
        <v>500</v>
      </c>
      <c r="H134" s="20">
        <v>26.25</v>
      </c>
      <c r="I134" s="20">
        <v>5.0000000000000697E-2</v>
      </c>
      <c r="J134" s="7">
        <v>2</v>
      </c>
      <c r="K134" s="24">
        <v>8.4250000000000007</v>
      </c>
      <c r="L134" s="24">
        <v>6.5000000000000294E-2</v>
      </c>
      <c r="M134" s="7">
        <v>2</v>
      </c>
      <c r="N134" s="20">
        <v>38.6666666666666</v>
      </c>
      <c r="O134" s="85">
        <v>6.5035602785163897</v>
      </c>
      <c r="P134" s="7">
        <v>3</v>
      </c>
      <c r="Q134" s="24">
        <v>0.114480551937776</v>
      </c>
      <c r="R134" s="24">
        <v>2.1685204361526399E-2</v>
      </c>
      <c r="S134" s="6">
        <v>3</v>
      </c>
      <c r="T134" s="26">
        <v>2.7989677015718799E-3</v>
      </c>
      <c r="U134" s="18">
        <f t="shared" si="35"/>
        <v>116.51878732357045</v>
      </c>
      <c r="V134" s="85">
        <v>7.0216600961365199</v>
      </c>
      <c r="W134" s="24">
        <f t="shared" si="36"/>
        <v>2.0663959560326783</v>
      </c>
      <c r="X134" s="84">
        <v>6.0262042348909001E-2</v>
      </c>
      <c r="Y134" s="24">
        <v>-9.09</v>
      </c>
      <c r="Z134" s="24">
        <v>-6.88</v>
      </c>
      <c r="AA134" s="14">
        <f t="shared" si="33"/>
        <v>23.817339199999999</v>
      </c>
      <c r="AB134" s="28">
        <v>-5.9</v>
      </c>
      <c r="AC134" s="24">
        <v>0.1</v>
      </c>
      <c r="AD134" s="24">
        <v>-35.7063177192965</v>
      </c>
      <c r="AE134" s="24">
        <f t="shared" si="37"/>
        <v>9.700167812903164E-2</v>
      </c>
      <c r="AF134" s="7">
        <v>2</v>
      </c>
      <c r="AG134" s="22">
        <v>1.32069194943446E-3</v>
      </c>
      <c r="AH134" s="22">
        <v>7.4859539608553407E-5</v>
      </c>
      <c r="AI134" s="6">
        <v>3</v>
      </c>
      <c r="AJ134" s="28">
        <v>29.455604782304899</v>
      </c>
      <c r="AK134" s="24">
        <f t="shared" si="38"/>
        <v>0.21493253207483118</v>
      </c>
      <c r="AL134" s="24">
        <f t="shared" ref="AL134:AL136" si="42">Z134-AD134</f>
        <v>28.826317719296501</v>
      </c>
      <c r="AM134" s="24">
        <f t="shared" si="39"/>
        <v>0.21076165849899486</v>
      </c>
      <c r="AN134" s="24">
        <f t="shared" si="29"/>
        <v>-7.4173271236821847</v>
      </c>
      <c r="AO134" s="24">
        <f t="shared" si="30"/>
        <v>-8.522416763478077</v>
      </c>
      <c r="AP134" s="14">
        <f t="shared" si="31"/>
        <v>-6.8197876105812156</v>
      </c>
      <c r="AQ134" s="29">
        <v>5.5232371016907E-4</v>
      </c>
      <c r="AR134" s="22">
        <f t="shared" si="40"/>
        <v>7.6836823926539001E-4</v>
      </c>
      <c r="AS134" s="24">
        <v>-8.3694000000000006</v>
      </c>
      <c r="AT134" s="24">
        <v>-7.2882999999999996</v>
      </c>
      <c r="AU134" s="31">
        <v>-6.7041000000000004</v>
      </c>
    </row>
    <row r="135" spans="1:47" s="8" customFormat="1" x14ac:dyDescent="0.25">
      <c r="A135" s="60" t="s">
        <v>158</v>
      </c>
      <c r="B135" s="4" t="s">
        <v>44</v>
      </c>
      <c r="C135" s="5">
        <v>40169.466666666667</v>
      </c>
      <c r="D135" s="5">
        <v>40250.495138888888</v>
      </c>
      <c r="E135" s="5">
        <f t="shared" si="34"/>
        <v>40209.980902777781</v>
      </c>
      <c r="F135" s="16">
        <f t="shared" si="41"/>
        <v>81.028472222220444</v>
      </c>
      <c r="G135" s="4">
        <v>500</v>
      </c>
      <c r="H135" s="20">
        <v>26.5</v>
      </c>
      <c r="I135" s="20"/>
      <c r="J135" s="7">
        <v>0</v>
      </c>
      <c r="K135" s="24"/>
      <c r="L135" s="24"/>
      <c r="M135" s="7">
        <v>0</v>
      </c>
      <c r="N135" s="20">
        <v>370.341424524562</v>
      </c>
      <c r="O135" s="85">
        <v>105.79820815124999</v>
      </c>
      <c r="P135" s="7">
        <v>3</v>
      </c>
      <c r="Q135" s="24">
        <v>9.06953928584746E-3</v>
      </c>
      <c r="R135" s="24">
        <v>3.0939512648788599E-3</v>
      </c>
      <c r="S135" s="6">
        <v>3</v>
      </c>
      <c r="T135" s="26">
        <v>1.02463992216412E-3</v>
      </c>
      <c r="U135" s="18">
        <f t="shared" si="35"/>
        <v>42.654940643592433</v>
      </c>
      <c r="V135" s="85">
        <v>2.6415146763503001</v>
      </c>
      <c r="W135" s="24">
        <f t="shared" si="36"/>
        <v>1.6299693419508696</v>
      </c>
      <c r="X135" s="84">
        <v>6.1927519684571698E-2</v>
      </c>
      <c r="Y135" s="24"/>
      <c r="Z135" s="24">
        <v>-6.27</v>
      </c>
      <c r="AA135" s="14">
        <f t="shared" si="33"/>
        <v>24.446194300000002</v>
      </c>
      <c r="AB135" s="28">
        <v>-6.15</v>
      </c>
      <c r="AC135" s="24">
        <v>0.25</v>
      </c>
      <c r="AD135" s="24">
        <v>-35.948821914619103</v>
      </c>
      <c r="AE135" s="24">
        <f t="shared" si="37"/>
        <v>0.24250419532257908</v>
      </c>
      <c r="AF135" s="7">
        <v>2</v>
      </c>
      <c r="AG135" s="22">
        <v>1.3025864105123E-3</v>
      </c>
      <c r="AH135" s="22">
        <v>2.31538972154421E-4</v>
      </c>
      <c r="AI135" s="6">
        <v>3</v>
      </c>
      <c r="AJ135" s="28">
        <v>30.321157478305501</v>
      </c>
      <c r="AK135" s="24">
        <f t="shared" si="38"/>
        <v>0.21488210961926718</v>
      </c>
      <c r="AL135" s="24">
        <f t="shared" si="42"/>
        <v>29.678821914619103</v>
      </c>
      <c r="AM135" s="24">
        <f t="shared" si="39"/>
        <v>0.21076165849899486</v>
      </c>
      <c r="AN135" s="24">
        <f t="shared" si="29"/>
        <v>-7.7101651570492322</v>
      </c>
      <c r="AO135" s="24">
        <f t="shared" si="30"/>
        <v>-8.8215576205760726</v>
      </c>
      <c r="AP135" s="14">
        <f t="shared" si="31"/>
        <v>-7.1176991135042726</v>
      </c>
      <c r="AQ135" s="29">
        <v>5.5008533426722703E-4</v>
      </c>
      <c r="AR135" s="22">
        <f t="shared" si="40"/>
        <v>7.5250107624507301E-4</v>
      </c>
      <c r="AS135" s="24">
        <v>-7.8848000000000003</v>
      </c>
      <c r="AT135" s="24">
        <v>-6.9145000000000003</v>
      </c>
      <c r="AU135" s="31">
        <v>-6.3977000000000004</v>
      </c>
    </row>
    <row r="136" spans="1:47" s="8" customFormat="1" ht="15.75" thickBot="1" x14ac:dyDescent="0.3">
      <c r="A136" s="61" t="s">
        <v>159</v>
      </c>
      <c r="B136" s="9" t="s">
        <v>40</v>
      </c>
      <c r="C136" s="10">
        <v>40169.484027777777</v>
      </c>
      <c r="D136" s="10">
        <v>40250.488888888889</v>
      </c>
      <c r="E136" s="10">
        <f t="shared" si="34"/>
        <v>40209.986458333333</v>
      </c>
      <c r="F136" s="17">
        <f t="shared" si="41"/>
        <v>81.004861111112405</v>
      </c>
      <c r="G136" s="9">
        <v>500</v>
      </c>
      <c r="H136" s="21">
        <v>26.5</v>
      </c>
      <c r="I136" s="21"/>
      <c r="J136" s="12">
        <v>0</v>
      </c>
      <c r="K136" s="25"/>
      <c r="L136" s="25"/>
      <c r="M136" s="12">
        <v>0</v>
      </c>
      <c r="N136" s="21">
        <v>64.1111111111111</v>
      </c>
      <c r="O136" s="85">
        <v>5.1213665228851104</v>
      </c>
      <c r="P136" s="12">
        <v>3</v>
      </c>
      <c r="Q136" s="25">
        <v>5.0791774766487101E-2</v>
      </c>
      <c r="R136" s="25">
        <v>2.2959342604558002E-2</v>
      </c>
      <c r="S136" s="11">
        <v>3</v>
      </c>
      <c r="T136" s="27">
        <v>3.6952996352267002E-3</v>
      </c>
      <c r="U136" s="19">
        <f t="shared" si="35"/>
        <v>153.83236900234371</v>
      </c>
      <c r="V136" s="85">
        <v>9.2530926117095902</v>
      </c>
      <c r="W136" s="25">
        <f t="shared" si="36"/>
        <v>2.1870477281832854</v>
      </c>
      <c r="X136" s="84">
        <v>6.0150491549464502E-2</v>
      </c>
      <c r="Y136" s="25">
        <v>-12.471146297699899</v>
      </c>
      <c r="Z136" s="25">
        <v>-7.7781981203999999</v>
      </c>
      <c r="AA136" s="15">
        <f t="shared" si="33"/>
        <v>22.891377775698437</v>
      </c>
      <c r="AB136" s="68">
        <v>-6.4</v>
      </c>
      <c r="AC136" s="25">
        <v>0.1</v>
      </c>
      <c r="AD136" s="25">
        <v>-36.191326109941699</v>
      </c>
      <c r="AE136" s="25">
        <f t="shared" si="37"/>
        <v>9.700167812903164E-2</v>
      </c>
      <c r="AF136" s="12">
        <v>2</v>
      </c>
      <c r="AG136" s="23">
        <v>1.88539587491683E-3</v>
      </c>
      <c r="AH136" s="23">
        <v>2.5143407281821299E-5</v>
      </c>
      <c r="AI136" s="11">
        <v>3</v>
      </c>
      <c r="AJ136" s="68">
        <v>29.053869052501899</v>
      </c>
      <c r="AK136" s="25">
        <f t="shared" si="38"/>
        <v>0.21508924385609407</v>
      </c>
      <c r="AL136" s="25">
        <f t="shared" si="42"/>
        <v>28.413127989541699</v>
      </c>
      <c r="AM136" s="25">
        <f t="shared" si="39"/>
        <v>0.21076165849899486</v>
      </c>
      <c r="AN136" s="25">
        <f t="shared" ref="AN136" si="43">(EXP(15.63/(H136+273.15)-0.02329))*(1000+AD136)-1000</f>
        <v>-7.9597727021624678</v>
      </c>
      <c r="AO136" s="25">
        <f t="shared" ref="AO136" si="44">(EXP(18.03/(H136+273.15)-0.03242))*(1000+AD136)-1000</f>
        <v>-9.0708855982335308</v>
      </c>
      <c r="AP136" s="15">
        <f t="shared" ref="AP136" si="45">(EXP(17.4/(H136+273.15)-0.0286))*(1000+AD136)-1000</f>
        <v>-7.3674556916816982</v>
      </c>
      <c r="AQ136" s="55">
        <v>5.5008533426722703E-4</v>
      </c>
      <c r="AR136" s="23">
        <f t="shared" si="40"/>
        <v>1.3353105406496029E-3</v>
      </c>
      <c r="AS136" s="25">
        <v>-8.7378</v>
      </c>
      <c r="AT136" s="25">
        <v>-7.6776999999999997</v>
      </c>
      <c r="AU136" s="32">
        <v>-7.1129999999999898</v>
      </c>
    </row>
    <row r="137" spans="1:47" x14ac:dyDescent="0.25">
      <c r="AL137" s="2"/>
    </row>
    <row r="138" spans="1:47" x14ac:dyDescent="0.25">
      <c r="AL138" s="2"/>
    </row>
  </sheetData>
  <autoFilter ref="A2:BP136" xr:uid="{00000000-0009-0000-0000-000000000000}"/>
  <mergeCells count="6">
    <mergeCell ref="AQ1:AU1"/>
    <mergeCell ref="B1:F1"/>
    <mergeCell ref="G1:S1"/>
    <mergeCell ref="T1:AA1"/>
    <mergeCell ref="AB1:AI1"/>
    <mergeCell ref="AJ1:A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2"/>
  <sheetViews>
    <sheetView zoomScaleNormal="100" workbookViewId="0">
      <selection activeCell="B6" sqref="B6"/>
    </sheetView>
  </sheetViews>
  <sheetFormatPr defaultRowHeight="15" x14ac:dyDescent="0.25"/>
  <cols>
    <col min="1" max="1" width="30.42578125" bestFit="1" customWidth="1"/>
    <col min="2" max="2" width="23.28515625" bestFit="1" customWidth="1"/>
    <col min="3" max="3" width="11.7109375" bestFit="1" customWidth="1"/>
    <col min="4" max="4" width="17.28515625" bestFit="1" customWidth="1"/>
    <col min="5" max="5" width="15.5703125" bestFit="1" customWidth="1"/>
    <col min="6" max="6" width="25.5703125" bestFit="1" customWidth="1"/>
    <col min="7" max="7" width="35" bestFit="1" customWidth="1"/>
    <col min="8" max="8" width="35.5703125" bestFit="1" customWidth="1"/>
    <col min="9" max="9" width="43.7109375" bestFit="1" customWidth="1"/>
    <col min="10" max="10" width="11.42578125" bestFit="1" customWidth="1"/>
    <col min="11" max="11" width="11" bestFit="1" customWidth="1"/>
    <col min="12" max="12" width="16.42578125" bestFit="1" customWidth="1"/>
    <col min="13" max="13" width="11" bestFit="1" customWidth="1"/>
    <col min="14" max="14" width="11.5703125" bestFit="1" customWidth="1"/>
    <col min="15" max="15" width="17" bestFit="1" customWidth="1"/>
    <col min="16" max="16" width="17.42578125" bestFit="1" customWidth="1"/>
    <col min="17" max="17" width="20.140625" bestFit="1" customWidth="1"/>
    <col min="18" max="18" width="12" bestFit="1" customWidth="1"/>
    <col min="19" max="16384" width="9.140625" style="13"/>
  </cols>
  <sheetData>
    <row r="1" spans="1:18" s="3" customFormat="1" x14ac:dyDescent="0.25">
      <c r="A1" s="72" t="s">
        <v>196</v>
      </c>
      <c r="B1" s="73" t="s">
        <v>197</v>
      </c>
      <c r="C1" s="73" t="s">
        <v>198</v>
      </c>
      <c r="D1" s="73" t="s">
        <v>199</v>
      </c>
      <c r="E1" s="73" t="s">
        <v>200</v>
      </c>
      <c r="F1" s="73" t="s">
        <v>201</v>
      </c>
      <c r="G1" s="73" t="s">
        <v>202</v>
      </c>
      <c r="H1" s="73" t="s">
        <v>203</v>
      </c>
      <c r="I1" s="73" t="s">
        <v>204</v>
      </c>
      <c r="J1" s="73" t="s">
        <v>205</v>
      </c>
      <c r="K1" s="73" t="s">
        <v>7</v>
      </c>
      <c r="L1" s="73" t="s">
        <v>206</v>
      </c>
      <c r="M1" s="73" t="s">
        <v>207</v>
      </c>
      <c r="N1" s="73" t="s">
        <v>5</v>
      </c>
      <c r="O1" s="73" t="s">
        <v>208</v>
      </c>
      <c r="P1" s="73" t="s">
        <v>209</v>
      </c>
      <c r="Q1" s="73" t="s">
        <v>210</v>
      </c>
      <c r="R1" s="77" t="s">
        <v>22</v>
      </c>
    </row>
    <row r="2" spans="1:18" x14ac:dyDescent="0.25">
      <c r="A2" s="74" t="s">
        <v>211</v>
      </c>
      <c r="B2" s="13" t="s">
        <v>212</v>
      </c>
      <c r="C2" s="13" t="s">
        <v>213</v>
      </c>
      <c r="D2" s="13"/>
      <c r="E2" s="13" t="s">
        <v>214</v>
      </c>
      <c r="F2" s="13" t="s">
        <v>215</v>
      </c>
      <c r="G2" s="13" t="s">
        <v>216</v>
      </c>
      <c r="H2" s="13"/>
      <c r="I2" s="13"/>
      <c r="J2" s="13">
        <v>33.700000000000003</v>
      </c>
      <c r="K2" s="13">
        <v>-13.5</v>
      </c>
      <c r="L2" s="13"/>
      <c r="M2" s="13" t="s">
        <v>217</v>
      </c>
      <c r="N2" s="13">
        <v>14.6</v>
      </c>
      <c r="O2" s="13"/>
      <c r="P2" s="13" t="s">
        <v>217</v>
      </c>
      <c r="Q2" s="13">
        <v>28.09</v>
      </c>
      <c r="R2" s="78">
        <f>1000*LN((1000+N2)/(1000+K2))</f>
        <v>28.086399669919579</v>
      </c>
    </row>
    <row r="3" spans="1:18" x14ac:dyDescent="0.25">
      <c r="A3" s="74" t="s">
        <v>218</v>
      </c>
      <c r="B3" s="13" t="s">
        <v>212</v>
      </c>
      <c r="C3" s="13" t="s">
        <v>213</v>
      </c>
      <c r="D3" s="13" t="s">
        <v>219</v>
      </c>
      <c r="E3" s="13" t="s">
        <v>220</v>
      </c>
      <c r="F3" s="13" t="s">
        <v>620</v>
      </c>
      <c r="G3" s="13" t="s">
        <v>221</v>
      </c>
      <c r="H3" s="13"/>
      <c r="I3" s="13"/>
      <c r="J3" s="13">
        <v>18.7</v>
      </c>
      <c r="K3" s="13">
        <v>-4.3</v>
      </c>
      <c r="L3" s="13"/>
      <c r="M3" s="13" t="s">
        <v>217</v>
      </c>
      <c r="N3" s="13">
        <v>26.5</v>
      </c>
      <c r="O3" s="13"/>
      <c r="P3" s="13" t="s">
        <v>217</v>
      </c>
      <c r="Q3" s="13">
        <v>30.39</v>
      </c>
      <c r="R3" s="78">
        <f>1000*LN((1000+N3)/(1000+K3))</f>
        <v>30.464229064949532</v>
      </c>
    </row>
    <row r="4" spans="1:18" x14ac:dyDescent="0.25">
      <c r="A4" s="74" t="s">
        <v>218</v>
      </c>
      <c r="B4" s="13" t="s">
        <v>212</v>
      </c>
      <c r="C4" s="13" t="s">
        <v>213</v>
      </c>
      <c r="D4" s="13" t="s">
        <v>219</v>
      </c>
      <c r="E4" s="13" t="s">
        <v>220</v>
      </c>
      <c r="F4" s="13" t="s">
        <v>620</v>
      </c>
      <c r="G4" s="13" t="s">
        <v>221</v>
      </c>
      <c r="H4" s="13"/>
      <c r="I4" s="13"/>
      <c r="J4" s="13">
        <v>18.7</v>
      </c>
      <c r="K4" s="13">
        <v>-4.3</v>
      </c>
      <c r="L4" s="13"/>
      <c r="M4" s="13" t="s">
        <v>217</v>
      </c>
      <c r="N4" s="13">
        <v>26.5</v>
      </c>
      <c r="O4" s="13"/>
      <c r="P4" s="13" t="s">
        <v>217</v>
      </c>
      <c r="Q4" s="13">
        <v>30.41</v>
      </c>
      <c r="R4" s="78">
        <f t="shared" ref="R4:R67" si="0">1000*LN((1000+N4)/(1000+K4))</f>
        <v>30.464229064949532</v>
      </c>
    </row>
    <row r="5" spans="1:18" x14ac:dyDescent="0.25">
      <c r="A5" s="74" t="s">
        <v>218</v>
      </c>
      <c r="B5" s="13" t="s">
        <v>212</v>
      </c>
      <c r="C5" s="13" t="s">
        <v>213</v>
      </c>
      <c r="D5" s="13" t="s">
        <v>219</v>
      </c>
      <c r="E5" s="13" t="s">
        <v>220</v>
      </c>
      <c r="F5" s="13" t="s">
        <v>620</v>
      </c>
      <c r="G5" s="13" t="s">
        <v>221</v>
      </c>
      <c r="H5" s="13"/>
      <c r="I5" s="13"/>
      <c r="J5" s="13">
        <v>18.7</v>
      </c>
      <c r="K5" s="13">
        <v>-4.3</v>
      </c>
      <c r="L5" s="13"/>
      <c r="M5" s="13" t="s">
        <v>217</v>
      </c>
      <c r="N5" s="13">
        <v>26.5</v>
      </c>
      <c r="O5" s="13"/>
      <c r="P5" s="13" t="s">
        <v>217</v>
      </c>
      <c r="Q5" s="13">
        <v>30.44</v>
      </c>
      <c r="R5" s="78">
        <f t="shared" si="0"/>
        <v>30.464229064949532</v>
      </c>
    </row>
    <row r="6" spans="1:18" x14ac:dyDescent="0.25">
      <c r="A6" s="74" t="s">
        <v>218</v>
      </c>
      <c r="B6" s="13" t="s">
        <v>212</v>
      </c>
      <c r="C6" s="13" t="s">
        <v>213</v>
      </c>
      <c r="D6" s="13" t="s">
        <v>222</v>
      </c>
      <c r="E6" s="13" t="s">
        <v>220</v>
      </c>
      <c r="F6" s="13" t="s">
        <v>620</v>
      </c>
      <c r="G6" s="13" t="s">
        <v>223</v>
      </c>
      <c r="H6" s="13"/>
      <c r="I6" s="13"/>
      <c r="J6" s="13">
        <v>18.7</v>
      </c>
      <c r="K6" s="13">
        <v>-4.3</v>
      </c>
      <c r="L6" s="13"/>
      <c r="M6" s="13" t="s">
        <v>217</v>
      </c>
      <c r="N6" s="13">
        <v>26.6</v>
      </c>
      <c r="O6" s="13"/>
      <c r="P6" s="13" t="s">
        <v>217</v>
      </c>
      <c r="Q6" s="13">
        <v>30.52</v>
      </c>
      <c r="R6" s="78">
        <f t="shared" si="0"/>
        <v>30.561642732164074</v>
      </c>
    </row>
    <row r="7" spans="1:18" x14ac:dyDescent="0.25">
      <c r="A7" s="74" t="s">
        <v>218</v>
      </c>
      <c r="B7" s="13" t="s">
        <v>212</v>
      </c>
      <c r="C7" s="13" t="s">
        <v>213</v>
      </c>
      <c r="D7" s="13" t="s">
        <v>222</v>
      </c>
      <c r="E7" s="13" t="s">
        <v>220</v>
      </c>
      <c r="F7" s="13" t="s">
        <v>620</v>
      </c>
      <c r="G7" s="13" t="s">
        <v>223</v>
      </c>
      <c r="H7" s="13"/>
      <c r="I7" s="13"/>
      <c r="J7" s="13">
        <v>18.7</v>
      </c>
      <c r="K7" s="13">
        <v>-4.3</v>
      </c>
      <c r="L7" s="13"/>
      <c r="M7" s="13" t="s">
        <v>217</v>
      </c>
      <c r="N7" s="13">
        <v>26.6</v>
      </c>
      <c r="O7" s="13"/>
      <c r="P7" s="13" t="s">
        <v>217</v>
      </c>
      <c r="Q7" s="13">
        <v>30.56</v>
      </c>
      <c r="R7" s="78">
        <f t="shared" si="0"/>
        <v>30.561642732164074</v>
      </c>
    </row>
    <row r="8" spans="1:18" x14ac:dyDescent="0.25">
      <c r="A8" s="74" t="s">
        <v>218</v>
      </c>
      <c r="B8" s="13" t="s">
        <v>212</v>
      </c>
      <c r="C8" s="13" t="s">
        <v>213</v>
      </c>
      <c r="D8" s="13" t="s">
        <v>224</v>
      </c>
      <c r="E8" s="13" t="s">
        <v>220</v>
      </c>
      <c r="F8" s="13" t="s">
        <v>620</v>
      </c>
      <c r="G8" s="13" t="s">
        <v>225</v>
      </c>
      <c r="H8" s="13"/>
      <c r="I8" s="13"/>
      <c r="J8" s="13">
        <v>18.7</v>
      </c>
      <c r="K8" s="13">
        <v>-4.3</v>
      </c>
      <c r="L8" s="13"/>
      <c r="M8" s="13" t="s">
        <v>217</v>
      </c>
      <c r="N8" s="13">
        <v>25.9</v>
      </c>
      <c r="O8" s="13"/>
      <c r="P8" s="13" t="s">
        <v>217</v>
      </c>
      <c r="Q8" s="13">
        <v>29.86</v>
      </c>
      <c r="R8" s="78">
        <f t="shared" si="0"/>
        <v>29.879547699628457</v>
      </c>
    </row>
    <row r="9" spans="1:18" x14ac:dyDescent="0.25">
      <c r="A9" s="74" t="s">
        <v>218</v>
      </c>
      <c r="B9" s="13" t="s">
        <v>212</v>
      </c>
      <c r="C9" s="13" t="s">
        <v>213</v>
      </c>
      <c r="D9" s="13" t="s">
        <v>226</v>
      </c>
      <c r="E9" s="13" t="s">
        <v>220</v>
      </c>
      <c r="F9" s="13" t="s">
        <v>620</v>
      </c>
      <c r="G9" s="13" t="s">
        <v>227</v>
      </c>
      <c r="H9" s="13"/>
      <c r="I9" s="13"/>
      <c r="J9" s="13">
        <v>18.7</v>
      </c>
      <c r="K9" s="13">
        <v>-4.3</v>
      </c>
      <c r="L9" s="13"/>
      <c r="M9" s="13" t="s">
        <v>217</v>
      </c>
      <c r="N9" s="13">
        <v>25.8</v>
      </c>
      <c r="O9" s="13"/>
      <c r="P9" s="13" t="s">
        <v>217</v>
      </c>
      <c r="Q9" s="13">
        <v>29.76</v>
      </c>
      <c r="R9" s="78">
        <f t="shared" si="0"/>
        <v>29.782067561129459</v>
      </c>
    </row>
    <row r="10" spans="1:18" x14ac:dyDescent="0.25">
      <c r="A10" s="74" t="s">
        <v>218</v>
      </c>
      <c r="B10" s="13" t="s">
        <v>212</v>
      </c>
      <c r="C10" s="13" t="s">
        <v>213</v>
      </c>
      <c r="D10" s="13" t="s">
        <v>226</v>
      </c>
      <c r="E10" s="13" t="s">
        <v>220</v>
      </c>
      <c r="F10" s="13" t="s">
        <v>620</v>
      </c>
      <c r="G10" s="13" t="s">
        <v>227</v>
      </c>
      <c r="H10" s="13"/>
      <c r="I10" s="13"/>
      <c r="J10" s="13">
        <v>18.7</v>
      </c>
      <c r="K10" s="13">
        <v>-4.3</v>
      </c>
      <c r="L10" s="13"/>
      <c r="M10" s="13" t="s">
        <v>217</v>
      </c>
      <c r="N10" s="13">
        <v>26</v>
      </c>
      <c r="O10" s="13"/>
      <c r="P10" s="13" t="s">
        <v>217</v>
      </c>
      <c r="Q10" s="13">
        <v>30</v>
      </c>
      <c r="R10" s="78">
        <f t="shared" si="0"/>
        <v>29.977018336676252</v>
      </c>
    </row>
    <row r="11" spans="1:18" x14ac:dyDescent="0.25">
      <c r="A11" s="74" t="s">
        <v>218</v>
      </c>
      <c r="B11" s="13" t="s">
        <v>212</v>
      </c>
      <c r="C11" s="13" t="s">
        <v>213</v>
      </c>
      <c r="D11" s="13" t="s">
        <v>219</v>
      </c>
      <c r="E11" s="13" t="s">
        <v>220</v>
      </c>
      <c r="F11" s="13" t="s">
        <v>228</v>
      </c>
      <c r="G11" s="13" t="s">
        <v>229</v>
      </c>
      <c r="H11" s="13"/>
      <c r="I11" s="13"/>
      <c r="J11" s="13">
        <v>19</v>
      </c>
      <c r="K11" s="13">
        <v>-5.3</v>
      </c>
      <c r="L11" s="13"/>
      <c r="M11" s="13" t="s">
        <v>217</v>
      </c>
      <c r="N11" s="13">
        <v>24.5</v>
      </c>
      <c r="O11" s="13"/>
      <c r="P11" s="13" t="s">
        <v>217</v>
      </c>
      <c r="Q11" s="13">
        <v>29.52</v>
      </c>
      <c r="R11" s="78">
        <f t="shared" si="0"/>
        <v>29.51878352058624</v>
      </c>
    </row>
    <row r="12" spans="1:18" x14ac:dyDescent="0.25">
      <c r="A12" s="74" t="s">
        <v>218</v>
      </c>
      <c r="B12" s="13" t="s">
        <v>212</v>
      </c>
      <c r="C12" s="13" t="s">
        <v>213</v>
      </c>
      <c r="D12" s="13" t="s">
        <v>219</v>
      </c>
      <c r="E12" s="13" t="s">
        <v>220</v>
      </c>
      <c r="F12" s="13" t="s">
        <v>228</v>
      </c>
      <c r="G12" s="13" t="s">
        <v>229</v>
      </c>
      <c r="H12" s="13"/>
      <c r="I12" s="13"/>
      <c r="J12" s="13">
        <v>19</v>
      </c>
      <c r="K12" s="13">
        <v>-5.3</v>
      </c>
      <c r="L12" s="13"/>
      <c r="M12" s="13" t="s">
        <v>217</v>
      </c>
      <c r="N12" s="13">
        <v>24.5</v>
      </c>
      <c r="O12" s="13"/>
      <c r="P12" s="13" t="s">
        <v>217</v>
      </c>
      <c r="Q12" s="13">
        <v>29.57</v>
      </c>
      <c r="R12" s="78">
        <f t="shared" si="0"/>
        <v>29.51878352058624</v>
      </c>
    </row>
    <row r="13" spans="1:18" x14ac:dyDescent="0.25">
      <c r="A13" s="74" t="s">
        <v>218</v>
      </c>
      <c r="B13" s="13" t="s">
        <v>212</v>
      </c>
      <c r="C13" s="13" t="s">
        <v>213</v>
      </c>
      <c r="D13" s="13" t="s">
        <v>222</v>
      </c>
      <c r="E13" s="13" t="s">
        <v>220</v>
      </c>
      <c r="F13" s="13" t="s">
        <v>228</v>
      </c>
      <c r="G13" s="13" t="s">
        <v>229</v>
      </c>
      <c r="H13" s="13"/>
      <c r="I13" s="13"/>
      <c r="J13" s="13">
        <v>19</v>
      </c>
      <c r="K13" s="13">
        <v>-5.3</v>
      </c>
      <c r="L13" s="13"/>
      <c r="M13" s="13" t="s">
        <v>217</v>
      </c>
      <c r="N13" s="13">
        <v>25.5</v>
      </c>
      <c r="O13" s="13"/>
      <c r="P13" s="13" t="s">
        <v>217</v>
      </c>
      <c r="Q13" s="13">
        <v>30.48</v>
      </c>
      <c r="R13" s="78">
        <f t="shared" si="0"/>
        <v>30.4943933540671</v>
      </c>
    </row>
    <row r="14" spans="1:18" x14ac:dyDescent="0.25">
      <c r="A14" s="74" t="s">
        <v>218</v>
      </c>
      <c r="B14" s="13" t="s">
        <v>212</v>
      </c>
      <c r="C14" s="13" t="s">
        <v>213</v>
      </c>
      <c r="D14" s="13" t="s">
        <v>222</v>
      </c>
      <c r="E14" s="13" t="s">
        <v>220</v>
      </c>
      <c r="F14" s="13" t="s">
        <v>228</v>
      </c>
      <c r="G14" s="13" t="s">
        <v>223</v>
      </c>
      <c r="H14" s="13"/>
      <c r="I14" s="13"/>
      <c r="J14" s="13">
        <v>19</v>
      </c>
      <c r="K14" s="13">
        <v>-5.3</v>
      </c>
      <c r="L14" s="13"/>
      <c r="M14" s="13" t="s">
        <v>217</v>
      </c>
      <c r="N14" s="13">
        <v>24.6</v>
      </c>
      <c r="O14" s="13"/>
      <c r="P14" s="13" t="s">
        <v>217</v>
      </c>
      <c r="Q14" s="13">
        <v>29.61</v>
      </c>
      <c r="R14" s="78">
        <f t="shared" si="0"/>
        <v>29.616387346733621</v>
      </c>
    </row>
    <row r="15" spans="1:18" x14ac:dyDescent="0.25">
      <c r="A15" s="74" t="s">
        <v>218</v>
      </c>
      <c r="B15" s="13" t="s">
        <v>212</v>
      </c>
      <c r="C15" s="13" t="s">
        <v>213</v>
      </c>
      <c r="D15" s="13" t="s">
        <v>222</v>
      </c>
      <c r="E15" s="13" t="s">
        <v>220</v>
      </c>
      <c r="F15" s="13" t="s">
        <v>228</v>
      </c>
      <c r="G15" s="13" t="s">
        <v>223</v>
      </c>
      <c r="H15" s="13"/>
      <c r="I15" s="13"/>
      <c r="J15" s="13">
        <v>19</v>
      </c>
      <c r="K15" s="13">
        <v>-5.3</v>
      </c>
      <c r="L15" s="13"/>
      <c r="M15" s="13" t="s">
        <v>217</v>
      </c>
      <c r="N15" s="13">
        <v>24.7</v>
      </c>
      <c r="O15" s="13"/>
      <c r="P15" s="13" t="s">
        <v>217</v>
      </c>
      <c r="Q15" s="13">
        <v>29.71</v>
      </c>
      <c r="R15" s="78">
        <f t="shared" si="0"/>
        <v>29.713981647304063</v>
      </c>
    </row>
    <row r="16" spans="1:18" x14ac:dyDescent="0.25">
      <c r="A16" s="74" t="s">
        <v>218</v>
      </c>
      <c r="B16" s="13" t="s">
        <v>212</v>
      </c>
      <c r="C16" s="13" t="s">
        <v>213</v>
      </c>
      <c r="D16" s="13" t="s">
        <v>222</v>
      </c>
      <c r="E16" s="13" t="s">
        <v>220</v>
      </c>
      <c r="F16" s="13" t="s">
        <v>228</v>
      </c>
      <c r="G16" s="13" t="s">
        <v>223</v>
      </c>
      <c r="H16" s="13"/>
      <c r="I16" s="13"/>
      <c r="J16" s="13">
        <v>19</v>
      </c>
      <c r="K16" s="13">
        <v>-5.3</v>
      </c>
      <c r="L16" s="13"/>
      <c r="M16" s="13" t="s">
        <v>217</v>
      </c>
      <c r="N16" s="13">
        <v>24.7</v>
      </c>
      <c r="O16" s="13"/>
      <c r="P16" s="13" t="s">
        <v>217</v>
      </c>
      <c r="Q16" s="13">
        <v>29.79</v>
      </c>
      <c r="R16" s="78">
        <f t="shared" si="0"/>
        <v>29.713981647304063</v>
      </c>
    </row>
    <row r="17" spans="1:18" x14ac:dyDescent="0.25">
      <c r="A17" s="74" t="s">
        <v>218</v>
      </c>
      <c r="B17" s="13" t="s">
        <v>212</v>
      </c>
      <c r="C17" s="13" t="s">
        <v>213</v>
      </c>
      <c r="D17" s="13" t="s">
        <v>222</v>
      </c>
      <c r="E17" s="13" t="s">
        <v>220</v>
      </c>
      <c r="F17" s="13" t="s">
        <v>228</v>
      </c>
      <c r="G17" s="13" t="s">
        <v>223</v>
      </c>
      <c r="H17" s="13"/>
      <c r="I17" s="13"/>
      <c r="J17" s="13">
        <v>19</v>
      </c>
      <c r="K17" s="13">
        <v>-5.3</v>
      </c>
      <c r="L17" s="13"/>
      <c r="M17" s="13" t="s">
        <v>217</v>
      </c>
      <c r="N17" s="13">
        <v>24.8</v>
      </c>
      <c r="O17" s="13"/>
      <c r="P17" s="13" t="s">
        <v>217</v>
      </c>
      <c r="Q17" s="13">
        <v>29.8</v>
      </c>
      <c r="R17" s="78">
        <f t="shared" si="0"/>
        <v>29.811566424156243</v>
      </c>
    </row>
    <row r="18" spans="1:18" x14ac:dyDescent="0.25">
      <c r="A18" s="74" t="s">
        <v>218</v>
      </c>
      <c r="B18" s="13" t="s">
        <v>212</v>
      </c>
      <c r="C18" s="13" t="s">
        <v>213</v>
      </c>
      <c r="D18" s="13" t="s">
        <v>222</v>
      </c>
      <c r="E18" s="13" t="s">
        <v>220</v>
      </c>
      <c r="F18" s="13" t="s">
        <v>228</v>
      </c>
      <c r="G18" s="13" t="s">
        <v>223</v>
      </c>
      <c r="H18" s="13"/>
      <c r="I18" s="13"/>
      <c r="J18" s="13">
        <v>19</v>
      </c>
      <c r="K18" s="13">
        <v>-5.3</v>
      </c>
      <c r="L18" s="13"/>
      <c r="M18" s="13" t="s">
        <v>217</v>
      </c>
      <c r="N18" s="13">
        <v>24.8</v>
      </c>
      <c r="O18" s="13"/>
      <c r="P18" s="13" t="s">
        <v>217</v>
      </c>
      <c r="Q18" s="13">
        <v>29.87</v>
      </c>
      <c r="R18" s="78">
        <f t="shared" si="0"/>
        <v>29.811566424156243</v>
      </c>
    </row>
    <row r="19" spans="1:18" x14ac:dyDescent="0.25">
      <c r="A19" s="74" t="s">
        <v>218</v>
      </c>
      <c r="B19" s="13" t="s">
        <v>212</v>
      </c>
      <c r="C19" s="13" t="s">
        <v>213</v>
      </c>
      <c r="D19" s="13" t="s">
        <v>222</v>
      </c>
      <c r="E19" s="13" t="s">
        <v>220</v>
      </c>
      <c r="F19" s="13" t="s">
        <v>228</v>
      </c>
      <c r="G19" s="13" t="s">
        <v>223</v>
      </c>
      <c r="H19" s="13"/>
      <c r="I19" s="13"/>
      <c r="J19" s="13">
        <v>19</v>
      </c>
      <c r="K19" s="13">
        <v>-5.3</v>
      </c>
      <c r="L19" s="13"/>
      <c r="M19" s="13" t="s">
        <v>217</v>
      </c>
      <c r="N19" s="13">
        <v>24.9</v>
      </c>
      <c r="O19" s="13"/>
      <c r="P19" s="13" t="s">
        <v>217</v>
      </c>
      <c r="Q19" s="13">
        <v>29.99</v>
      </c>
      <c r="R19" s="78">
        <f t="shared" si="0"/>
        <v>29.909141679149144</v>
      </c>
    </row>
    <row r="20" spans="1:18" x14ac:dyDescent="0.25">
      <c r="A20" s="74" t="s">
        <v>218</v>
      </c>
      <c r="B20" s="13" t="s">
        <v>212</v>
      </c>
      <c r="C20" s="13" t="s">
        <v>213</v>
      </c>
      <c r="D20" s="13" t="s">
        <v>224</v>
      </c>
      <c r="E20" s="13" t="s">
        <v>220</v>
      </c>
      <c r="F20" s="13" t="s">
        <v>228</v>
      </c>
      <c r="G20" s="13" t="s">
        <v>225</v>
      </c>
      <c r="H20" s="13"/>
      <c r="I20" s="13"/>
      <c r="J20" s="13">
        <v>19</v>
      </c>
      <c r="K20" s="13">
        <v>-5.3</v>
      </c>
      <c r="L20" s="13"/>
      <c r="M20" s="13" t="s">
        <v>217</v>
      </c>
      <c r="N20" s="13">
        <v>25</v>
      </c>
      <c r="O20" s="13"/>
      <c r="P20" s="13" t="s">
        <v>217</v>
      </c>
      <c r="Q20" s="13">
        <v>30.07</v>
      </c>
      <c r="R20" s="78">
        <f t="shared" si="0"/>
        <v>30.006707414140347</v>
      </c>
    </row>
    <row r="21" spans="1:18" x14ac:dyDescent="0.25">
      <c r="A21" s="74" t="s">
        <v>218</v>
      </c>
      <c r="B21" s="13" t="s">
        <v>212</v>
      </c>
      <c r="C21" s="13" t="s">
        <v>213</v>
      </c>
      <c r="D21" s="13" t="s">
        <v>226</v>
      </c>
      <c r="E21" s="13" t="s">
        <v>220</v>
      </c>
      <c r="F21" s="13" t="s">
        <v>228</v>
      </c>
      <c r="G21" s="13" t="s">
        <v>227</v>
      </c>
      <c r="H21" s="13"/>
      <c r="I21" s="13"/>
      <c r="J21" s="13">
        <v>19</v>
      </c>
      <c r="K21" s="13">
        <v>-5.3</v>
      </c>
      <c r="L21" s="13"/>
      <c r="M21" s="13" t="s">
        <v>217</v>
      </c>
      <c r="N21" s="13">
        <v>24.9</v>
      </c>
      <c r="O21" s="13"/>
      <c r="P21" s="13" t="s">
        <v>217</v>
      </c>
      <c r="Q21" s="13">
        <v>29.95</v>
      </c>
      <c r="R21" s="78">
        <f t="shared" si="0"/>
        <v>29.909141679149144</v>
      </c>
    </row>
    <row r="22" spans="1:18" x14ac:dyDescent="0.25">
      <c r="A22" s="74" t="s">
        <v>218</v>
      </c>
      <c r="B22" s="13" t="s">
        <v>212</v>
      </c>
      <c r="C22" s="13" t="s">
        <v>213</v>
      </c>
      <c r="D22" s="13" t="s">
        <v>226</v>
      </c>
      <c r="E22" s="13" t="s">
        <v>220</v>
      </c>
      <c r="F22" s="13" t="s">
        <v>228</v>
      </c>
      <c r="G22" s="13" t="s">
        <v>227</v>
      </c>
      <c r="H22" s="13"/>
      <c r="I22" s="13"/>
      <c r="J22" s="13">
        <v>19</v>
      </c>
      <c r="K22" s="13">
        <v>-5.3</v>
      </c>
      <c r="L22" s="13"/>
      <c r="M22" s="13" t="s">
        <v>217</v>
      </c>
      <c r="N22" s="13">
        <v>25</v>
      </c>
      <c r="O22" s="13"/>
      <c r="P22" s="13" t="s">
        <v>217</v>
      </c>
      <c r="Q22" s="13">
        <v>30.04</v>
      </c>
      <c r="R22" s="78">
        <f t="shared" si="0"/>
        <v>30.006707414140347</v>
      </c>
    </row>
    <row r="23" spans="1:18" x14ac:dyDescent="0.25">
      <c r="A23" s="74" t="s">
        <v>218</v>
      </c>
      <c r="B23" s="13" t="s">
        <v>212</v>
      </c>
      <c r="C23" s="13" t="s">
        <v>213</v>
      </c>
      <c r="D23" s="13" t="s">
        <v>226</v>
      </c>
      <c r="E23" s="13" t="s">
        <v>220</v>
      </c>
      <c r="F23" s="13" t="s">
        <v>228</v>
      </c>
      <c r="G23" s="13" t="s">
        <v>227</v>
      </c>
      <c r="H23" s="13"/>
      <c r="I23" s="13"/>
      <c r="J23" s="13">
        <v>19</v>
      </c>
      <c r="K23" s="13">
        <v>-5.3</v>
      </c>
      <c r="L23" s="13"/>
      <c r="M23" s="13" t="s">
        <v>217</v>
      </c>
      <c r="N23" s="13">
        <v>25.3</v>
      </c>
      <c r="O23" s="13"/>
      <c r="P23" s="13" t="s">
        <v>217</v>
      </c>
      <c r="Q23" s="13">
        <v>30.31</v>
      </c>
      <c r="R23" s="78">
        <f t="shared" si="0"/>
        <v>30.299347517677308</v>
      </c>
    </row>
    <row r="24" spans="1:18" x14ac:dyDescent="0.25">
      <c r="A24" s="74" t="s">
        <v>218</v>
      </c>
      <c r="B24" s="13" t="s">
        <v>212</v>
      </c>
      <c r="C24" s="13" t="s">
        <v>213</v>
      </c>
      <c r="D24" s="13" t="s">
        <v>226</v>
      </c>
      <c r="E24" s="13" t="s">
        <v>220</v>
      </c>
      <c r="F24" s="13" t="s">
        <v>228</v>
      </c>
      <c r="G24" s="13" t="s">
        <v>227</v>
      </c>
      <c r="H24" s="13"/>
      <c r="I24" s="13"/>
      <c r="J24" s="13">
        <v>19</v>
      </c>
      <c r="K24" s="13">
        <v>-5.3</v>
      </c>
      <c r="L24" s="13"/>
      <c r="M24" s="13" t="s">
        <v>217</v>
      </c>
      <c r="N24" s="13">
        <v>25.4</v>
      </c>
      <c r="O24" s="13"/>
      <c r="P24" s="13" t="s">
        <v>217</v>
      </c>
      <c r="Q24" s="13">
        <v>30.45</v>
      </c>
      <c r="R24" s="78">
        <f t="shared" si="0"/>
        <v>30.396875191232091</v>
      </c>
    </row>
    <row r="25" spans="1:18" x14ac:dyDescent="0.25">
      <c r="A25" s="74" t="s">
        <v>218</v>
      </c>
      <c r="B25" s="13" t="s">
        <v>212</v>
      </c>
      <c r="C25" s="13" t="s">
        <v>213</v>
      </c>
      <c r="D25" s="13" t="s">
        <v>226</v>
      </c>
      <c r="E25" s="13" t="s">
        <v>220</v>
      </c>
      <c r="F25" s="13" t="s">
        <v>228</v>
      </c>
      <c r="G25" s="13" t="s">
        <v>227</v>
      </c>
      <c r="H25" s="13"/>
      <c r="I25" s="13"/>
      <c r="J25" s="13">
        <v>19</v>
      </c>
      <c r="K25" s="13">
        <v>-5.3</v>
      </c>
      <c r="L25" s="13"/>
      <c r="M25" s="13" t="s">
        <v>217</v>
      </c>
      <c r="N25" s="13">
        <v>25.3</v>
      </c>
      <c r="O25" s="13"/>
      <c r="P25" s="13" t="s">
        <v>217</v>
      </c>
      <c r="Q25" s="13">
        <v>30.29</v>
      </c>
      <c r="R25" s="78">
        <f t="shared" si="0"/>
        <v>30.299347517677308</v>
      </c>
    </row>
    <row r="26" spans="1:18" x14ac:dyDescent="0.25">
      <c r="A26" s="74" t="s">
        <v>218</v>
      </c>
      <c r="B26" s="13" t="s">
        <v>212</v>
      </c>
      <c r="C26" s="13" t="s">
        <v>213</v>
      </c>
      <c r="D26" s="13" t="s">
        <v>226</v>
      </c>
      <c r="E26" s="13" t="s">
        <v>220</v>
      </c>
      <c r="F26" s="13" t="s">
        <v>228</v>
      </c>
      <c r="G26" s="13" t="s">
        <v>227</v>
      </c>
      <c r="H26" s="13"/>
      <c r="I26" s="13"/>
      <c r="J26" s="13">
        <v>19</v>
      </c>
      <c r="K26" s="13">
        <v>-5.3</v>
      </c>
      <c r="L26" s="13"/>
      <c r="M26" s="13" t="s">
        <v>217</v>
      </c>
      <c r="N26" s="13">
        <v>25.3</v>
      </c>
      <c r="O26" s="13"/>
      <c r="P26" s="13" t="s">
        <v>217</v>
      </c>
      <c r="Q26" s="13">
        <v>30.34</v>
      </c>
      <c r="R26" s="78">
        <f t="shared" si="0"/>
        <v>30.299347517677308</v>
      </c>
    </row>
    <row r="27" spans="1:18" x14ac:dyDescent="0.25">
      <c r="A27" s="74" t="s">
        <v>230</v>
      </c>
      <c r="B27" s="13" t="s">
        <v>212</v>
      </c>
      <c r="C27" s="13" t="s">
        <v>213</v>
      </c>
      <c r="D27" s="13" t="s">
        <v>231</v>
      </c>
      <c r="E27" s="13" t="s">
        <v>232</v>
      </c>
      <c r="F27" s="13" t="s">
        <v>233</v>
      </c>
      <c r="G27" s="13" t="s">
        <v>234</v>
      </c>
      <c r="H27" s="13"/>
      <c r="I27" s="13"/>
      <c r="J27" s="13">
        <v>3.7</v>
      </c>
      <c r="K27" s="13">
        <v>-8.8000000000000007</v>
      </c>
      <c r="L27" s="13"/>
      <c r="M27" s="13" t="s">
        <v>217</v>
      </c>
      <c r="N27" s="13">
        <v>25.2</v>
      </c>
      <c r="O27" s="13"/>
      <c r="P27" s="13" t="s">
        <v>217</v>
      </c>
      <c r="Q27" s="13">
        <v>33.770000000000003</v>
      </c>
      <c r="R27" s="78">
        <f t="shared" si="0"/>
        <v>33.726664174983377</v>
      </c>
    </row>
    <row r="28" spans="1:18" x14ac:dyDescent="0.25">
      <c r="A28" s="74" t="s">
        <v>230</v>
      </c>
      <c r="B28" s="13" t="s">
        <v>212</v>
      </c>
      <c r="C28" s="13" t="s">
        <v>213</v>
      </c>
      <c r="D28" s="13" t="s">
        <v>235</v>
      </c>
      <c r="E28" s="13" t="s">
        <v>232</v>
      </c>
      <c r="F28" s="13" t="s">
        <v>233</v>
      </c>
      <c r="G28" s="13" t="s">
        <v>236</v>
      </c>
      <c r="H28" s="13"/>
      <c r="I28" s="13"/>
      <c r="J28" s="13">
        <v>5.7</v>
      </c>
      <c r="K28" s="13">
        <v>-8.6</v>
      </c>
      <c r="L28" s="13"/>
      <c r="M28" s="13" t="s">
        <v>217</v>
      </c>
      <c r="N28" s="13">
        <v>24.7</v>
      </c>
      <c r="O28" s="13"/>
      <c r="P28" s="13" t="s">
        <v>217</v>
      </c>
      <c r="Q28" s="13">
        <v>33.03</v>
      </c>
      <c r="R28" s="78">
        <f t="shared" si="0"/>
        <v>33.037080219198785</v>
      </c>
    </row>
    <row r="29" spans="1:18" x14ac:dyDescent="0.25">
      <c r="A29" s="74" t="s">
        <v>230</v>
      </c>
      <c r="B29" s="13" t="s">
        <v>212</v>
      </c>
      <c r="C29" s="13" t="s">
        <v>213</v>
      </c>
      <c r="D29" s="13" t="s">
        <v>222</v>
      </c>
      <c r="E29" s="13" t="s">
        <v>237</v>
      </c>
      <c r="F29" s="13" t="s">
        <v>238</v>
      </c>
      <c r="G29" s="13" t="s">
        <v>239</v>
      </c>
      <c r="H29" s="13"/>
      <c r="I29" s="13"/>
      <c r="J29" s="13">
        <v>7.3</v>
      </c>
      <c r="K29" s="13">
        <v>-5.6</v>
      </c>
      <c r="L29" s="13"/>
      <c r="M29" s="13" t="s">
        <v>217</v>
      </c>
      <c r="N29" s="13">
        <v>31.8</v>
      </c>
      <c r="O29" s="13"/>
      <c r="P29" s="13" t="s">
        <v>217</v>
      </c>
      <c r="Q29" s="13">
        <v>36.880000000000003</v>
      </c>
      <c r="R29" s="78">
        <f t="shared" si="0"/>
        <v>36.920588614048071</v>
      </c>
    </row>
    <row r="30" spans="1:18" x14ac:dyDescent="0.25">
      <c r="A30" s="74" t="s">
        <v>230</v>
      </c>
      <c r="B30" s="13" t="s">
        <v>212</v>
      </c>
      <c r="C30" s="13" t="s">
        <v>213</v>
      </c>
      <c r="D30" s="13" t="s">
        <v>224</v>
      </c>
      <c r="E30" s="13" t="s">
        <v>240</v>
      </c>
      <c r="F30" s="13" t="s">
        <v>241</v>
      </c>
      <c r="G30" s="13" t="s">
        <v>242</v>
      </c>
      <c r="H30" s="13"/>
      <c r="I30" s="13"/>
      <c r="J30" s="13">
        <v>7.9</v>
      </c>
      <c r="K30" s="13">
        <v>-7.4</v>
      </c>
      <c r="L30" s="13"/>
      <c r="M30" s="13" t="s">
        <v>217</v>
      </c>
      <c r="N30" s="13">
        <v>26.4</v>
      </c>
      <c r="O30" s="13"/>
      <c r="P30" s="13" t="s">
        <v>217</v>
      </c>
      <c r="Q30" s="13">
        <v>33.450000000000003</v>
      </c>
      <c r="R30" s="78">
        <f t="shared" si="0"/>
        <v>33.485050148086373</v>
      </c>
    </row>
    <row r="31" spans="1:18" x14ac:dyDescent="0.25">
      <c r="A31" s="74" t="s">
        <v>230</v>
      </c>
      <c r="B31" s="13" t="s">
        <v>212</v>
      </c>
      <c r="C31" s="13" t="s">
        <v>213</v>
      </c>
      <c r="D31" s="13" t="s">
        <v>243</v>
      </c>
      <c r="E31" s="13" t="s">
        <v>237</v>
      </c>
      <c r="F31" s="13" t="s">
        <v>244</v>
      </c>
      <c r="G31" s="13" t="s">
        <v>245</v>
      </c>
      <c r="H31" s="13"/>
      <c r="I31" s="13"/>
      <c r="J31" s="13">
        <v>9.1</v>
      </c>
      <c r="K31" s="13">
        <v>-6.1</v>
      </c>
      <c r="L31" s="13"/>
      <c r="M31" s="13" t="s">
        <v>217</v>
      </c>
      <c r="N31" s="13">
        <v>30.7</v>
      </c>
      <c r="O31" s="13"/>
      <c r="P31" s="13" t="s">
        <v>217</v>
      </c>
      <c r="Q31" s="13">
        <v>36.4</v>
      </c>
      <c r="R31" s="78">
        <f t="shared" si="0"/>
        <v>36.356864068787232</v>
      </c>
    </row>
    <row r="32" spans="1:18" x14ac:dyDescent="0.25">
      <c r="A32" s="74" t="s">
        <v>230</v>
      </c>
      <c r="B32" s="13" t="s">
        <v>212</v>
      </c>
      <c r="C32" s="13" t="s">
        <v>213</v>
      </c>
      <c r="D32" s="13" t="s">
        <v>243</v>
      </c>
      <c r="E32" s="13" t="s">
        <v>237</v>
      </c>
      <c r="F32" s="13" t="s">
        <v>246</v>
      </c>
      <c r="G32" s="13" t="s">
        <v>247</v>
      </c>
      <c r="H32" s="13"/>
      <c r="I32" s="13"/>
      <c r="J32" s="13">
        <v>9.1999999999999993</v>
      </c>
      <c r="K32" s="13">
        <v>-6</v>
      </c>
      <c r="L32" s="13"/>
      <c r="M32" s="13" t="s">
        <v>217</v>
      </c>
      <c r="N32" s="13">
        <v>28.5</v>
      </c>
      <c r="O32" s="13"/>
      <c r="P32" s="13" t="s">
        <v>217</v>
      </c>
      <c r="Q32" s="13">
        <v>34.11</v>
      </c>
      <c r="R32" s="78">
        <f t="shared" si="0"/>
        <v>34.119502436437855</v>
      </c>
    </row>
    <row r="33" spans="1:18" x14ac:dyDescent="0.25">
      <c r="A33" s="74" t="s">
        <v>230</v>
      </c>
      <c r="B33" s="13" t="s">
        <v>212</v>
      </c>
      <c r="C33" s="13" t="s">
        <v>213</v>
      </c>
      <c r="D33" s="13" t="s">
        <v>231</v>
      </c>
      <c r="E33" s="13" t="s">
        <v>248</v>
      </c>
      <c r="F33" s="13" t="s">
        <v>249</v>
      </c>
      <c r="G33" s="13" t="s">
        <v>250</v>
      </c>
      <c r="H33" s="13"/>
      <c r="I33" s="13"/>
      <c r="J33" s="13">
        <v>11.3</v>
      </c>
      <c r="K33" s="13">
        <v>-6.4</v>
      </c>
      <c r="L33" s="13"/>
      <c r="M33" s="13" t="s">
        <v>217</v>
      </c>
      <c r="N33" s="13">
        <v>26</v>
      </c>
      <c r="O33" s="13"/>
      <c r="P33" s="13" t="s">
        <v>217</v>
      </c>
      <c r="Q33" s="13">
        <v>32.090000000000003</v>
      </c>
      <c r="R33" s="78">
        <f t="shared" si="0"/>
        <v>32.088314551500446</v>
      </c>
    </row>
    <row r="34" spans="1:18" x14ac:dyDescent="0.25">
      <c r="A34" s="74" t="s">
        <v>230</v>
      </c>
      <c r="B34" s="13" t="s">
        <v>212</v>
      </c>
      <c r="C34" s="13" t="s">
        <v>213</v>
      </c>
      <c r="D34" s="13" t="s">
        <v>235</v>
      </c>
      <c r="E34" s="13" t="s">
        <v>248</v>
      </c>
      <c r="F34" s="13" t="s">
        <v>249</v>
      </c>
      <c r="G34" s="13" t="s">
        <v>251</v>
      </c>
      <c r="H34" s="13"/>
      <c r="I34" s="13"/>
      <c r="J34" s="13">
        <v>11.4</v>
      </c>
      <c r="K34" s="13">
        <v>-6.3</v>
      </c>
      <c r="L34" s="13"/>
      <c r="M34" s="13" t="s">
        <v>217</v>
      </c>
      <c r="N34" s="13">
        <v>25.9</v>
      </c>
      <c r="O34" s="13"/>
      <c r="P34" s="13" t="s">
        <v>217</v>
      </c>
      <c r="Q34" s="13">
        <v>31.8</v>
      </c>
      <c r="R34" s="78">
        <f t="shared" si="0"/>
        <v>31.890204856349392</v>
      </c>
    </row>
    <row r="35" spans="1:18" x14ac:dyDescent="0.25">
      <c r="A35" s="74" t="s">
        <v>230</v>
      </c>
      <c r="B35" s="13" t="s">
        <v>212</v>
      </c>
      <c r="C35" s="13" t="s">
        <v>213</v>
      </c>
      <c r="D35" s="13" t="s">
        <v>235</v>
      </c>
      <c r="E35" s="13" t="s">
        <v>248</v>
      </c>
      <c r="F35" s="13" t="s">
        <v>249</v>
      </c>
      <c r="G35" s="13" t="s">
        <v>252</v>
      </c>
      <c r="H35" s="13"/>
      <c r="I35" s="13"/>
      <c r="J35" s="13">
        <v>11.5</v>
      </c>
      <c r="K35" s="13">
        <v>-6.4</v>
      </c>
      <c r="L35" s="13"/>
      <c r="M35" s="13" t="s">
        <v>217</v>
      </c>
      <c r="N35" s="13">
        <v>25.7</v>
      </c>
      <c r="O35" s="13"/>
      <c r="P35" s="13" t="s">
        <v>217</v>
      </c>
      <c r="Q35" s="13">
        <v>31.81</v>
      </c>
      <c r="R35" s="78">
        <f t="shared" si="0"/>
        <v>31.79587413415106</v>
      </c>
    </row>
    <row r="36" spans="1:18" x14ac:dyDescent="0.25">
      <c r="A36" s="74" t="s">
        <v>230</v>
      </c>
      <c r="B36" s="13" t="s">
        <v>212</v>
      </c>
      <c r="C36" s="13" t="s">
        <v>213</v>
      </c>
      <c r="D36" s="13" t="s">
        <v>231</v>
      </c>
      <c r="E36" s="13" t="s">
        <v>248</v>
      </c>
      <c r="F36" s="13" t="s">
        <v>249</v>
      </c>
      <c r="G36" s="13" t="s">
        <v>253</v>
      </c>
      <c r="H36" s="13"/>
      <c r="I36" s="13"/>
      <c r="J36" s="13">
        <v>12.4</v>
      </c>
      <c r="K36" s="13">
        <v>-6.2</v>
      </c>
      <c r="L36" s="13"/>
      <c r="M36" s="13" t="s">
        <v>217</v>
      </c>
      <c r="N36" s="13">
        <v>25.4</v>
      </c>
      <c r="O36" s="13"/>
      <c r="P36" s="13" t="s">
        <v>217</v>
      </c>
      <c r="Q36" s="13">
        <v>31.28</v>
      </c>
      <c r="R36" s="78">
        <f t="shared" si="0"/>
        <v>31.302080181380141</v>
      </c>
    </row>
    <row r="37" spans="1:18" x14ac:dyDescent="0.25">
      <c r="A37" s="74" t="s">
        <v>230</v>
      </c>
      <c r="B37" s="13" t="s">
        <v>212</v>
      </c>
      <c r="C37" s="13" t="s">
        <v>213</v>
      </c>
      <c r="D37" s="13" t="s">
        <v>231</v>
      </c>
      <c r="E37" s="13" t="s">
        <v>248</v>
      </c>
      <c r="F37" s="13" t="s">
        <v>254</v>
      </c>
      <c r="G37" s="13" t="s">
        <v>255</v>
      </c>
      <c r="H37" s="13"/>
      <c r="I37" s="13"/>
      <c r="J37" s="13">
        <v>12.9</v>
      </c>
      <c r="K37" s="13">
        <v>-6.2</v>
      </c>
      <c r="L37" s="13"/>
      <c r="M37" s="13" t="s">
        <v>217</v>
      </c>
      <c r="N37" s="13">
        <v>26.3</v>
      </c>
      <c r="O37" s="13"/>
      <c r="P37" s="13" t="s">
        <v>217</v>
      </c>
      <c r="Q37" s="13">
        <v>32.15</v>
      </c>
      <c r="R37" s="78">
        <f t="shared" si="0"/>
        <v>32.179401483448416</v>
      </c>
    </row>
    <row r="38" spans="1:18" x14ac:dyDescent="0.25">
      <c r="A38" s="74" t="s">
        <v>256</v>
      </c>
      <c r="B38" s="13" t="s">
        <v>212</v>
      </c>
      <c r="C38" s="13" t="s">
        <v>213</v>
      </c>
      <c r="D38" s="13" t="s">
        <v>231</v>
      </c>
      <c r="E38" s="13" t="s">
        <v>257</v>
      </c>
      <c r="F38" s="13" t="s">
        <v>258</v>
      </c>
      <c r="G38" s="13" t="s">
        <v>259</v>
      </c>
      <c r="H38" s="13"/>
      <c r="I38" s="13"/>
      <c r="J38" s="13">
        <v>9.5</v>
      </c>
      <c r="K38" s="13">
        <v>-8.6</v>
      </c>
      <c r="L38" s="13"/>
      <c r="M38" s="13" t="s">
        <v>217</v>
      </c>
      <c r="N38" s="13">
        <v>23.6</v>
      </c>
      <c r="O38" s="13"/>
      <c r="P38" s="13" t="s">
        <v>217</v>
      </c>
      <c r="Q38" s="13">
        <v>31.96</v>
      </c>
      <c r="R38" s="78">
        <f t="shared" si="0"/>
        <v>31.96301869916033</v>
      </c>
    </row>
    <row r="39" spans="1:18" x14ac:dyDescent="0.25">
      <c r="A39" s="74" t="s">
        <v>256</v>
      </c>
      <c r="B39" s="13" t="s">
        <v>212</v>
      </c>
      <c r="C39" s="13" t="s">
        <v>213</v>
      </c>
      <c r="D39" s="13" t="s">
        <v>231</v>
      </c>
      <c r="E39" s="13" t="s">
        <v>257</v>
      </c>
      <c r="F39" s="13" t="s">
        <v>258</v>
      </c>
      <c r="G39" s="13" t="s">
        <v>260</v>
      </c>
      <c r="H39" s="13"/>
      <c r="I39" s="13"/>
      <c r="J39" s="13">
        <v>9.5</v>
      </c>
      <c r="K39" s="13">
        <v>-9</v>
      </c>
      <c r="L39" s="13"/>
      <c r="M39" s="13" t="s">
        <v>217</v>
      </c>
      <c r="N39" s="13">
        <v>23.1</v>
      </c>
      <c r="O39" s="13"/>
      <c r="P39" s="13" t="s">
        <v>217</v>
      </c>
      <c r="Q39" s="13">
        <v>31.88</v>
      </c>
      <c r="R39" s="78">
        <f t="shared" si="0"/>
        <v>31.877978554906406</v>
      </c>
    </row>
    <row r="40" spans="1:18" x14ac:dyDescent="0.25">
      <c r="A40" s="74" t="s">
        <v>256</v>
      </c>
      <c r="B40" s="13" t="s">
        <v>212</v>
      </c>
      <c r="C40" s="13" t="s">
        <v>213</v>
      </c>
      <c r="D40" s="13" t="s">
        <v>224</v>
      </c>
      <c r="E40" s="13" t="s">
        <v>257</v>
      </c>
      <c r="F40" s="13" t="s">
        <v>619</v>
      </c>
      <c r="G40" s="13" t="s">
        <v>261</v>
      </c>
      <c r="H40" s="13"/>
      <c r="I40" s="13"/>
      <c r="J40" s="13">
        <v>9.8000000000000007</v>
      </c>
      <c r="K40" s="13">
        <v>-10.1</v>
      </c>
      <c r="L40" s="13"/>
      <c r="M40" s="13" t="s">
        <v>217</v>
      </c>
      <c r="N40" s="13">
        <v>21.9</v>
      </c>
      <c r="O40" s="13"/>
      <c r="P40" s="13" t="s">
        <v>217</v>
      </c>
      <c r="Q40" s="13">
        <v>31.81</v>
      </c>
      <c r="R40" s="78">
        <f t="shared" si="0"/>
        <v>31.814990692401761</v>
      </c>
    </row>
    <row r="41" spans="1:18" x14ac:dyDescent="0.25">
      <c r="A41" s="74" t="s">
        <v>256</v>
      </c>
      <c r="B41" s="13" t="s">
        <v>212</v>
      </c>
      <c r="C41" s="13" t="s">
        <v>213</v>
      </c>
      <c r="D41" s="13" t="s">
        <v>224</v>
      </c>
      <c r="E41" s="13" t="s">
        <v>257</v>
      </c>
      <c r="F41" s="13" t="s">
        <v>619</v>
      </c>
      <c r="G41" s="13" t="s">
        <v>262</v>
      </c>
      <c r="H41" s="13"/>
      <c r="I41" s="13"/>
      <c r="J41" s="13">
        <v>9.8000000000000007</v>
      </c>
      <c r="K41" s="13">
        <v>-10.3</v>
      </c>
      <c r="L41" s="13"/>
      <c r="M41" s="13" t="s">
        <v>217</v>
      </c>
      <c r="N41" s="13">
        <v>21.5</v>
      </c>
      <c r="O41" s="13"/>
      <c r="P41" s="13" t="s">
        <v>217</v>
      </c>
      <c r="Q41" s="13">
        <v>31.63</v>
      </c>
      <c r="R41" s="78">
        <f t="shared" si="0"/>
        <v>31.625547355031181</v>
      </c>
    </row>
    <row r="42" spans="1:18" x14ac:dyDescent="0.25">
      <c r="A42" s="74" t="s">
        <v>256</v>
      </c>
      <c r="B42" s="13" t="s">
        <v>212</v>
      </c>
      <c r="C42" s="13" t="s">
        <v>213</v>
      </c>
      <c r="D42" s="13" t="s">
        <v>224</v>
      </c>
      <c r="E42" s="13" t="s">
        <v>257</v>
      </c>
      <c r="F42" s="13" t="s">
        <v>619</v>
      </c>
      <c r="G42" s="13" t="s">
        <v>263</v>
      </c>
      <c r="H42" s="13"/>
      <c r="I42" s="13"/>
      <c r="J42" s="13">
        <v>9.8000000000000007</v>
      </c>
      <c r="K42" s="13">
        <v>-10.1</v>
      </c>
      <c r="L42" s="13"/>
      <c r="M42" s="13" t="s">
        <v>217</v>
      </c>
      <c r="N42" s="13">
        <v>21.5</v>
      </c>
      <c r="O42" s="13"/>
      <c r="P42" s="13" t="s">
        <v>217</v>
      </c>
      <c r="Q42" s="13">
        <v>31.42</v>
      </c>
      <c r="R42" s="78">
        <f t="shared" si="0"/>
        <v>31.423486331914997</v>
      </c>
    </row>
    <row r="43" spans="1:18" x14ac:dyDescent="0.25">
      <c r="A43" s="74" t="s">
        <v>256</v>
      </c>
      <c r="B43" s="13" t="s">
        <v>212</v>
      </c>
      <c r="C43" s="13" t="s">
        <v>213</v>
      </c>
      <c r="D43" s="13" t="s">
        <v>231</v>
      </c>
      <c r="E43" s="13" t="s">
        <v>257</v>
      </c>
      <c r="F43" s="13" t="s">
        <v>258</v>
      </c>
      <c r="G43" s="13" t="s">
        <v>264</v>
      </c>
      <c r="H43" s="13"/>
      <c r="I43" s="13"/>
      <c r="J43" s="13">
        <v>10.5</v>
      </c>
      <c r="K43" s="13">
        <v>-8.5</v>
      </c>
      <c r="L43" s="13"/>
      <c r="M43" s="13" t="s">
        <v>217</v>
      </c>
      <c r="N43" s="13">
        <v>24.1</v>
      </c>
      <c r="O43" s="13"/>
      <c r="P43" s="13" t="s">
        <v>217</v>
      </c>
      <c r="Q43" s="13">
        <v>32.35</v>
      </c>
      <c r="R43" s="78">
        <f t="shared" si="0"/>
        <v>32.350509121541144</v>
      </c>
    </row>
    <row r="44" spans="1:18" x14ac:dyDescent="0.25">
      <c r="A44" s="74" t="s">
        <v>256</v>
      </c>
      <c r="B44" s="13" t="s">
        <v>212</v>
      </c>
      <c r="C44" s="13" t="s">
        <v>213</v>
      </c>
      <c r="D44" s="13" t="s">
        <v>231</v>
      </c>
      <c r="E44" s="13" t="s">
        <v>257</v>
      </c>
      <c r="F44" s="13" t="s">
        <v>258</v>
      </c>
      <c r="G44" s="13" t="s">
        <v>265</v>
      </c>
      <c r="H44" s="13"/>
      <c r="I44" s="13"/>
      <c r="J44" s="13">
        <v>10.5</v>
      </c>
      <c r="K44" s="13">
        <v>-8.5</v>
      </c>
      <c r="L44" s="13"/>
      <c r="M44" s="13" t="s">
        <v>217</v>
      </c>
      <c r="N44" s="13">
        <v>23.9</v>
      </c>
      <c r="O44" s="13"/>
      <c r="P44" s="13" t="s">
        <v>217</v>
      </c>
      <c r="Q44" s="13">
        <v>32.159999999999997</v>
      </c>
      <c r="R44" s="78">
        <f t="shared" si="0"/>
        <v>32.155196620920258</v>
      </c>
    </row>
    <row r="45" spans="1:18" x14ac:dyDescent="0.25">
      <c r="A45" s="74" t="s">
        <v>266</v>
      </c>
      <c r="B45" s="13" t="s">
        <v>212</v>
      </c>
      <c r="C45" s="13" t="s">
        <v>213</v>
      </c>
      <c r="D45" s="13" t="s">
        <v>235</v>
      </c>
      <c r="E45" s="13" t="s">
        <v>267</v>
      </c>
      <c r="F45" s="13" t="s">
        <v>268</v>
      </c>
      <c r="G45" s="13" t="s">
        <v>269</v>
      </c>
      <c r="H45" s="70">
        <v>39085</v>
      </c>
      <c r="I45" s="13"/>
      <c r="J45" s="13">
        <v>14.9</v>
      </c>
      <c r="K45" s="13">
        <v>-4.4000000000000004</v>
      </c>
      <c r="L45" s="13"/>
      <c r="M45" s="13" t="s">
        <v>217</v>
      </c>
      <c r="N45" s="13">
        <v>25.4</v>
      </c>
      <c r="O45" s="13"/>
      <c r="P45" s="13" t="s">
        <v>217</v>
      </c>
      <c r="Q45" s="13">
        <v>29.5</v>
      </c>
      <c r="R45" s="78">
        <f t="shared" si="0"/>
        <v>29.492488856163291</v>
      </c>
    </row>
    <row r="46" spans="1:18" x14ac:dyDescent="0.25">
      <c r="A46" s="74" t="s">
        <v>266</v>
      </c>
      <c r="B46" s="13" t="s">
        <v>212</v>
      </c>
      <c r="C46" s="13" t="s">
        <v>213</v>
      </c>
      <c r="D46" s="13" t="s">
        <v>235</v>
      </c>
      <c r="E46" s="13" t="s">
        <v>267</v>
      </c>
      <c r="F46" s="13" t="s">
        <v>268</v>
      </c>
      <c r="G46" s="13" t="s">
        <v>269</v>
      </c>
      <c r="H46" s="70">
        <v>39121</v>
      </c>
      <c r="I46" s="13"/>
      <c r="J46" s="13">
        <v>17.2</v>
      </c>
      <c r="K46" s="13">
        <v>-4.4000000000000004</v>
      </c>
      <c r="L46" s="13"/>
      <c r="M46" s="13" t="s">
        <v>217</v>
      </c>
      <c r="N46" s="13">
        <v>25.4</v>
      </c>
      <c r="O46" s="13"/>
      <c r="P46" s="13" t="s">
        <v>217</v>
      </c>
      <c r="Q46" s="13">
        <v>29.5</v>
      </c>
      <c r="R46" s="78">
        <f t="shared" si="0"/>
        <v>29.492488856163291</v>
      </c>
    </row>
    <row r="47" spans="1:18" x14ac:dyDescent="0.25">
      <c r="A47" s="74" t="s">
        <v>266</v>
      </c>
      <c r="B47" s="13" t="s">
        <v>212</v>
      </c>
      <c r="C47" s="13" t="s">
        <v>213</v>
      </c>
      <c r="D47" s="13" t="s">
        <v>235</v>
      </c>
      <c r="E47" s="13" t="s">
        <v>267</v>
      </c>
      <c r="F47" s="13" t="s">
        <v>270</v>
      </c>
      <c r="G47" s="13" t="s">
        <v>271</v>
      </c>
      <c r="H47" s="70">
        <v>38419</v>
      </c>
      <c r="I47" s="13"/>
      <c r="J47" s="13">
        <v>18.5</v>
      </c>
      <c r="K47" s="13">
        <v>-4.4000000000000004</v>
      </c>
      <c r="L47" s="13"/>
      <c r="M47" s="13" t="s">
        <v>217</v>
      </c>
      <c r="N47" s="13">
        <v>24.9</v>
      </c>
      <c r="O47" s="13"/>
      <c r="P47" s="13" t="s">
        <v>217</v>
      </c>
      <c r="Q47" s="13">
        <v>29</v>
      </c>
      <c r="R47" s="78">
        <f t="shared" si="0"/>
        <v>29.004755344080323</v>
      </c>
    </row>
    <row r="48" spans="1:18" x14ac:dyDescent="0.25">
      <c r="A48" s="74" t="s">
        <v>266</v>
      </c>
      <c r="B48" s="13" t="s">
        <v>212</v>
      </c>
      <c r="C48" s="13" t="s">
        <v>213</v>
      </c>
      <c r="D48" s="13" t="s">
        <v>235</v>
      </c>
      <c r="E48" s="13" t="s">
        <v>267</v>
      </c>
      <c r="F48" s="13" t="s">
        <v>270</v>
      </c>
      <c r="G48" s="13" t="s">
        <v>271</v>
      </c>
      <c r="H48" s="70">
        <v>38372</v>
      </c>
      <c r="I48" s="13"/>
      <c r="J48" s="13">
        <v>18.600000000000001</v>
      </c>
      <c r="K48" s="13">
        <v>-4.3</v>
      </c>
      <c r="L48" s="13"/>
      <c r="M48" s="13" t="s">
        <v>217</v>
      </c>
      <c r="N48" s="13">
        <v>26.1</v>
      </c>
      <c r="O48" s="13"/>
      <c r="P48" s="13" t="s">
        <v>217</v>
      </c>
      <c r="Q48" s="13">
        <v>30</v>
      </c>
      <c r="R48" s="78">
        <f t="shared" si="0"/>
        <v>30.074479474124676</v>
      </c>
    </row>
    <row r="49" spans="1:18" x14ac:dyDescent="0.25">
      <c r="A49" s="74" t="s">
        <v>266</v>
      </c>
      <c r="B49" s="13" t="s">
        <v>212</v>
      </c>
      <c r="C49" s="13" t="s">
        <v>213</v>
      </c>
      <c r="D49" s="13" t="s">
        <v>235</v>
      </c>
      <c r="E49" s="13" t="s">
        <v>267</v>
      </c>
      <c r="F49" s="13" t="s">
        <v>270</v>
      </c>
      <c r="G49" s="13" t="s">
        <v>271</v>
      </c>
      <c r="H49" s="70">
        <v>37998</v>
      </c>
      <c r="I49" s="13"/>
      <c r="J49" s="13">
        <v>18.7</v>
      </c>
      <c r="K49" s="13">
        <v>-4.3</v>
      </c>
      <c r="L49" s="13"/>
      <c r="M49" s="13" t="s">
        <v>217</v>
      </c>
      <c r="N49" s="13">
        <v>25.5</v>
      </c>
      <c r="O49" s="13"/>
      <c r="P49" s="13" t="s">
        <v>217</v>
      </c>
      <c r="Q49" s="13">
        <v>29.5</v>
      </c>
      <c r="R49" s="78">
        <f t="shared" si="0"/>
        <v>29.489570118396642</v>
      </c>
    </row>
    <row r="50" spans="1:18" x14ac:dyDescent="0.25">
      <c r="A50" s="74" t="s">
        <v>266</v>
      </c>
      <c r="B50" s="13" t="s">
        <v>212</v>
      </c>
      <c r="C50" s="13" t="s">
        <v>213</v>
      </c>
      <c r="D50" s="13" t="s">
        <v>235</v>
      </c>
      <c r="E50" s="13" t="s">
        <v>267</v>
      </c>
      <c r="F50" s="13" t="s">
        <v>268</v>
      </c>
      <c r="G50" s="13" t="s">
        <v>269</v>
      </c>
      <c r="H50" s="70">
        <v>38029</v>
      </c>
      <c r="I50" s="13"/>
      <c r="J50" s="13">
        <v>18.8</v>
      </c>
      <c r="K50" s="13">
        <v>-4.5999999999999996</v>
      </c>
      <c r="L50" s="13"/>
      <c r="M50" s="13" t="s">
        <v>217</v>
      </c>
      <c r="N50" s="13">
        <v>25.8</v>
      </c>
      <c r="O50" s="13"/>
      <c r="P50" s="13" t="s">
        <v>217</v>
      </c>
      <c r="Q50" s="13">
        <v>30</v>
      </c>
      <c r="R50" s="78">
        <f t="shared" si="0"/>
        <v>30.083408530714205</v>
      </c>
    </row>
    <row r="51" spans="1:18" x14ac:dyDescent="0.25">
      <c r="A51" s="74" t="s">
        <v>266</v>
      </c>
      <c r="B51" s="13" t="s">
        <v>212</v>
      </c>
      <c r="C51" s="13" t="s">
        <v>213</v>
      </c>
      <c r="D51" s="13" t="s">
        <v>235</v>
      </c>
      <c r="E51" s="13" t="s">
        <v>267</v>
      </c>
      <c r="F51" s="13" t="s">
        <v>268</v>
      </c>
      <c r="G51" s="13" t="s">
        <v>269</v>
      </c>
      <c r="H51" s="70">
        <v>38435</v>
      </c>
      <c r="I51" s="13"/>
      <c r="J51" s="13">
        <v>18.8</v>
      </c>
      <c r="K51" s="13">
        <v>-4.4000000000000004</v>
      </c>
      <c r="L51" s="13"/>
      <c r="M51" s="13" t="s">
        <v>217</v>
      </c>
      <c r="N51" s="13">
        <v>24.8</v>
      </c>
      <c r="O51" s="13"/>
      <c r="P51" s="13" t="s">
        <v>217</v>
      </c>
      <c r="Q51" s="13">
        <v>28.9</v>
      </c>
      <c r="R51" s="78">
        <f t="shared" si="0"/>
        <v>28.907180089087547</v>
      </c>
    </row>
    <row r="52" spans="1:18" x14ac:dyDescent="0.25">
      <c r="A52" s="74" t="s">
        <v>266</v>
      </c>
      <c r="B52" s="13" t="s">
        <v>212</v>
      </c>
      <c r="C52" s="13" t="s">
        <v>213</v>
      </c>
      <c r="D52" s="13" t="s">
        <v>235</v>
      </c>
      <c r="E52" s="13" t="s">
        <v>267</v>
      </c>
      <c r="F52" s="13" t="s">
        <v>268</v>
      </c>
      <c r="G52" s="13" t="s">
        <v>269</v>
      </c>
      <c r="H52" s="70">
        <v>37676</v>
      </c>
      <c r="I52" s="13"/>
      <c r="J52" s="13">
        <v>18.899999999999999</v>
      </c>
      <c r="K52" s="13">
        <v>-4.5</v>
      </c>
      <c r="L52" s="13"/>
      <c r="M52" s="13" t="s">
        <v>217</v>
      </c>
      <c r="N52" s="13">
        <v>25.2</v>
      </c>
      <c r="O52" s="13"/>
      <c r="P52" s="13" t="s">
        <v>217</v>
      </c>
      <c r="Q52" s="13">
        <v>29.4</v>
      </c>
      <c r="R52" s="78">
        <f t="shared" si="0"/>
        <v>29.39787098566514</v>
      </c>
    </row>
    <row r="53" spans="1:18" x14ac:dyDescent="0.25">
      <c r="A53" s="74" t="s">
        <v>266</v>
      </c>
      <c r="B53" s="13" t="s">
        <v>212</v>
      </c>
      <c r="C53" s="13" t="s">
        <v>213</v>
      </c>
      <c r="D53" s="13" t="s">
        <v>235</v>
      </c>
      <c r="E53" s="13" t="s">
        <v>267</v>
      </c>
      <c r="F53" s="13" t="s">
        <v>268</v>
      </c>
      <c r="G53" s="13" t="s">
        <v>269</v>
      </c>
      <c r="H53" s="70">
        <v>38392</v>
      </c>
      <c r="I53" s="13"/>
      <c r="J53" s="13">
        <v>18.899999999999999</v>
      </c>
      <c r="K53" s="13">
        <v>-4.4000000000000004</v>
      </c>
      <c r="L53" s="13"/>
      <c r="M53" s="13" t="s">
        <v>217</v>
      </c>
      <c r="N53" s="13">
        <v>25.1</v>
      </c>
      <c r="O53" s="13"/>
      <c r="P53" s="13" t="s">
        <v>217</v>
      </c>
      <c r="Q53" s="13">
        <v>29.2</v>
      </c>
      <c r="R53" s="78">
        <f t="shared" si="0"/>
        <v>29.199877295918697</v>
      </c>
    </row>
    <row r="54" spans="1:18" x14ac:dyDescent="0.25">
      <c r="A54" s="74" t="s">
        <v>266</v>
      </c>
      <c r="B54" s="13" t="s">
        <v>212</v>
      </c>
      <c r="C54" s="13" t="s">
        <v>213</v>
      </c>
      <c r="D54" s="13" t="s">
        <v>235</v>
      </c>
      <c r="E54" s="13" t="s">
        <v>267</v>
      </c>
      <c r="F54" s="13" t="s">
        <v>268</v>
      </c>
      <c r="G54" s="13" t="s">
        <v>269</v>
      </c>
      <c r="H54" s="70">
        <v>38087</v>
      </c>
      <c r="I54" s="13"/>
      <c r="J54" s="13">
        <v>19.100000000000001</v>
      </c>
      <c r="K54" s="13">
        <v>-4.5999999999999996</v>
      </c>
      <c r="L54" s="13"/>
      <c r="M54" s="13" t="s">
        <v>217</v>
      </c>
      <c r="N54" s="13">
        <v>25.3</v>
      </c>
      <c r="O54" s="13"/>
      <c r="P54" s="13" t="s">
        <v>217</v>
      </c>
      <c r="Q54" s="13">
        <v>29.6</v>
      </c>
      <c r="R54" s="78">
        <f t="shared" si="0"/>
        <v>29.595865251591754</v>
      </c>
    </row>
    <row r="55" spans="1:18" x14ac:dyDescent="0.25">
      <c r="A55" s="74" t="s">
        <v>266</v>
      </c>
      <c r="B55" s="13" t="s">
        <v>212</v>
      </c>
      <c r="C55" s="13" t="s">
        <v>213</v>
      </c>
      <c r="D55" s="13" t="s">
        <v>235</v>
      </c>
      <c r="E55" s="13" t="s">
        <v>267</v>
      </c>
      <c r="F55" s="13" t="s">
        <v>268</v>
      </c>
      <c r="G55" s="13" t="s">
        <v>269</v>
      </c>
      <c r="H55" s="70">
        <v>37968</v>
      </c>
      <c r="I55" s="13"/>
      <c r="J55" s="13">
        <v>19.2</v>
      </c>
      <c r="K55" s="13">
        <v>-4.5</v>
      </c>
      <c r="L55" s="13"/>
      <c r="M55" s="13" t="s">
        <v>217</v>
      </c>
      <c r="N55" s="13">
        <v>26.2</v>
      </c>
      <c r="O55" s="13"/>
      <c r="P55" s="13" t="s">
        <v>217</v>
      </c>
      <c r="Q55" s="13">
        <v>30.3</v>
      </c>
      <c r="R55" s="78">
        <f t="shared" si="0"/>
        <v>30.372815003613574</v>
      </c>
    </row>
    <row r="56" spans="1:18" x14ac:dyDescent="0.25">
      <c r="A56" s="74" t="s">
        <v>266</v>
      </c>
      <c r="B56" s="13" t="s">
        <v>212</v>
      </c>
      <c r="C56" s="13" t="s">
        <v>213</v>
      </c>
      <c r="D56" s="13" t="s">
        <v>235</v>
      </c>
      <c r="E56" s="13" t="s">
        <v>267</v>
      </c>
      <c r="F56" s="13" t="s">
        <v>268</v>
      </c>
      <c r="G56" s="13" t="s">
        <v>269</v>
      </c>
      <c r="H56" s="70">
        <v>38346</v>
      </c>
      <c r="I56" s="13"/>
      <c r="J56" s="13">
        <v>19.2</v>
      </c>
      <c r="K56" s="13">
        <v>-4.5</v>
      </c>
      <c r="L56" s="13"/>
      <c r="M56" s="13" t="s">
        <v>217</v>
      </c>
      <c r="N56" s="13">
        <v>25.2</v>
      </c>
      <c r="O56" s="13"/>
      <c r="P56" s="13" t="s">
        <v>217</v>
      </c>
      <c r="Q56" s="13">
        <v>29.4</v>
      </c>
      <c r="R56" s="78">
        <f t="shared" si="0"/>
        <v>29.39787098566514</v>
      </c>
    </row>
    <row r="57" spans="1:18" x14ac:dyDescent="0.25">
      <c r="A57" s="74" t="s">
        <v>266</v>
      </c>
      <c r="B57" s="13" t="s">
        <v>212</v>
      </c>
      <c r="C57" s="13" t="s">
        <v>213</v>
      </c>
      <c r="D57" s="13" t="s">
        <v>235</v>
      </c>
      <c r="E57" s="13" t="s">
        <v>267</v>
      </c>
      <c r="F57" s="13" t="s">
        <v>268</v>
      </c>
      <c r="G57" s="13" t="s">
        <v>269</v>
      </c>
      <c r="H57" s="70">
        <v>37654</v>
      </c>
      <c r="I57" s="13"/>
      <c r="J57" s="13">
        <v>19.3</v>
      </c>
      <c r="K57" s="13">
        <v>-4.5</v>
      </c>
      <c r="L57" s="13"/>
      <c r="M57" s="13" t="s">
        <v>217</v>
      </c>
      <c r="N57" s="13">
        <v>25.5</v>
      </c>
      <c r="O57" s="13"/>
      <c r="P57" s="13" t="s">
        <v>217</v>
      </c>
      <c r="Q57" s="13">
        <v>29.7</v>
      </c>
      <c r="R57" s="78">
        <f t="shared" si="0"/>
        <v>29.690454008184286</v>
      </c>
    </row>
    <row r="58" spans="1:18" x14ac:dyDescent="0.25">
      <c r="A58" s="74" t="s">
        <v>266</v>
      </c>
      <c r="B58" s="13" t="s">
        <v>212</v>
      </c>
      <c r="C58" s="13" t="s">
        <v>213</v>
      </c>
      <c r="D58" s="13" t="s">
        <v>235</v>
      </c>
      <c r="E58" s="13" t="s">
        <v>267</v>
      </c>
      <c r="F58" s="13" t="s">
        <v>268</v>
      </c>
      <c r="G58" s="13" t="s">
        <v>269</v>
      </c>
      <c r="H58" s="70">
        <v>37714</v>
      </c>
      <c r="I58" s="13"/>
      <c r="J58" s="13">
        <v>19.399999999999999</v>
      </c>
      <c r="K58" s="13">
        <v>-4.5</v>
      </c>
      <c r="L58" s="13"/>
      <c r="M58" s="13" t="s">
        <v>217</v>
      </c>
      <c r="N58" s="13">
        <v>25.6</v>
      </c>
      <c r="O58" s="13"/>
      <c r="P58" s="13" t="s">
        <v>217</v>
      </c>
      <c r="Q58" s="13">
        <v>29.8</v>
      </c>
      <c r="R58" s="78">
        <f t="shared" si="0"/>
        <v>29.787962662154541</v>
      </c>
    </row>
    <row r="59" spans="1:18" x14ac:dyDescent="0.25">
      <c r="A59" s="74" t="s">
        <v>266</v>
      </c>
      <c r="B59" s="13" t="s">
        <v>212</v>
      </c>
      <c r="C59" s="13" t="s">
        <v>213</v>
      </c>
      <c r="D59" s="13" t="s">
        <v>235</v>
      </c>
      <c r="E59" s="13" t="s">
        <v>267</v>
      </c>
      <c r="F59" s="13" t="s">
        <v>268</v>
      </c>
      <c r="G59" s="13" t="s">
        <v>269</v>
      </c>
      <c r="H59" s="70">
        <v>38312</v>
      </c>
      <c r="I59" s="13"/>
      <c r="J59" s="13">
        <v>19.399999999999999</v>
      </c>
      <c r="K59" s="13">
        <v>-4.5999999999999996</v>
      </c>
      <c r="L59" s="13"/>
      <c r="M59" s="13" t="s">
        <v>217</v>
      </c>
      <c r="N59" s="13">
        <v>25.1</v>
      </c>
      <c r="O59" s="13"/>
      <c r="P59" s="13" t="s">
        <v>217</v>
      </c>
      <c r="Q59" s="13">
        <v>29.4</v>
      </c>
      <c r="R59" s="78">
        <f t="shared" si="0"/>
        <v>29.400781364901938</v>
      </c>
    </row>
    <row r="60" spans="1:18" x14ac:dyDescent="0.25">
      <c r="A60" s="74" t="s">
        <v>266</v>
      </c>
      <c r="B60" s="13" t="s">
        <v>212</v>
      </c>
      <c r="C60" s="13" t="s">
        <v>213</v>
      </c>
      <c r="D60" s="13" t="s">
        <v>235</v>
      </c>
      <c r="E60" s="13" t="s">
        <v>267</v>
      </c>
      <c r="F60" s="13" t="s">
        <v>268</v>
      </c>
      <c r="G60" s="13" t="s">
        <v>269</v>
      </c>
      <c r="H60" s="70">
        <v>38467</v>
      </c>
      <c r="I60" s="13"/>
      <c r="J60" s="13">
        <v>19.399999999999999</v>
      </c>
      <c r="K60" s="13">
        <v>-4.4000000000000004</v>
      </c>
      <c r="L60" s="13"/>
      <c r="M60" s="13" t="s">
        <v>217</v>
      </c>
      <c r="N60" s="13">
        <v>25</v>
      </c>
      <c r="O60" s="13"/>
      <c r="P60" s="13" t="s">
        <v>217</v>
      </c>
      <c r="Q60" s="13">
        <v>29.1</v>
      </c>
      <c r="R60" s="78">
        <f t="shared" si="0"/>
        <v>29.102321079071618</v>
      </c>
    </row>
    <row r="61" spans="1:18" x14ac:dyDescent="0.25">
      <c r="A61" s="74" t="s">
        <v>266</v>
      </c>
      <c r="B61" s="13" t="s">
        <v>212</v>
      </c>
      <c r="C61" s="13" t="s">
        <v>213</v>
      </c>
      <c r="D61" s="13" t="s">
        <v>235</v>
      </c>
      <c r="E61" s="13" t="s">
        <v>267</v>
      </c>
      <c r="F61" s="13" t="s">
        <v>268</v>
      </c>
      <c r="G61" s="13" t="s">
        <v>269</v>
      </c>
      <c r="H61" s="70">
        <v>38151</v>
      </c>
      <c r="I61" s="13"/>
      <c r="J61" s="13">
        <v>19.600000000000001</v>
      </c>
      <c r="K61" s="13">
        <v>-4.5999999999999996</v>
      </c>
      <c r="L61" s="13"/>
      <c r="M61" s="13" t="s">
        <v>217</v>
      </c>
      <c r="N61" s="13">
        <v>25.3</v>
      </c>
      <c r="O61" s="13"/>
      <c r="P61" s="13" t="s">
        <v>217</v>
      </c>
      <c r="Q61" s="13">
        <v>29.6</v>
      </c>
      <c r="R61" s="78">
        <f t="shared" si="0"/>
        <v>29.595865251591754</v>
      </c>
    </row>
    <row r="62" spans="1:18" x14ac:dyDescent="0.25">
      <c r="A62" s="74" t="s">
        <v>266</v>
      </c>
      <c r="B62" s="13" t="s">
        <v>212</v>
      </c>
      <c r="C62" s="13" t="s">
        <v>213</v>
      </c>
      <c r="D62" s="13" t="s">
        <v>235</v>
      </c>
      <c r="E62" s="13" t="s">
        <v>267</v>
      </c>
      <c r="F62" s="13" t="s">
        <v>268</v>
      </c>
      <c r="G62" s="13" t="s">
        <v>269</v>
      </c>
      <c r="H62" s="70">
        <v>38738</v>
      </c>
      <c r="I62" s="13"/>
      <c r="J62" s="13">
        <v>19.600000000000001</v>
      </c>
      <c r="K62" s="13">
        <v>-4.4000000000000004</v>
      </c>
      <c r="L62" s="13"/>
      <c r="M62" s="13" t="s">
        <v>217</v>
      </c>
      <c r="N62" s="13">
        <v>25.6</v>
      </c>
      <c r="O62" s="13"/>
      <c r="P62" s="13" t="s">
        <v>217</v>
      </c>
      <c r="Q62" s="13">
        <v>29.7</v>
      </c>
      <c r="R62" s="78">
        <f t="shared" si="0"/>
        <v>29.68751567296847</v>
      </c>
    </row>
    <row r="63" spans="1:18" x14ac:dyDescent="0.25">
      <c r="A63" s="74" t="s">
        <v>266</v>
      </c>
      <c r="B63" s="13" t="s">
        <v>212</v>
      </c>
      <c r="C63" s="13" t="s">
        <v>213</v>
      </c>
      <c r="D63" s="13" t="s">
        <v>235</v>
      </c>
      <c r="E63" s="13" t="s">
        <v>267</v>
      </c>
      <c r="F63" s="13" t="s">
        <v>270</v>
      </c>
      <c r="G63" s="13" t="s">
        <v>271</v>
      </c>
      <c r="H63" s="70">
        <v>37941</v>
      </c>
      <c r="I63" s="13"/>
      <c r="J63" s="13">
        <v>19.600000000000001</v>
      </c>
      <c r="K63" s="13">
        <v>-4.4000000000000004</v>
      </c>
      <c r="L63" s="13"/>
      <c r="M63" s="13" t="s">
        <v>217</v>
      </c>
      <c r="N63" s="13">
        <v>25.4</v>
      </c>
      <c r="O63" s="13"/>
      <c r="P63" s="13" t="s">
        <v>217</v>
      </c>
      <c r="Q63" s="13">
        <v>29.5</v>
      </c>
      <c r="R63" s="78">
        <f t="shared" si="0"/>
        <v>29.492488856163291</v>
      </c>
    </row>
    <row r="64" spans="1:18" x14ac:dyDescent="0.25">
      <c r="A64" s="74" t="s">
        <v>266</v>
      </c>
      <c r="B64" s="13" t="s">
        <v>212</v>
      </c>
      <c r="C64" s="13" t="s">
        <v>213</v>
      </c>
      <c r="D64" s="13" t="s">
        <v>235</v>
      </c>
      <c r="E64" s="13" t="s">
        <v>267</v>
      </c>
      <c r="F64" s="13" t="s">
        <v>268</v>
      </c>
      <c r="G64" s="13" t="s">
        <v>269</v>
      </c>
      <c r="H64" s="70">
        <v>37313</v>
      </c>
      <c r="I64" s="13"/>
      <c r="J64" s="13">
        <v>19.7</v>
      </c>
      <c r="K64" s="13">
        <v>-4.4000000000000004</v>
      </c>
      <c r="L64" s="13"/>
      <c r="M64" s="13" t="s">
        <v>217</v>
      </c>
      <c r="N64" s="13">
        <v>25.6</v>
      </c>
      <c r="O64" s="13"/>
      <c r="P64" s="13" t="s">
        <v>217</v>
      </c>
      <c r="Q64" s="13">
        <v>29.7</v>
      </c>
      <c r="R64" s="78">
        <f t="shared" si="0"/>
        <v>29.68751567296847</v>
      </c>
    </row>
    <row r="65" spans="1:18" x14ac:dyDescent="0.25">
      <c r="A65" s="74" t="s">
        <v>266</v>
      </c>
      <c r="B65" s="13" t="s">
        <v>212</v>
      </c>
      <c r="C65" s="13" t="s">
        <v>213</v>
      </c>
      <c r="D65" s="13" t="s">
        <v>235</v>
      </c>
      <c r="E65" s="13" t="s">
        <v>267</v>
      </c>
      <c r="F65" s="13" t="s">
        <v>268</v>
      </c>
      <c r="G65" s="13" t="s">
        <v>269</v>
      </c>
      <c r="H65" s="70">
        <v>37617</v>
      </c>
      <c r="I65" s="13"/>
      <c r="J65" s="13">
        <v>19.7</v>
      </c>
      <c r="K65" s="13">
        <v>-4.5</v>
      </c>
      <c r="L65" s="13"/>
      <c r="M65" s="13" t="s">
        <v>217</v>
      </c>
      <c r="N65" s="13">
        <v>25.5</v>
      </c>
      <c r="O65" s="13"/>
      <c r="P65" s="13" t="s">
        <v>217</v>
      </c>
      <c r="Q65" s="13">
        <v>29.7</v>
      </c>
      <c r="R65" s="78">
        <f t="shared" si="0"/>
        <v>29.690454008184286</v>
      </c>
    </row>
    <row r="66" spans="1:18" x14ac:dyDescent="0.25">
      <c r="A66" s="74" t="s">
        <v>266</v>
      </c>
      <c r="B66" s="13" t="s">
        <v>212</v>
      </c>
      <c r="C66" s="13" t="s">
        <v>213</v>
      </c>
      <c r="D66" s="13" t="s">
        <v>235</v>
      </c>
      <c r="E66" s="13" t="s">
        <v>267</v>
      </c>
      <c r="F66" s="13" t="s">
        <v>268</v>
      </c>
      <c r="G66" s="13" t="s">
        <v>269</v>
      </c>
      <c r="H66" s="70">
        <v>38267</v>
      </c>
      <c r="I66" s="13"/>
      <c r="J66" s="13">
        <v>19.7</v>
      </c>
      <c r="K66" s="13">
        <v>-4.5999999999999996</v>
      </c>
      <c r="L66" s="13"/>
      <c r="M66" s="13" t="s">
        <v>217</v>
      </c>
      <c r="N66" s="13">
        <v>25.4</v>
      </c>
      <c r="O66" s="13"/>
      <c r="P66" s="13" t="s">
        <v>217</v>
      </c>
      <c r="Q66" s="13">
        <v>29.7</v>
      </c>
      <c r="R66" s="78">
        <f t="shared" si="0"/>
        <v>29.693392925146565</v>
      </c>
    </row>
    <row r="67" spans="1:18" x14ac:dyDescent="0.25">
      <c r="A67" s="74" t="s">
        <v>266</v>
      </c>
      <c r="B67" s="13" t="s">
        <v>212</v>
      </c>
      <c r="C67" s="13" t="s">
        <v>213</v>
      </c>
      <c r="D67" s="13" t="s">
        <v>235</v>
      </c>
      <c r="E67" s="13" t="s">
        <v>267</v>
      </c>
      <c r="F67" s="13" t="s">
        <v>268</v>
      </c>
      <c r="G67" s="13" t="s">
        <v>269</v>
      </c>
      <c r="H67" s="70">
        <v>37285</v>
      </c>
      <c r="I67" s="13"/>
      <c r="J67" s="13">
        <v>19.8</v>
      </c>
      <c r="K67" s="13">
        <v>-4.4000000000000004</v>
      </c>
      <c r="L67" s="13"/>
      <c r="M67" s="13" t="s">
        <v>217</v>
      </c>
      <c r="N67" s="13">
        <v>25.6</v>
      </c>
      <c r="O67" s="13"/>
      <c r="P67" s="13" t="s">
        <v>217</v>
      </c>
      <c r="Q67" s="13">
        <v>29.7</v>
      </c>
      <c r="R67" s="78">
        <f t="shared" si="0"/>
        <v>29.68751567296847</v>
      </c>
    </row>
    <row r="68" spans="1:18" x14ac:dyDescent="0.25">
      <c r="A68" s="74" t="s">
        <v>266</v>
      </c>
      <c r="B68" s="13" t="s">
        <v>212</v>
      </c>
      <c r="C68" s="13" t="s">
        <v>213</v>
      </c>
      <c r="D68" s="13" t="s">
        <v>235</v>
      </c>
      <c r="E68" s="13" t="s">
        <v>267</v>
      </c>
      <c r="F68" s="13" t="s">
        <v>268</v>
      </c>
      <c r="G68" s="13" t="s">
        <v>269</v>
      </c>
      <c r="H68" s="70">
        <v>39152</v>
      </c>
      <c r="I68" s="13"/>
      <c r="J68" s="13">
        <v>19.8</v>
      </c>
      <c r="K68" s="13">
        <v>-4.4000000000000004</v>
      </c>
      <c r="L68" s="13"/>
      <c r="M68" s="13" t="s">
        <v>217</v>
      </c>
      <c r="N68" s="13">
        <v>25.4</v>
      </c>
      <c r="O68" s="13"/>
      <c r="P68" s="13" t="s">
        <v>217</v>
      </c>
      <c r="Q68" s="13">
        <v>29.5</v>
      </c>
      <c r="R68" s="78">
        <f t="shared" ref="R68:R131" si="1">1000*LN((1000+N68)/(1000+K68))</f>
        <v>29.492488856163291</v>
      </c>
    </row>
    <row r="69" spans="1:18" x14ac:dyDescent="0.25">
      <c r="A69" s="74" t="s">
        <v>266</v>
      </c>
      <c r="B69" s="13" t="s">
        <v>212</v>
      </c>
      <c r="C69" s="13" t="s">
        <v>213</v>
      </c>
      <c r="D69" s="13" t="s">
        <v>235</v>
      </c>
      <c r="E69" s="13" t="s">
        <v>267</v>
      </c>
      <c r="F69" s="13" t="s">
        <v>268</v>
      </c>
      <c r="G69" s="13" t="s">
        <v>269</v>
      </c>
      <c r="H69" s="70">
        <v>37899</v>
      </c>
      <c r="I69" s="13"/>
      <c r="J69" s="13">
        <v>19.899999999999999</v>
      </c>
      <c r="K69" s="13">
        <v>-4.5999999999999996</v>
      </c>
      <c r="L69" s="13"/>
      <c r="M69" s="13" t="s">
        <v>217</v>
      </c>
      <c r="N69" s="13">
        <v>26.2</v>
      </c>
      <c r="O69" s="13"/>
      <c r="P69" s="13" t="s">
        <v>217</v>
      </c>
      <c r="Q69" s="13">
        <v>30.4</v>
      </c>
      <c r="R69" s="78">
        <f t="shared" si="1"/>
        <v>30.473272083410748</v>
      </c>
    </row>
    <row r="70" spans="1:18" x14ac:dyDescent="0.25">
      <c r="A70" s="74" t="s">
        <v>266</v>
      </c>
      <c r="B70" s="13" t="s">
        <v>212</v>
      </c>
      <c r="C70" s="13" t="s">
        <v>213</v>
      </c>
      <c r="D70" s="13" t="s">
        <v>235</v>
      </c>
      <c r="E70" s="13" t="s">
        <v>267</v>
      </c>
      <c r="F70" s="13" t="s">
        <v>268</v>
      </c>
      <c r="G70" s="13" t="s">
        <v>269</v>
      </c>
      <c r="H70" s="70">
        <v>38210</v>
      </c>
      <c r="I70" s="13"/>
      <c r="J70" s="13">
        <v>19.899999999999999</v>
      </c>
      <c r="K70" s="13">
        <v>-4.5999999999999996</v>
      </c>
      <c r="L70" s="13"/>
      <c r="M70" s="13" t="s">
        <v>217</v>
      </c>
      <c r="N70" s="13">
        <v>25.4</v>
      </c>
      <c r="O70" s="13"/>
      <c r="P70" s="13" t="s">
        <v>217</v>
      </c>
      <c r="Q70" s="13">
        <v>29.7</v>
      </c>
      <c r="R70" s="78">
        <f t="shared" si="1"/>
        <v>29.693392925146565</v>
      </c>
    </row>
    <row r="71" spans="1:18" x14ac:dyDescent="0.25">
      <c r="A71" s="74" t="s">
        <v>266</v>
      </c>
      <c r="B71" s="13" t="s">
        <v>212</v>
      </c>
      <c r="C71" s="13" t="s">
        <v>213</v>
      </c>
      <c r="D71" s="13" t="s">
        <v>235</v>
      </c>
      <c r="E71" s="13" t="s">
        <v>267</v>
      </c>
      <c r="F71" s="13" t="s">
        <v>268</v>
      </c>
      <c r="G71" s="13" t="s">
        <v>269</v>
      </c>
      <c r="H71" s="70">
        <v>36966</v>
      </c>
      <c r="I71" s="13"/>
      <c r="J71" s="13">
        <v>20</v>
      </c>
      <c r="K71" s="13">
        <v>-4.4000000000000004</v>
      </c>
      <c r="L71" s="13"/>
      <c r="M71" s="13" t="s">
        <v>217</v>
      </c>
      <c r="N71" s="13">
        <v>25.3</v>
      </c>
      <c r="O71" s="13"/>
      <c r="P71" s="13" t="s">
        <v>217</v>
      </c>
      <c r="Q71" s="13">
        <v>29.4</v>
      </c>
      <c r="R71" s="78">
        <f t="shared" si="1"/>
        <v>29.394961182608633</v>
      </c>
    </row>
    <row r="72" spans="1:18" x14ac:dyDescent="0.25">
      <c r="A72" s="74" t="s">
        <v>266</v>
      </c>
      <c r="B72" s="13" t="s">
        <v>212</v>
      </c>
      <c r="C72" s="13" t="s">
        <v>213</v>
      </c>
      <c r="D72" s="13" t="s">
        <v>235</v>
      </c>
      <c r="E72" s="13" t="s">
        <v>267</v>
      </c>
      <c r="F72" s="13" t="s">
        <v>268</v>
      </c>
      <c r="G72" s="13" t="s">
        <v>269</v>
      </c>
      <c r="H72" s="70">
        <v>37762</v>
      </c>
      <c r="I72" s="13"/>
      <c r="J72" s="13">
        <v>20.100000000000001</v>
      </c>
      <c r="K72" s="13">
        <v>-4.5999999999999996</v>
      </c>
      <c r="L72" s="13"/>
      <c r="M72" s="13" t="s">
        <v>217</v>
      </c>
      <c r="N72" s="13">
        <v>25.5</v>
      </c>
      <c r="O72" s="13"/>
      <c r="P72" s="13" t="s">
        <v>217</v>
      </c>
      <c r="Q72" s="13">
        <v>29.8</v>
      </c>
      <c r="R72" s="78">
        <f t="shared" si="1"/>
        <v>29.790911087981602</v>
      </c>
    </row>
    <row r="73" spans="1:18" x14ac:dyDescent="0.25">
      <c r="A73" s="74" t="s">
        <v>266</v>
      </c>
      <c r="B73" s="13" t="s">
        <v>212</v>
      </c>
      <c r="C73" s="13" t="s">
        <v>213</v>
      </c>
      <c r="D73" s="13" t="s">
        <v>235</v>
      </c>
      <c r="E73" s="13" t="s">
        <v>267</v>
      </c>
      <c r="F73" s="13" t="s">
        <v>268</v>
      </c>
      <c r="G73" s="13" t="s">
        <v>269</v>
      </c>
      <c r="H73" s="70">
        <v>38708</v>
      </c>
      <c r="I73" s="13"/>
      <c r="J73" s="13">
        <v>20.100000000000001</v>
      </c>
      <c r="K73" s="13">
        <v>-4.4000000000000004</v>
      </c>
      <c r="L73" s="13"/>
      <c r="M73" s="13" t="s">
        <v>217</v>
      </c>
      <c r="N73" s="13">
        <v>25.9</v>
      </c>
      <c r="O73" s="13"/>
      <c r="P73" s="13" t="s">
        <v>217</v>
      </c>
      <c r="Q73" s="13">
        <v>30</v>
      </c>
      <c r="R73" s="78">
        <f t="shared" si="1"/>
        <v>29.979984600230168</v>
      </c>
    </row>
    <row r="74" spans="1:18" x14ac:dyDescent="0.25">
      <c r="A74" s="74" t="s">
        <v>266</v>
      </c>
      <c r="B74" s="13" t="s">
        <v>212</v>
      </c>
      <c r="C74" s="13" t="s">
        <v>213</v>
      </c>
      <c r="D74" s="13" t="s">
        <v>235</v>
      </c>
      <c r="E74" s="13" t="s">
        <v>267</v>
      </c>
      <c r="F74" s="13" t="s">
        <v>268</v>
      </c>
      <c r="G74" s="13" t="s">
        <v>269</v>
      </c>
      <c r="H74" s="70">
        <v>37001</v>
      </c>
      <c r="I74" s="13"/>
      <c r="J74" s="13">
        <v>20.2</v>
      </c>
      <c r="K74" s="13">
        <v>-4.4000000000000004</v>
      </c>
      <c r="L74" s="13"/>
      <c r="M74" s="13" t="s">
        <v>217</v>
      </c>
      <c r="N74" s="13">
        <v>25.4</v>
      </c>
      <c r="O74" s="13"/>
      <c r="P74" s="13" t="s">
        <v>217</v>
      </c>
      <c r="Q74" s="13">
        <v>29.5</v>
      </c>
      <c r="R74" s="78">
        <f t="shared" si="1"/>
        <v>29.492488856163291</v>
      </c>
    </row>
    <row r="75" spans="1:18" x14ac:dyDescent="0.25">
      <c r="A75" s="74" t="s">
        <v>266</v>
      </c>
      <c r="B75" s="13" t="s">
        <v>212</v>
      </c>
      <c r="C75" s="13" t="s">
        <v>213</v>
      </c>
      <c r="D75" s="13" t="s">
        <v>235</v>
      </c>
      <c r="E75" s="13" t="s">
        <v>267</v>
      </c>
      <c r="F75" s="13" t="s">
        <v>268</v>
      </c>
      <c r="G75" s="13" t="s">
        <v>269</v>
      </c>
      <c r="H75" s="70">
        <v>37344</v>
      </c>
      <c r="I75" s="13"/>
      <c r="J75" s="13">
        <v>20.2</v>
      </c>
      <c r="K75" s="13">
        <v>-4.4000000000000004</v>
      </c>
      <c r="L75" s="13"/>
      <c r="M75" s="13" t="s">
        <v>217</v>
      </c>
      <c r="N75" s="13">
        <v>25.5</v>
      </c>
      <c r="O75" s="13"/>
      <c r="P75" s="13" t="s">
        <v>217</v>
      </c>
      <c r="Q75" s="13">
        <v>29.6</v>
      </c>
      <c r="R75" s="78">
        <f t="shared" si="1"/>
        <v>29.590007018998392</v>
      </c>
    </row>
    <row r="76" spans="1:18" x14ac:dyDescent="0.25">
      <c r="A76" s="74" t="s">
        <v>266</v>
      </c>
      <c r="B76" s="13" t="s">
        <v>212</v>
      </c>
      <c r="C76" s="13" t="s">
        <v>213</v>
      </c>
      <c r="D76" s="13" t="s">
        <v>235</v>
      </c>
      <c r="E76" s="13" t="s">
        <v>267</v>
      </c>
      <c r="F76" s="13" t="s">
        <v>268</v>
      </c>
      <c r="G76" s="13" t="s">
        <v>269</v>
      </c>
      <c r="H76" s="70">
        <v>37586</v>
      </c>
      <c r="I76" s="13"/>
      <c r="J76" s="13">
        <v>20.2</v>
      </c>
      <c r="K76" s="13">
        <v>-4.5</v>
      </c>
      <c r="L76" s="13"/>
      <c r="M76" s="13" t="s">
        <v>217</v>
      </c>
      <c r="N76" s="13">
        <v>25.7</v>
      </c>
      <c r="O76" s="13"/>
      <c r="P76" s="13" t="s">
        <v>217</v>
      </c>
      <c r="Q76" s="13">
        <v>29.8</v>
      </c>
      <c r="R76" s="78">
        <f t="shared" si="1"/>
        <v>29.885461809114418</v>
      </c>
    </row>
    <row r="77" spans="1:18" x14ac:dyDescent="0.25">
      <c r="A77" s="74" t="s">
        <v>266</v>
      </c>
      <c r="B77" s="13" t="s">
        <v>212</v>
      </c>
      <c r="C77" s="13" t="s">
        <v>213</v>
      </c>
      <c r="D77" s="13" t="s">
        <v>235</v>
      </c>
      <c r="E77" s="13" t="s">
        <v>267</v>
      </c>
      <c r="F77" s="13" t="s">
        <v>268</v>
      </c>
      <c r="G77" s="13" t="s">
        <v>269</v>
      </c>
      <c r="H77" s="70">
        <v>37793</v>
      </c>
      <c r="I77" s="13"/>
      <c r="J77" s="13">
        <v>20.2</v>
      </c>
      <c r="K77" s="13">
        <v>-4.5999999999999996</v>
      </c>
      <c r="L77" s="13"/>
      <c r="M77" s="13" t="s">
        <v>217</v>
      </c>
      <c r="N77" s="13">
        <v>25.5</v>
      </c>
      <c r="O77" s="13"/>
      <c r="P77" s="13" t="s">
        <v>217</v>
      </c>
      <c r="Q77" s="13">
        <v>29.8</v>
      </c>
      <c r="R77" s="78">
        <f t="shared" si="1"/>
        <v>29.790911087981602</v>
      </c>
    </row>
    <row r="78" spans="1:18" x14ac:dyDescent="0.25">
      <c r="A78" s="74" t="s">
        <v>266</v>
      </c>
      <c r="B78" s="13" t="s">
        <v>212</v>
      </c>
      <c r="C78" s="13" t="s">
        <v>213</v>
      </c>
      <c r="D78" s="13" t="s">
        <v>235</v>
      </c>
      <c r="E78" s="13" t="s">
        <v>267</v>
      </c>
      <c r="F78" s="13" t="s">
        <v>268</v>
      </c>
      <c r="G78" s="13" t="s">
        <v>269</v>
      </c>
      <c r="H78" s="70">
        <v>38673</v>
      </c>
      <c r="I78" s="13"/>
      <c r="J78" s="13">
        <v>20.2</v>
      </c>
      <c r="K78" s="13">
        <v>-4.4000000000000004</v>
      </c>
      <c r="L78" s="13"/>
      <c r="M78" s="13" t="s">
        <v>217</v>
      </c>
      <c r="N78" s="13">
        <v>25.8</v>
      </c>
      <c r="O78" s="13"/>
      <c r="P78" s="13" t="s">
        <v>217</v>
      </c>
      <c r="Q78" s="13">
        <v>29.9</v>
      </c>
      <c r="R78" s="78">
        <f t="shared" si="1"/>
        <v>29.882504461731173</v>
      </c>
    </row>
    <row r="79" spans="1:18" x14ac:dyDescent="0.25">
      <c r="A79" s="74" t="s">
        <v>266</v>
      </c>
      <c r="B79" s="13" t="s">
        <v>212</v>
      </c>
      <c r="C79" s="13" t="s">
        <v>213</v>
      </c>
      <c r="D79" s="13" t="s">
        <v>235</v>
      </c>
      <c r="E79" s="13" t="s">
        <v>267</v>
      </c>
      <c r="F79" s="13" t="s">
        <v>268</v>
      </c>
      <c r="G79" s="13" t="s">
        <v>269</v>
      </c>
      <c r="H79" s="70">
        <v>39475</v>
      </c>
      <c r="I79" s="13"/>
      <c r="J79" s="13">
        <v>20.2</v>
      </c>
      <c r="K79" s="13">
        <v>-4.4000000000000004</v>
      </c>
      <c r="L79" s="13"/>
      <c r="M79" s="13" t="s">
        <v>217</v>
      </c>
      <c r="N79" s="13">
        <v>25.7</v>
      </c>
      <c r="O79" s="13"/>
      <c r="P79" s="13" t="s">
        <v>217</v>
      </c>
      <c r="Q79" s="13">
        <v>29.8</v>
      </c>
      <c r="R79" s="78">
        <f t="shared" si="1"/>
        <v>29.785014819928392</v>
      </c>
    </row>
    <row r="80" spans="1:18" x14ac:dyDescent="0.25">
      <c r="A80" s="74" t="s">
        <v>266</v>
      </c>
      <c r="B80" s="13" t="s">
        <v>212</v>
      </c>
      <c r="C80" s="13" t="s">
        <v>213</v>
      </c>
      <c r="D80" s="13" t="s">
        <v>235</v>
      </c>
      <c r="E80" s="13" t="s">
        <v>267</v>
      </c>
      <c r="F80" s="13" t="s">
        <v>268</v>
      </c>
      <c r="G80" s="13" t="s">
        <v>269</v>
      </c>
      <c r="H80" s="70">
        <v>36851</v>
      </c>
      <c r="I80" s="13"/>
      <c r="J80" s="13">
        <v>20.3</v>
      </c>
      <c r="K80" s="13">
        <v>-4.4000000000000004</v>
      </c>
      <c r="L80" s="13"/>
      <c r="M80" s="13" t="s">
        <v>217</v>
      </c>
      <c r="N80" s="13">
        <v>25.9</v>
      </c>
      <c r="O80" s="13"/>
      <c r="P80" s="13" t="s">
        <v>217</v>
      </c>
      <c r="Q80" s="13">
        <v>30</v>
      </c>
      <c r="R80" s="78">
        <f t="shared" si="1"/>
        <v>29.979984600230168</v>
      </c>
    </row>
    <row r="81" spans="1:18" x14ac:dyDescent="0.25">
      <c r="A81" s="74" t="s">
        <v>266</v>
      </c>
      <c r="B81" s="13" t="s">
        <v>212</v>
      </c>
      <c r="C81" s="13" t="s">
        <v>213</v>
      </c>
      <c r="D81" s="13" t="s">
        <v>235</v>
      </c>
      <c r="E81" s="13" t="s">
        <v>267</v>
      </c>
      <c r="F81" s="13" t="s">
        <v>268</v>
      </c>
      <c r="G81" s="13" t="s">
        <v>269</v>
      </c>
      <c r="H81" s="70">
        <v>38498</v>
      </c>
      <c r="I81" s="13"/>
      <c r="J81" s="13">
        <v>20.399999999999999</v>
      </c>
      <c r="K81" s="13">
        <v>-4.4000000000000004</v>
      </c>
      <c r="L81" s="13"/>
      <c r="M81" s="13" t="s">
        <v>217</v>
      </c>
      <c r="N81" s="13">
        <v>25</v>
      </c>
      <c r="O81" s="13"/>
      <c r="P81" s="13" t="s">
        <v>217</v>
      </c>
      <c r="Q81" s="13">
        <v>29.1</v>
      </c>
      <c r="R81" s="78">
        <f t="shared" si="1"/>
        <v>29.102321079071618</v>
      </c>
    </row>
    <row r="82" spans="1:18" x14ac:dyDescent="0.25">
      <c r="A82" s="74" t="s">
        <v>266</v>
      </c>
      <c r="B82" s="13" t="s">
        <v>212</v>
      </c>
      <c r="C82" s="13" t="s">
        <v>213</v>
      </c>
      <c r="D82" s="13" t="s">
        <v>235</v>
      </c>
      <c r="E82" s="13" t="s">
        <v>267</v>
      </c>
      <c r="F82" s="13" t="s">
        <v>268</v>
      </c>
      <c r="G82" s="13" t="s">
        <v>269</v>
      </c>
      <c r="H82" s="70">
        <v>38646</v>
      </c>
      <c r="I82" s="13"/>
      <c r="J82" s="13">
        <v>20.399999999999999</v>
      </c>
      <c r="K82" s="13">
        <v>-4.4000000000000004</v>
      </c>
      <c r="L82" s="13"/>
      <c r="M82" s="13" t="s">
        <v>217</v>
      </c>
      <c r="N82" s="13">
        <v>25.7</v>
      </c>
      <c r="O82" s="13"/>
      <c r="P82" s="13" t="s">
        <v>217</v>
      </c>
      <c r="Q82" s="13">
        <v>29.8</v>
      </c>
      <c r="R82" s="78">
        <f t="shared" si="1"/>
        <v>29.785014819928392</v>
      </c>
    </row>
    <row r="83" spans="1:18" x14ac:dyDescent="0.25">
      <c r="A83" s="74" t="s">
        <v>266</v>
      </c>
      <c r="B83" s="13" t="s">
        <v>212</v>
      </c>
      <c r="C83" s="13" t="s">
        <v>213</v>
      </c>
      <c r="D83" s="13" t="s">
        <v>235</v>
      </c>
      <c r="E83" s="13" t="s">
        <v>267</v>
      </c>
      <c r="F83" s="13" t="s">
        <v>268</v>
      </c>
      <c r="G83" s="13" t="s">
        <v>269</v>
      </c>
      <c r="H83" s="70">
        <v>39509</v>
      </c>
      <c r="I83" s="13"/>
      <c r="J83" s="13">
        <v>20.399999999999999</v>
      </c>
      <c r="K83" s="13">
        <v>-4.4000000000000004</v>
      </c>
      <c r="L83" s="13"/>
      <c r="M83" s="13" t="s">
        <v>217</v>
      </c>
      <c r="N83" s="13">
        <v>25.7</v>
      </c>
      <c r="O83" s="13"/>
      <c r="P83" s="13" t="s">
        <v>217</v>
      </c>
      <c r="Q83" s="13">
        <v>29.8</v>
      </c>
      <c r="R83" s="78">
        <f t="shared" si="1"/>
        <v>29.785014819928392</v>
      </c>
    </row>
    <row r="84" spans="1:18" x14ac:dyDescent="0.25">
      <c r="A84" s="74" t="s">
        <v>266</v>
      </c>
      <c r="B84" s="13" t="s">
        <v>212</v>
      </c>
      <c r="C84" s="13" t="s">
        <v>213</v>
      </c>
      <c r="D84" s="13" t="s">
        <v>235</v>
      </c>
      <c r="E84" s="13" t="s">
        <v>267</v>
      </c>
      <c r="F84" s="13" t="s">
        <v>268</v>
      </c>
      <c r="G84" s="13" t="s">
        <v>269</v>
      </c>
      <c r="H84" s="70">
        <v>39533</v>
      </c>
      <c r="I84" s="13"/>
      <c r="J84" s="13">
        <v>20.399999999999999</v>
      </c>
      <c r="K84" s="13">
        <v>-4.4000000000000004</v>
      </c>
      <c r="L84" s="13"/>
      <c r="M84" s="13" t="s">
        <v>217</v>
      </c>
      <c r="N84" s="13">
        <v>25.9</v>
      </c>
      <c r="O84" s="13"/>
      <c r="P84" s="13" t="s">
        <v>217</v>
      </c>
      <c r="Q84" s="13">
        <v>30</v>
      </c>
      <c r="R84" s="78">
        <f t="shared" si="1"/>
        <v>29.979984600230168</v>
      </c>
    </row>
    <row r="85" spans="1:18" x14ac:dyDescent="0.25">
      <c r="A85" s="74" t="s">
        <v>266</v>
      </c>
      <c r="B85" s="13" t="s">
        <v>212</v>
      </c>
      <c r="C85" s="13" t="s">
        <v>213</v>
      </c>
      <c r="D85" s="13" t="s">
        <v>235</v>
      </c>
      <c r="E85" s="13" t="s">
        <v>267</v>
      </c>
      <c r="F85" s="13" t="s">
        <v>268</v>
      </c>
      <c r="G85" s="13" t="s">
        <v>269</v>
      </c>
      <c r="H85" s="70">
        <v>36792</v>
      </c>
      <c r="I85" s="13"/>
      <c r="J85" s="13">
        <v>20.5</v>
      </c>
      <c r="K85" s="13">
        <v>-4.5</v>
      </c>
      <c r="L85" s="13"/>
      <c r="M85" s="13" t="s">
        <v>217</v>
      </c>
      <c r="N85" s="13">
        <v>25.9</v>
      </c>
      <c r="O85" s="13"/>
      <c r="P85" s="13" t="s">
        <v>217</v>
      </c>
      <c r="Q85" s="13">
        <v>30</v>
      </c>
      <c r="R85" s="78">
        <f t="shared" si="1"/>
        <v>30.080431589416111</v>
      </c>
    </row>
    <row r="86" spans="1:18" x14ac:dyDescent="0.25">
      <c r="A86" s="74" t="s">
        <v>266</v>
      </c>
      <c r="B86" s="13" t="s">
        <v>212</v>
      </c>
      <c r="C86" s="13" t="s">
        <v>213</v>
      </c>
      <c r="D86" s="13" t="s">
        <v>235</v>
      </c>
      <c r="E86" s="13" t="s">
        <v>267</v>
      </c>
      <c r="F86" s="13" t="s">
        <v>268</v>
      </c>
      <c r="G86" s="13" t="s">
        <v>269</v>
      </c>
      <c r="H86" s="70">
        <v>37373</v>
      </c>
      <c r="I86" s="13"/>
      <c r="J86" s="13">
        <v>20.5</v>
      </c>
      <c r="K86" s="13">
        <v>-4.4000000000000004</v>
      </c>
      <c r="L86" s="13"/>
      <c r="M86" s="13" t="s">
        <v>217</v>
      </c>
      <c r="N86" s="13">
        <v>25.4</v>
      </c>
      <c r="O86" s="13"/>
      <c r="P86" s="13" t="s">
        <v>217</v>
      </c>
      <c r="Q86" s="13">
        <v>29.4</v>
      </c>
      <c r="R86" s="78">
        <f t="shared" si="1"/>
        <v>29.492488856163291</v>
      </c>
    </row>
    <row r="87" spans="1:18" x14ac:dyDescent="0.25">
      <c r="A87" s="74" t="s">
        <v>266</v>
      </c>
      <c r="B87" s="13" t="s">
        <v>212</v>
      </c>
      <c r="C87" s="13" t="s">
        <v>213</v>
      </c>
      <c r="D87" s="13" t="s">
        <v>235</v>
      </c>
      <c r="E87" s="13" t="s">
        <v>267</v>
      </c>
      <c r="F87" s="13" t="s">
        <v>268</v>
      </c>
      <c r="G87" s="13" t="s">
        <v>269</v>
      </c>
      <c r="H87" s="70">
        <v>39563</v>
      </c>
      <c r="I87" s="13"/>
      <c r="J87" s="13">
        <v>20.5</v>
      </c>
      <c r="K87" s="13">
        <v>-4.4000000000000004</v>
      </c>
      <c r="L87" s="13"/>
      <c r="M87" s="13" t="s">
        <v>217</v>
      </c>
      <c r="N87" s="13">
        <v>25.9</v>
      </c>
      <c r="O87" s="13"/>
      <c r="P87" s="13" t="s">
        <v>217</v>
      </c>
      <c r="Q87" s="13">
        <v>30</v>
      </c>
      <c r="R87" s="78">
        <f t="shared" si="1"/>
        <v>29.979984600230168</v>
      </c>
    </row>
    <row r="88" spans="1:18" x14ac:dyDescent="0.25">
      <c r="A88" s="74" t="s">
        <v>266</v>
      </c>
      <c r="B88" s="13" t="s">
        <v>212</v>
      </c>
      <c r="C88" s="13" t="s">
        <v>213</v>
      </c>
      <c r="D88" s="13" t="s">
        <v>235</v>
      </c>
      <c r="E88" s="13" t="s">
        <v>267</v>
      </c>
      <c r="F88" s="13" t="s">
        <v>270</v>
      </c>
      <c r="G88" s="13" t="s">
        <v>272</v>
      </c>
      <c r="H88" s="70">
        <v>38372</v>
      </c>
      <c r="I88" s="13"/>
      <c r="J88" s="13">
        <v>20.5</v>
      </c>
      <c r="K88" s="13">
        <v>-4.3</v>
      </c>
      <c r="L88" s="13"/>
      <c r="M88" s="13" t="s">
        <v>217</v>
      </c>
      <c r="N88" s="13">
        <v>25.2</v>
      </c>
      <c r="O88" s="13"/>
      <c r="P88" s="13" t="s">
        <v>217</v>
      </c>
      <c r="Q88" s="13">
        <v>29.2</v>
      </c>
      <c r="R88" s="78">
        <f t="shared" si="1"/>
        <v>29.19698709587734</v>
      </c>
    </row>
    <row r="89" spans="1:18" x14ac:dyDescent="0.25">
      <c r="A89" s="74" t="s">
        <v>266</v>
      </c>
      <c r="B89" s="13" t="s">
        <v>212</v>
      </c>
      <c r="C89" s="13" t="s">
        <v>213</v>
      </c>
      <c r="D89" s="13" t="s">
        <v>235</v>
      </c>
      <c r="E89" s="13" t="s">
        <v>267</v>
      </c>
      <c r="F89" s="13" t="s">
        <v>270</v>
      </c>
      <c r="G89" s="13" t="s">
        <v>271</v>
      </c>
      <c r="H89" s="70">
        <v>38054</v>
      </c>
      <c r="I89" s="13"/>
      <c r="J89" s="13">
        <v>20.6</v>
      </c>
      <c r="K89" s="13">
        <v>-4.2</v>
      </c>
      <c r="L89" s="13"/>
      <c r="M89" s="13" t="s">
        <v>217</v>
      </c>
      <c r="N89" s="13">
        <v>25.3</v>
      </c>
      <c r="O89" s="13"/>
      <c r="P89" s="13" t="s">
        <v>217</v>
      </c>
      <c r="Q89" s="13">
        <v>29.2</v>
      </c>
      <c r="R89" s="78">
        <f t="shared" si="1"/>
        <v>29.194097467963108</v>
      </c>
    </row>
    <row r="90" spans="1:18" x14ac:dyDescent="0.25">
      <c r="A90" s="74" t="s">
        <v>266</v>
      </c>
      <c r="B90" s="13" t="s">
        <v>212</v>
      </c>
      <c r="C90" s="13" t="s">
        <v>213</v>
      </c>
      <c r="D90" s="13" t="s">
        <v>235</v>
      </c>
      <c r="E90" s="13" t="s">
        <v>267</v>
      </c>
      <c r="F90" s="13" t="s">
        <v>268</v>
      </c>
      <c r="G90" s="13" t="s">
        <v>269</v>
      </c>
      <c r="H90" s="70">
        <v>36820</v>
      </c>
      <c r="I90" s="13"/>
      <c r="J90" s="13">
        <v>20.7</v>
      </c>
      <c r="K90" s="13">
        <v>-4.5</v>
      </c>
      <c r="L90" s="13"/>
      <c r="M90" s="13" t="s">
        <v>217</v>
      </c>
      <c r="N90" s="13">
        <v>25.9</v>
      </c>
      <c r="O90" s="13"/>
      <c r="P90" s="13" t="s">
        <v>217</v>
      </c>
      <c r="Q90" s="13">
        <v>30</v>
      </c>
      <c r="R90" s="78">
        <f t="shared" si="1"/>
        <v>30.080431589416111</v>
      </c>
    </row>
    <row r="91" spans="1:18" x14ac:dyDescent="0.25">
      <c r="A91" s="74" t="s">
        <v>266</v>
      </c>
      <c r="B91" s="13" t="s">
        <v>212</v>
      </c>
      <c r="C91" s="13" t="s">
        <v>213</v>
      </c>
      <c r="D91" s="13" t="s">
        <v>235</v>
      </c>
      <c r="E91" s="13" t="s">
        <v>267</v>
      </c>
      <c r="F91" s="13" t="s">
        <v>268</v>
      </c>
      <c r="G91" s="13" t="s">
        <v>269</v>
      </c>
      <c r="H91" s="70">
        <v>36892</v>
      </c>
      <c r="I91" s="13"/>
      <c r="J91" s="13">
        <v>20.7</v>
      </c>
      <c r="K91" s="13">
        <v>-4.4000000000000004</v>
      </c>
      <c r="L91" s="13"/>
      <c r="M91" s="13" t="s">
        <v>217</v>
      </c>
      <c r="N91" s="13">
        <v>25.4</v>
      </c>
      <c r="O91" s="13"/>
      <c r="P91" s="13" t="s">
        <v>217</v>
      </c>
      <c r="Q91" s="13">
        <v>29.5</v>
      </c>
      <c r="R91" s="78">
        <f t="shared" si="1"/>
        <v>29.492488856163291</v>
      </c>
    </row>
    <row r="92" spans="1:18" x14ac:dyDescent="0.25">
      <c r="A92" s="74" t="s">
        <v>266</v>
      </c>
      <c r="B92" s="13" t="s">
        <v>212</v>
      </c>
      <c r="C92" s="13" t="s">
        <v>213</v>
      </c>
      <c r="D92" s="13" t="s">
        <v>235</v>
      </c>
      <c r="E92" s="13" t="s">
        <v>267</v>
      </c>
      <c r="F92" s="13" t="s">
        <v>268</v>
      </c>
      <c r="G92" s="13" t="s">
        <v>269</v>
      </c>
      <c r="H92" s="70">
        <v>37256</v>
      </c>
      <c r="I92" s="13"/>
      <c r="J92" s="13">
        <v>20.7</v>
      </c>
      <c r="K92" s="13">
        <v>-4.4000000000000004</v>
      </c>
      <c r="L92" s="13"/>
      <c r="M92" s="13" t="s">
        <v>217</v>
      </c>
      <c r="N92" s="13">
        <v>25.7</v>
      </c>
      <c r="O92" s="13"/>
      <c r="P92" s="13" t="s">
        <v>217</v>
      </c>
      <c r="Q92" s="13">
        <v>29.8</v>
      </c>
      <c r="R92" s="78">
        <f t="shared" si="1"/>
        <v>29.785014819928392</v>
      </c>
    </row>
    <row r="93" spans="1:18" x14ac:dyDescent="0.25">
      <c r="A93" s="74" t="s">
        <v>266</v>
      </c>
      <c r="B93" s="13" t="s">
        <v>212</v>
      </c>
      <c r="C93" s="13" t="s">
        <v>213</v>
      </c>
      <c r="D93" s="13" t="s">
        <v>235</v>
      </c>
      <c r="E93" s="13" t="s">
        <v>267</v>
      </c>
      <c r="F93" s="13" t="s">
        <v>268</v>
      </c>
      <c r="G93" s="13" t="s">
        <v>273</v>
      </c>
      <c r="H93" s="70">
        <v>37676</v>
      </c>
      <c r="I93" s="13"/>
      <c r="J93" s="13">
        <v>20.7</v>
      </c>
      <c r="K93" s="13">
        <v>-4.4000000000000004</v>
      </c>
      <c r="L93" s="13"/>
      <c r="M93" s="13" t="s">
        <v>217</v>
      </c>
      <c r="N93" s="13">
        <v>25.6</v>
      </c>
      <c r="O93" s="13"/>
      <c r="P93" s="13" t="s">
        <v>217</v>
      </c>
      <c r="Q93" s="13">
        <v>29.7</v>
      </c>
      <c r="R93" s="78">
        <f t="shared" si="1"/>
        <v>29.68751567296847</v>
      </c>
    </row>
    <row r="94" spans="1:18" x14ac:dyDescent="0.25">
      <c r="A94" s="74" t="s">
        <v>266</v>
      </c>
      <c r="B94" s="13" t="s">
        <v>212</v>
      </c>
      <c r="C94" s="13" t="s">
        <v>213</v>
      </c>
      <c r="D94" s="13" t="s">
        <v>235</v>
      </c>
      <c r="E94" s="13" t="s">
        <v>267</v>
      </c>
      <c r="F94" s="13" t="s">
        <v>268</v>
      </c>
      <c r="G94" s="13" t="s">
        <v>273</v>
      </c>
      <c r="H94" s="70">
        <v>37697</v>
      </c>
      <c r="I94" s="13"/>
      <c r="J94" s="13">
        <v>20.7</v>
      </c>
      <c r="K94" s="13">
        <v>-4.4000000000000004</v>
      </c>
      <c r="L94" s="13"/>
      <c r="M94" s="13" t="s">
        <v>217</v>
      </c>
      <c r="N94" s="13">
        <v>25.5</v>
      </c>
      <c r="O94" s="13"/>
      <c r="P94" s="13" t="s">
        <v>217</v>
      </c>
      <c r="Q94" s="13">
        <v>29.6</v>
      </c>
      <c r="R94" s="78">
        <f t="shared" si="1"/>
        <v>29.590007018998392</v>
      </c>
    </row>
    <row r="95" spans="1:18" x14ac:dyDescent="0.25">
      <c r="A95" s="74" t="s">
        <v>266</v>
      </c>
      <c r="B95" s="13" t="s">
        <v>212</v>
      </c>
      <c r="C95" s="13" t="s">
        <v>213</v>
      </c>
      <c r="D95" s="13" t="s">
        <v>235</v>
      </c>
      <c r="E95" s="13" t="s">
        <v>267</v>
      </c>
      <c r="F95" s="13" t="s">
        <v>268</v>
      </c>
      <c r="G95" s="13" t="s">
        <v>273</v>
      </c>
      <c r="H95" s="70">
        <v>37737</v>
      </c>
      <c r="I95" s="13"/>
      <c r="J95" s="13">
        <v>20.7</v>
      </c>
      <c r="K95" s="13">
        <v>-4.3</v>
      </c>
      <c r="L95" s="13"/>
      <c r="M95" s="13" t="s">
        <v>217</v>
      </c>
      <c r="N95" s="13">
        <v>25.5</v>
      </c>
      <c r="O95" s="13"/>
      <c r="P95" s="13" t="s">
        <v>217</v>
      </c>
      <c r="Q95" s="13">
        <v>29.5</v>
      </c>
      <c r="R95" s="78">
        <f t="shared" si="1"/>
        <v>29.489570118396642</v>
      </c>
    </row>
    <row r="96" spans="1:18" x14ac:dyDescent="0.25">
      <c r="A96" s="74" t="s">
        <v>266</v>
      </c>
      <c r="B96" s="13" t="s">
        <v>212</v>
      </c>
      <c r="C96" s="13" t="s">
        <v>213</v>
      </c>
      <c r="D96" s="13" t="s">
        <v>235</v>
      </c>
      <c r="E96" s="13" t="s">
        <v>267</v>
      </c>
      <c r="F96" s="13" t="s">
        <v>268</v>
      </c>
      <c r="G96" s="13" t="s">
        <v>269</v>
      </c>
      <c r="H96" s="70">
        <v>37186</v>
      </c>
      <c r="I96" s="13"/>
      <c r="J96" s="13">
        <v>20.8</v>
      </c>
      <c r="K96" s="13">
        <v>-4.5</v>
      </c>
      <c r="L96" s="13"/>
      <c r="M96" s="13" t="s">
        <v>217</v>
      </c>
      <c r="N96" s="13">
        <v>25.7</v>
      </c>
      <c r="O96" s="13"/>
      <c r="P96" s="13" t="s">
        <v>217</v>
      </c>
      <c r="Q96" s="13">
        <v>29.9</v>
      </c>
      <c r="R96" s="78">
        <f t="shared" si="1"/>
        <v>29.885461809114418</v>
      </c>
    </row>
    <row r="97" spans="1:18" x14ac:dyDescent="0.25">
      <c r="A97" s="74" t="s">
        <v>266</v>
      </c>
      <c r="B97" s="13" t="s">
        <v>212</v>
      </c>
      <c r="C97" s="13" t="s">
        <v>213</v>
      </c>
      <c r="D97" s="13" t="s">
        <v>235</v>
      </c>
      <c r="E97" s="13" t="s">
        <v>267</v>
      </c>
      <c r="F97" s="13" t="s">
        <v>268</v>
      </c>
      <c r="G97" s="13" t="s">
        <v>269</v>
      </c>
      <c r="H97" s="70">
        <v>39441</v>
      </c>
      <c r="I97" s="13"/>
      <c r="J97" s="13">
        <v>20.8</v>
      </c>
      <c r="K97" s="13">
        <v>-4.4000000000000004</v>
      </c>
      <c r="L97" s="13"/>
      <c r="M97" s="13" t="s">
        <v>217</v>
      </c>
      <c r="N97" s="13">
        <v>25.9</v>
      </c>
      <c r="O97" s="13"/>
      <c r="P97" s="13" t="s">
        <v>217</v>
      </c>
      <c r="Q97" s="13">
        <v>30</v>
      </c>
      <c r="R97" s="78">
        <f t="shared" si="1"/>
        <v>29.979984600230168</v>
      </c>
    </row>
    <row r="98" spans="1:18" x14ac:dyDescent="0.25">
      <c r="A98" s="74" t="s">
        <v>266</v>
      </c>
      <c r="B98" s="13" t="s">
        <v>212</v>
      </c>
      <c r="C98" s="13" t="s">
        <v>213</v>
      </c>
      <c r="D98" s="13" t="s">
        <v>235</v>
      </c>
      <c r="E98" s="13" t="s">
        <v>267</v>
      </c>
      <c r="F98" s="13" t="s">
        <v>268</v>
      </c>
      <c r="G98" s="13" t="s">
        <v>273</v>
      </c>
      <c r="H98" s="70">
        <v>37762</v>
      </c>
      <c r="I98" s="13"/>
      <c r="J98" s="13">
        <v>20.8</v>
      </c>
      <c r="K98" s="13">
        <v>-4.5</v>
      </c>
      <c r="L98" s="13"/>
      <c r="M98" s="13" t="s">
        <v>217</v>
      </c>
      <c r="N98" s="13">
        <v>25.3</v>
      </c>
      <c r="O98" s="13"/>
      <c r="P98" s="13" t="s">
        <v>217</v>
      </c>
      <c r="Q98" s="13">
        <v>29.5</v>
      </c>
      <c r="R98" s="78">
        <f t="shared" si="1"/>
        <v>29.495408171794612</v>
      </c>
    </row>
    <row r="99" spans="1:18" x14ac:dyDescent="0.25">
      <c r="A99" s="74" t="s">
        <v>266</v>
      </c>
      <c r="B99" s="13" t="s">
        <v>212</v>
      </c>
      <c r="C99" s="13" t="s">
        <v>213</v>
      </c>
      <c r="D99" s="13" t="s">
        <v>235</v>
      </c>
      <c r="E99" s="13" t="s">
        <v>267</v>
      </c>
      <c r="F99" s="13" t="s">
        <v>270</v>
      </c>
      <c r="G99" s="13" t="s">
        <v>272</v>
      </c>
      <c r="H99" s="70">
        <v>38419</v>
      </c>
      <c r="I99" s="13"/>
      <c r="J99" s="13">
        <v>20.8</v>
      </c>
      <c r="K99" s="13">
        <v>-4.4000000000000004</v>
      </c>
      <c r="L99" s="13"/>
      <c r="M99" s="13" t="s">
        <v>217</v>
      </c>
      <c r="N99" s="13">
        <v>25.3</v>
      </c>
      <c r="O99" s="13"/>
      <c r="P99" s="13" t="s">
        <v>217</v>
      </c>
      <c r="Q99" s="13">
        <v>29.4</v>
      </c>
      <c r="R99" s="78">
        <f t="shared" si="1"/>
        <v>29.394961182608633</v>
      </c>
    </row>
    <row r="100" spans="1:18" x14ac:dyDescent="0.25">
      <c r="A100" s="74" t="s">
        <v>266</v>
      </c>
      <c r="B100" s="13" t="s">
        <v>212</v>
      </c>
      <c r="C100" s="13" t="s">
        <v>213</v>
      </c>
      <c r="D100" s="13" t="s">
        <v>235</v>
      </c>
      <c r="E100" s="13" t="s">
        <v>267</v>
      </c>
      <c r="F100" s="13" t="s">
        <v>268</v>
      </c>
      <c r="G100" s="13" t="s">
        <v>269</v>
      </c>
      <c r="H100" s="70">
        <v>37558</v>
      </c>
      <c r="I100" s="13"/>
      <c r="J100" s="13">
        <v>20.9</v>
      </c>
      <c r="K100" s="13">
        <v>-4.4000000000000004</v>
      </c>
      <c r="L100" s="13"/>
      <c r="M100" s="13" t="s">
        <v>217</v>
      </c>
      <c r="N100" s="13">
        <v>25.7</v>
      </c>
      <c r="O100" s="13"/>
      <c r="P100" s="13" t="s">
        <v>217</v>
      </c>
      <c r="Q100" s="13">
        <v>29.7</v>
      </c>
      <c r="R100" s="78">
        <f t="shared" si="1"/>
        <v>29.785014819928392</v>
      </c>
    </row>
    <row r="101" spans="1:18" x14ac:dyDescent="0.25">
      <c r="A101" s="74" t="s">
        <v>266</v>
      </c>
      <c r="B101" s="13" t="s">
        <v>212</v>
      </c>
      <c r="C101" s="13" t="s">
        <v>213</v>
      </c>
      <c r="D101" s="13" t="s">
        <v>235</v>
      </c>
      <c r="E101" s="13" t="s">
        <v>267</v>
      </c>
      <c r="F101" s="13" t="s">
        <v>268</v>
      </c>
      <c r="G101" s="13" t="s">
        <v>273</v>
      </c>
      <c r="H101" s="70">
        <v>37793</v>
      </c>
      <c r="I101" s="13"/>
      <c r="J101" s="13">
        <v>20.9</v>
      </c>
      <c r="K101" s="13">
        <v>-4.4000000000000004</v>
      </c>
      <c r="L101" s="13"/>
      <c r="M101" s="13" t="s">
        <v>217</v>
      </c>
      <c r="N101" s="13">
        <v>25.3</v>
      </c>
      <c r="O101" s="13"/>
      <c r="P101" s="13" t="s">
        <v>217</v>
      </c>
      <c r="Q101" s="13">
        <v>29.4</v>
      </c>
      <c r="R101" s="78">
        <f t="shared" si="1"/>
        <v>29.394961182608633</v>
      </c>
    </row>
    <row r="102" spans="1:18" x14ac:dyDescent="0.25">
      <c r="A102" s="74" t="s">
        <v>266</v>
      </c>
      <c r="B102" s="13" t="s">
        <v>212</v>
      </c>
      <c r="C102" s="13" t="s">
        <v>213</v>
      </c>
      <c r="D102" s="13" t="s">
        <v>235</v>
      </c>
      <c r="E102" s="13" t="s">
        <v>267</v>
      </c>
      <c r="F102" s="13" t="s">
        <v>268</v>
      </c>
      <c r="G102" s="13" t="s">
        <v>273</v>
      </c>
      <c r="H102" s="70">
        <v>39509</v>
      </c>
      <c r="I102" s="13"/>
      <c r="J102" s="13">
        <v>20.9</v>
      </c>
      <c r="K102" s="13">
        <v>-4.4000000000000004</v>
      </c>
      <c r="L102" s="13"/>
      <c r="M102" s="13" t="s">
        <v>217</v>
      </c>
      <c r="N102" s="13">
        <v>25.7</v>
      </c>
      <c r="O102" s="13"/>
      <c r="P102" s="13" t="s">
        <v>217</v>
      </c>
      <c r="Q102" s="13">
        <v>29.8</v>
      </c>
      <c r="R102" s="78">
        <f t="shared" si="1"/>
        <v>29.785014819928392</v>
      </c>
    </row>
    <row r="103" spans="1:18" x14ac:dyDescent="0.25">
      <c r="A103" s="74" t="s">
        <v>266</v>
      </c>
      <c r="B103" s="13" t="s">
        <v>212</v>
      </c>
      <c r="C103" s="13" t="s">
        <v>213</v>
      </c>
      <c r="D103" s="13" t="s">
        <v>235</v>
      </c>
      <c r="E103" s="13" t="s">
        <v>267</v>
      </c>
      <c r="F103" s="13" t="s">
        <v>268</v>
      </c>
      <c r="G103" s="13" t="s">
        <v>269</v>
      </c>
      <c r="H103" s="70">
        <v>37399</v>
      </c>
      <c r="I103" s="13"/>
      <c r="J103" s="13">
        <v>21</v>
      </c>
      <c r="K103" s="13">
        <v>-4.4000000000000004</v>
      </c>
      <c r="L103" s="13"/>
      <c r="M103" s="13" t="s">
        <v>217</v>
      </c>
      <c r="N103" s="13">
        <v>25.3</v>
      </c>
      <c r="O103" s="13"/>
      <c r="P103" s="13" t="s">
        <v>217</v>
      </c>
      <c r="Q103" s="13">
        <v>29.4</v>
      </c>
      <c r="R103" s="78">
        <f t="shared" si="1"/>
        <v>29.394961182608633</v>
      </c>
    </row>
    <row r="104" spans="1:18" x14ac:dyDescent="0.25">
      <c r="A104" s="74" t="s">
        <v>266</v>
      </c>
      <c r="B104" s="13" t="s">
        <v>212</v>
      </c>
      <c r="C104" s="13" t="s">
        <v>213</v>
      </c>
      <c r="D104" s="13" t="s">
        <v>235</v>
      </c>
      <c r="E104" s="13" t="s">
        <v>267</v>
      </c>
      <c r="F104" s="13" t="s">
        <v>268</v>
      </c>
      <c r="G104" s="13" t="s">
        <v>269</v>
      </c>
      <c r="H104" s="70">
        <v>37430</v>
      </c>
      <c r="I104" s="13"/>
      <c r="J104" s="13">
        <v>21</v>
      </c>
      <c r="K104" s="13">
        <v>-4.3</v>
      </c>
      <c r="L104" s="13"/>
      <c r="M104" s="13" t="s">
        <v>217</v>
      </c>
      <c r="N104" s="13">
        <v>25.7</v>
      </c>
      <c r="O104" s="13"/>
      <c r="P104" s="13" t="s">
        <v>217</v>
      </c>
      <c r="Q104" s="13">
        <v>29.7</v>
      </c>
      <c r="R104" s="78">
        <f t="shared" si="1"/>
        <v>29.684577919326664</v>
      </c>
    </row>
    <row r="105" spans="1:18" x14ac:dyDescent="0.25">
      <c r="A105" s="74" t="s">
        <v>266</v>
      </c>
      <c r="B105" s="13" t="s">
        <v>212</v>
      </c>
      <c r="C105" s="13" t="s">
        <v>213</v>
      </c>
      <c r="D105" s="13" t="s">
        <v>235</v>
      </c>
      <c r="E105" s="13" t="s">
        <v>267</v>
      </c>
      <c r="F105" s="13" t="s">
        <v>268</v>
      </c>
      <c r="G105" s="13" t="s">
        <v>269</v>
      </c>
      <c r="H105" s="70">
        <v>39593</v>
      </c>
      <c r="I105" s="13"/>
      <c r="J105" s="13">
        <v>21</v>
      </c>
      <c r="K105" s="13">
        <v>-4.4000000000000004</v>
      </c>
      <c r="L105" s="13"/>
      <c r="M105" s="13" t="s">
        <v>217</v>
      </c>
      <c r="N105" s="13">
        <v>25.9</v>
      </c>
      <c r="O105" s="13"/>
      <c r="P105" s="13" t="s">
        <v>217</v>
      </c>
      <c r="Q105" s="13">
        <v>30</v>
      </c>
      <c r="R105" s="78">
        <f t="shared" si="1"/>
        <v>29.979984600230168</v>
      </c>
    </row>
    <row r="106" spans="1:18" x14ac:dyDescent="0.25">
      <c r="A106" s="74" t="s">
        <v>266</v>
      </c>
      <c r="B106" s="13" t="s">
        <v>212</v>
      </c>
      <c r="C106" s="13" t="s">
        <v>213</v>
      </c>
      <c r="D106" s="13" t="s">
        <v>235</v>
      </c>
      <c r="E106" s="13" t="s">
        <v>267</v>
      </c>
      <c r="F106" s="13" t="s">
        <v>268</v>
      </c>
      <c r="G106" s="13" t="s">
        <v>273</v>
      </c>
      <c r="H106" s="70">
        <v>39390</v>
      </c>
      <c r="I106" s="13"/>
      <c r="J106" s="13">
        <v>21</v>
      </c>
      <c r="K106" s="13">
        <v>-4.4000000000000004</v>
      </c>
      <c r="L106" s="13"/>
      <c r="M106" s="13" t="s">
        <v>217</v>
      </c>
      <c r="N106" s="13">
        <v>25.6</v>
      </c>
      <c r="O106" s="13"/>
      <c r="P106" s="13" t="s">
        <v>217</v>
      </c>
      <c r="Q106" s="13">
        <v>29.7</v>
      </c>
      <c r="R106" s="78">
        <f t="shared" si="1"/>
        <v>29.68751567296847</v>
      </c>
    </row>
    <row r="107" spans="1:18" x14ac:dyDescent="0.25">
      <c r="A107" s="74" t="s">
        <v>266</v>
      </c>
      <c r="B107" s="13" t="s">
        <v>212</v>
      </c>
      <c r="C107" s="13" t="s">
        <v>213</v>
      </c>
      <c r="D107" s="13" t="s">
        <v>235</v>
      </c>
      <c r="E107" s="13" t="s">
        <v>267</v>
      </c>
      <c r="F107" s="13" t="s">
        <v>268</v>
      </c>
      <c r="G107" s="13" t="s">
        <v>269</v>
      </c>
      <c r="H107" s="70">
        <v>36932</v>
      </c>
      <c r="I107" s="13"/>
      <c r="J107" s="13">
        <v>21.1</v>
      </c>
      <c r="K107" s="13">
        <v>-4.4000000000000004</v>
      </c>
      <c r="L107" s="13"/>
      <c r="M107" s="13" t="s">
        <v>217</v>
      </c>
      <c r="N107" s="13">
        <v>25.6</v>
      </c>
      <c r="O107" s="13"/>
      <c r="P107" s="13" t="s">
        <v>217</v>
      </c>
      <c r="Q107" s="13">
        <v>29.7</v>
      </c>
      <c r="R107" s="78">
        <f t="shared" si="1"/>
        <v>29.68751567296847</v>
      </c>
    </row>
    <row r="108" spans="1:18" x14ac:dyDescent="0.25">
      <c r="A108" s="74" t="s">
        <v>266</v>
      </c>
      <c r="B108" s="13" t="s">
        <v>212</v>
      </c>
      <c r="C108" s="13" t="s">
        <v>213</v>
      </c>
      <c r="D108" s="13" t="s">
        <v>235</v>
      </c>
      <c r="E108" s="13" t="s">
        <v>267</v>
      </c>
      <c r="F108" s="13" t="s">
        <v>268</v>
      </c>
      <c r="G108" s="13" t="s">
        <v>269</v>
      </c>
      <c r="H108" s="70">
        <v>38529</v>
      </c>
      <c r="I108" s="13"/>
      <c r="J108" s="13">
        <v>21.1</v>
      </c>
      <c r="K108" s="13">
        <v>-4.4000000000000004</v>
      </c>
      <c r="L108" s="13"/>
      <c r="M108" s="13" t="s">
        <v>217</v>
      </c>
      <c r="N108" s="13">
        <v>25</v>
      </c>
      <c r="O108" s="13"/>
      <c r="P108" s="13" t="s">
        <v>217</v>
      </c>
      <c r="Q108" s="13">
        <v>29.1</v>
      </c>
      <c r="R108" s="78">
        <f t="shared" si="1"/>
        <v>29.102321079071618</v>
      </c>
    </row>
    <row r="109" spans="1:18" x14ac:dyDescent="0.25">
      <c r="A109" s="74" t="s">
        <v>266</v>
      </c>
      <c r="B109" s="13" t="s">
        <v>212</v>
      </c>
      <c r="C109" s="13" t="s">
        <v>213</v>
      </c>
      <c r="D109" s="13" t="s">
        <v>235</v>
      </c>
      <c r="E109" s="13" t="s">
        <v>267</v>
      </c>
      <c r="F109" s="13" t="s">
        <v>268</v>
      </c>
      <c r="G109" s="13" t="s">
        <v>269</v>
      </c>
      <c r="H109" s="70">
        <v>38836</v>
      </c>
      <c r="I109" s="13"/>
      <c r="J109" s="13">
        <v>21.1</v>
      </c>
      <c r="K109" s="13">
        <v>-4.4000000000000004</v>
      </c>
      <c r="L109" s="13"/>
      <c r="M109" s="13" t="s">
        <v>217</v>
      </c>
      <c r="N109" s="13">
        <v>25.9</v>
      </c>
      <c r="O109" s="13"/>
      <c r="P109" s="13" t="s">
        <v>217</v>
      </c>
      <c r="Q109" s="13">
        <v>30</v>
      </c>
      <c r="R109" s="78">
        <f t="shared" si="1"/>
        <v>29.979984600230168</v>
      </c>
    </row>
    <row r="110" spans="1:18" x14ac:dyDescent="0.25">
      <c r="A110" s="74" t="s">
        <v>266</v>
      </c>
      <c r="B110" s="13" t="s">
        <v>212</v>
      </c>
      <c r="C110" s="13" t="s">
        <v>213</v>
      </c>
      <c r="D110" s="13" t="s">
        <v>235</v>
      </c>
      <c r="E110" s="13" t="s">
        <v>267</v>
      </c>
      <c r="F110" s="13" t="s">
        <v>268</v>
      </c>
      <c r="G110" s="13" t="s">
        <v>269</v>
      </c>
      <c r="H110" s="70">
        <v>39390</v>
      </c>
      <c r="I110" s="13"/>
      <c r="J110" s="13">
        <v>21.1</v>
      </c>
      <c r="K110" s="13">
        <v>-4.4000000000000004</v>
      </c>
      <c r="L110" s="13"/>
      <c r="M110" s="13" t="s">
        <v>217</v>
      </c>
      <c r="N110" s="13">
        <v>25.8</v>
      </c>
      <c r="O110" s="13"/>
      <c r="P110" s="13" t="s">
        <v>217</v>
      </c>
      <c r="Q110" s="13">
        <v>29.9</v>
      </c>
      <c r="R110" s="78">
        <f t="shared" si="1"/>
        <v>29.882504461731173</v>
      </c>
    </row>
    <row r="111" spans="1:18" x14ac:dyDescent="0.25">
      <c r="A111" s="74" t="s">
        <v>266</v>
      </c>
      <c r="B111" s="13" t="s">
        <v>212</v>
      </c>
      <c r="C111" s="13" t="s">
        <v>213</v>
      </c>
      <c r="D111" s="13" t="s">
        <v>235</v>
      </c>
      <c r="E111" s="13" t="s">
        <v>267</v>
      </c>
      <c r="F111" s="13" t="s">
        <v>268</v>
      </c>
      <c r="G111" s="13" t="s">
        <v>273</v>
      </c>
      <c r="H111" s="70">
        <v>37586</v>
      </c>
      <c r="I111" s="13"/>
      <c r="J111" s="13">
        <v>21.1</v>
      </c>
      <c r="K111" s="13">
        <v>-4.4000000000000004</v>
      </c>
      <c r="L111" s="13"/>
      <c r="M111" s="13" t="s">
        <v>217</v>
      </c>
      <c r="N111" s="13">
        <v>25.5</v>
      </c>
      <c r="O111" s="13"/>
      <c r="P111" s="13" t="s">
        <v>217</v>
      </c>
      <c r="Q111" s="13">
        <v>29.6</v>
      </c>
      <c r="R111" s="78">
        <f t="shared" si="1"/>
        <v>29.590007018998392</v>
      </c>
    </row>
    <row r="112" spans="1:18" x14ac:dyDescent="0.25">
      <c r="A112" s="74" t="s">
        <v>266</v>
      </c>
      <c r="B112" s="13" t="s">
        <v>212</v>
      </c>
      <c r="C112" s="13" t="s">
        <v>213</v>
      </c>
      <c r="D112" s="13" t="s">
        <v>235</v>
      </c>
      <c r="E112" s="13" t="s">
        <v>267</v>
      </c>
      <c r="F112" s="13" t="s">
        <v>268</v>
      </c>
      <c r="G112" s="13" t="s">
        <v>269</v>
      </c>
      <c r="H112" s="70">
        <v>37066</v>
      </c>
      <c r="I112" s="13"/>
      <c r="J112" s="13">
        <v>21.2</v>
      </c>
      <c r="K112" s="13">
        <v>-4.5</v>
      </c>
      <c r="L112" s="13"/>
      <c r="M112" s="13" t="s">
        <v>217</v>
      </c>
      <c r="N112" s="13">
        <v>25.4</v>
      </c>
      <c r="O112" s="13"/>
      <c r="P112" s="13" t="s">
        <v>217</v>
      </c>
      <c r="Q112" s="13">
        <v>29.6</v>
      </c>
      <c r="R112" s="78">
        <f t="shared" si="1"/>
        <v>29.592935845349224</v>
      </c>
    </row>
    <row r="113" spans="1:18" x14ac:dyDescent="0.25">
      <c r="A113" s="74" t="s">
        <v>266</v>
      </c>
      <c r="B113" s="13" t="s">
        <v>212</v>
      </c>
      <c r="C113" s="13" t="s">
        <v>213</v>
      </c>
      <c r="D113" s="13" t="s">
        <v>235</v>
      </c>
      <c r="E113" s="13" t="s">
        <v>267</v>
      </c>
      <c r="F113" s="13" t="s">
        <v>268</v>
      </c>
      <c r="G113" s="13" t="s">
        <v>269</v>
      </c>
      <c r="H113" s="70">
        <v>37158</v>
      </c>
      <c r="I113" s="13"/>
      <c r="J113" s="13">
        <v>21.2</v>
      </c>
      <c r="K113" s="13">
        <v>-4.5</v>
      </c>
      <c r="L113" s="13"/>
      <c r="M113" s="13" t="s">
        <v>217</v>
      </c>
      <c r="N113" s="13">
        <v>25.7</v>
      </c>
      <c r="O113" s="13"/>
      <c r="P113" s="13" t="s">
        <v>217</v>
      </c>
      <c r="Q113" s="13">
        <v>29.9</v>
      </c>
      <c r="R113" s="78">
        <f t="shared" si="1"/>
        <v>29.885461809114418</v>
      </c>
    </row>
    <row r="114" spans="1:18" x14ac:dyDescent="0.25">
      <c r="A114" s="74" t="s">
        <v>266</v>
      </c>
      <c r="B114" s="13" t="s">
        <v>212</v>
      </c>
      <c r="C114" s="13" t="s">
        <v>213</v>
      </c>
      <c r="D114" s="13" t="s">
        <v>235</v>
      </c>
      <c r="E114" s="13" t="s">
        <v>267</v>
      </c>
      <c r="F114" s="13" t="s">
        <v>268</v>
      </c>
      <c r="G114" s="13" t="s">
        <v>269</v>
      </c>
      <c r="H114" s="70">
        <v>37526</v>
      </c>
      <c r="I114" s="13"/>
      <c r="J114" s="13">
        <v>21.2</v>
      </c>
      <c r="K114" s="13">
        <v>-4.4000000000000004</v>
      </c>
      <c r="L114" s="13"/>
      <c r="M114" s="13" t="s">
        <v>217</v>
      </c>
      <c r="N114" s="13">
        <v>25.6</v>
      </c>
      <c r="O114" s="13"/>
      <c r="P114" s="13" t="s">
        <v>217</v>
      </c>
      <c r="Q114" s="13">
        <v>29.7</v>
      </c>
      <c r="R114" s="78">
        <f t="shared" si="1"/>
        <v>29.68751567296847</v>
      </c>
    </row>
    <row r="115" spans="1:18" x14ac:dyDescent="0.25">
      <c r="A115" s="74" t="s">
        <v>266</v>
      </c>
      <c r="B115" s="13" t="s">
        <v>212</v>
      </c>
      <c r="C115" s="13" t="s">
        <v>213</v>
      </c>
      <c r="D115" s="13" t="s">
        <v>235</v>
      </c>
      <c r="E115" s="13" t="s">
        <v>267</v>
      </c>
      <c r="F115" s="13" t="s">
        <v>268</v>
      </c>
      <c r="G115" s="13" t="s">
        <v>273</v>
      </c>
      <c r="H115" s="70">
        <v>37617</v>
      </c>
      <c r="I115" s="13"/>
      <c r="J115" s="13">
        <v>21.2</v>
      </c>
      <c r="K115" s="13">
        <v>-4.5</v>
      </c>
      <c r="L115" s="13"/>
      <c r="M115" s="13" t="s">
        <v>217</v>
      </c>
      <c r="N115" s="13">
        <v>25.7</v>
      </c>
      <c r="O115" s="13"/>
      <c r="P115" s="13" t="s">
        <v>217</v>
      </c>
      <c r="Q115" s="13">
        <v>29.9</v>
      </c>
      <c r="R115" s="78">
        <f t="shared" si="1"/>
        <v>29.885461809114418</v>
      </c>
    </row>
    <row r="116" spans="1:18" x14ac:dyDescent="0.25">
      <c r="A116" s="74" t="s">
        <v>266</v>
      </c>
      <c r="B116" s="13" t="s">
        <v>212</v>
      </c>
      <c r="C116" s="13" t="s">
        <v>213</v>
      </c>
      <c r="D116" s="13" t="s">
        <v>235</v>
      </c>
      <c r="E116" s="13" t="s">
        <v>267</v>
      </c>
      <c r="F116" s="13" t="s">
        <v>268</v>
      </c>
      <c r="G116" s="13" t="s">
        <v>273</v>
      </c>
      <c r="H116" s="70">
        <v>39475</v>
      </c>
      <c r="I116" s="13"/>
      <c r="J116" s="13">
        <v>21.2</v>
      </c>
      <c r="K116" s="13">
        <v>-4.4000000000000004</v>
      </c>
      <c r="L116" s="13"/>
      <c r="M116" s="13" t="s">
        <v>217</v>
      </c>
      <c r="N116" s="13">
        <v>26</v>
      </c>
      <c r="O116" s="13"/>
      <c r="P116" s="13" t="s">
        <v>217</v>
      </c>
      <c r="Q116" s="13">
        <v>30.1</v>
      </c>
      <c r="R116" s="78">
        <f t="shared" si="1"/>
        <v>30.077455237277952</v>
      </c>
    </row>
    <row r="117" spans="1:18" x14ac:dyDescent="0.25">
      <c r="A117" s="74" t="s">
        <v>266</v>
      </c>
      <c r="B117" s="13" t="s">
        <v>212</v>
      </c>
      <c r="C117" s="13" t="s">
        <v>213</v>
      </c>
      <c r="D117" s="13" t="s">
        <v>235</v>
      </c>
      <c r="E117" s="13" t="s">
        <v>267</v>
      </c>
      <c r="F117" s="13" t="s">
        <v>270</v>
      </c>
      <c r="G117" s="13" t="s">
        <v>271</v>
      </c>
      <c r="H117" s="70">
        <v>38115</v>
      </c>
      <c r="I117" s="13"/>
      <c r="J117" s="13">
        <v>21.2</v>
      </c>
      <c r="K117" s="13">
        <v>-4.2</v>
      </c>
      <c r="L117" s="13"/>
      <c r="M117" s="13" t="s">
        <v>217</v>
      </c>
      <c r="N117" s="13">
        <v>25.4</v>
      </c>
      <c r="O117" s="13"/>
      <c r="P117" s="13" t="s">
        <v>217</v>
      </c>
      <c r="Q117" s="13">
        <v>29.3</v>
      </c>
      <c r="R117" s="78">
        <f t="shared" si="1"/>
        <v>29.291625141517915</v>
      </c>
    </row>
    <row r="118" spans="1:18" x14ac:dyDescent="0.25">
      <c r="A118" s="74" t="s">
        <v>266</v>
      </c>
      <c r="B118" s="13" t="s">
        <v>212</v>
      </c>
      <c r="C118" s="13" t="s">
        <v>213</v>
      </c>
      <c r="D118" s="13" t="s">
        <v>235</v>
      </c>
      <c r="E118" s="13" t="s">
        <v>267</v>
      </c>
      <c r="F118" s="13" t="s">
        <v>268</v>
      </c>
      <c r="G118" s="13" t="s">
        <v>269</v>
      </c>
      <c r="H118" s="70">
        <v>37221</v>
      </c>
      <c r="I118" s="13"/>
      <c r="J118" s="13">
        <v>21.3</v>
      </c>
      <c r="K118" s="13">
        <v>-4.4000000000000004</v>
      </c>
      <c r="L118" s="13"/>
      <c r="M118" s="13" t="s">
        <v>217</v>
      </c>
      <c r="N118" s="13">
        <v>25.6</v>
      </c>
      <c r="O118" s="13"/>
      <c r="P118" s="13" t="s">
        <v>217</v>
      </c>
      <c r="Q118" s="13">
        <v>29.7</v>
      </c>
      <c r="R118" s="78">
        <f t="shared" si="1"/>
        <v>29.68751567296847</v>
      </c>
    </row>
    <row r="119" spans="1:18" x14ac:dyDescent="0.25">
      <c r="A119" s="74" t="s">
        <v>266</v>
      </c>
      <c r="B119" s="13" t="s">
        <v>212</v>
      </c>
      <c r="C119" s="13" t="s">
        <v>213</v>
      </c>
      <c r="D119" s="13" t="s">
        <v>235</v>
      </c>
      <c r="E119" s="13" t="s">
        <v>267</v>
      </c>
      <c r="F119" s="13" t="s">
        <v>268</v>
      </c>
      <c r="G119" s="13" t="s">
        <v>269</v>
      </c>
      <c r="H119" s="70">
        <v>39246</v>
      </c>
      <c r="I119" s="13"/>
      <c r="J119" s="13">
        <v>21.3</v>
      </c>
      <c r="K119" s="13">
        <v>-4.4000000000000004</v>
      </c>
      <c r="L119" s="13"/>
      <c r="M119" s="13" t="s">
        <v>217</v>
      </c>
      <c r="N119" s="13">
        <v>25.9</v>
      </c>
      <c r="O119" s="13"/>
      <c r="P119" s="13" t="s">
        <v>217</v>
      </c>
      <c r="Q119" s="13">
        <v>29.9</v>
      </c>
      <c r="R119" s="78">
        <f t="shared" si="1"/>
        <v>29.979984600230168</v>
      </c>
    </row>
    <row r="120" spans="1:18" x14ac:dyDescent="0.25">
      <c r="A120" s="74" t="s">
        <v>266</v>
      </c>
      <c r="B120" s="13" t="s">
        <v>212</v>
      </c>
      <c r="C120" s="13" t="s">
        <v>213</v>
      </c>
      <c r="D120" s="13" t="s">
        <v>235</v>
      </c>
      <c r="E120" s="13" t="s">
        <v>267</v>
      </c>
      <c r="F120" s="13" t="s">
        <v>268</v>
      </c>
      <c r="G120" s="13" t="s">
        <v>269</v>
      </c>
      <c r="H120" s="70">
        <v>39643</v>
      </c>
      <c r="I120" s="13"/>
      <c r="J120" s="13">
        <v>21.3</v>
      </c>
      <c r="K120" s="13">
        <v>-4.4000000000000004</v>
      </c>
      <c r="L120" s="13"/>
      <c r="M120" s="13" t="s">
        <v>217</v>
      </c>
      <c r="N120" s="13">
        <v>25.4</v>
      </c>
      <c r="O120" s="13"/>
      <c r="P120" s="13" t="s">
        <v>217</v>
      </c>
      <c r="Q120" s="13">
        <v>29.5</v>
      </c>
      <c r="R120" s="78">
        <f t="shared" si="1"/>
        <v>29.492488856163291</v>
      </c>
    </row>
    <row r="121" spans="1:18" x14ac:dyDescent="0.25">
      <c r="A121" s="74" t="s">
        <v>266</v>
      </c>
      <c r="B121" s="13" t="s">
        <v>212</v>
      </c>
      <c r="C121" s="13" t="s">
        <v>213</v>
      </c>
      <c r="D121" s="13" t="s">
        <v>235</v>
      </c>
      <c r="E121" s="13" t="s">
        <v>267</v>
      </c>
      <c r="F121" s="13" t="s">
        <v>268</v>
      </c>
      <c r="G121" s="13" t="s">
        <v>273</v>
      </c>
      <c r="H121" s="70">
        <v>37344</v>
      </c>
      <c r="I121" s="13"/>
      <c r="J121" s="13">
        <v>21.3</v>
      </c>
      <c r="K121" s="13">
        <v>-4.4000000000000004</v>
      </c>
      <c r="L121" s="13"/>
      <c r="M121" s="13" t="s">
        <v>217</v>
      </c>
      <c r="N121" s="13">
        <v>25.7</v>
      </c>
      <c r="O121" s="13"/>
      <c r="P121" s="13" t="s">
        <v>217</v>
      </c>
      <c r="Q121" s="13">
        <v>29.8</v>
      </c>
      <c r="R121" s="78">
        <f t="shared" si="1"/>
        <v>29.785014819928392</v>
      </c>
    </row>
    <row r="122" spans="1:18" x14ac:dyDescent="0.25">
      <c r="A122" s="74" t="s">
        <v>266</v>
      </c>
      <c r="B122" s="13" t="s">
        <v>212</v>
      </c>
      <c r="C122" s="13" t="s">
        <v>213</v>
      </c>
      <c r="D122" s="13" t="s">
        <v>235</v>
      </c>
      <c r="E122" s="13" t="s">
        <v>267</v>
      </c>
      <c r="F122" s="13" t="s">
        <v>268</v>
      </c>
      <c r="G122" s="13" t="s">
        <v>269</v>
      </c>
      <c r="H122" s="70">
        <v>37034</v>
      </c>
      <c r="I122" s="13"/>
      <c r="J122" s="13">
        <v>21.4</v>
      </c>
      <c r="K122" s="13">
        <v>-4.4000000000000004</v>
      </c>
      <c r="L122" s="13"/>
      <c r="M122" s="13" t="s">
        <v>217</v>
      </c>
      <c r="N122" s="13">
        <v>25.5</v>
      </c>
      <c r="O122" s="13"/>
      <c r="P122" s="13" t="s">
        <v>217</v>
      </c>
      <c r="Q122" s="13">
        <v>29.6</v>
      </c>
      <c r="R122" s="78">
        <f t="shared" si="1"/>
        <v>29.590007018998392</v>
      </c>
    </row>
    <row r="123" spans="1:18" x14ac:dyDescent="0.25">
      <c r="A123" s="74" t="s">
        <v>266</v>
      </c>
      <c r="B123" s="13" t="s">
        <v>212</v>
      </c>
      <c r="C123" s="13" t="s">
        <v>213</v>
      </c>
      <c r="D123" s="13" t="s">
        <v>235</v>
      </c>
      <c r="E123" s="13" t="s">
        <v>267</v>
      </c>
      <c r="F123" s="13" t="s">
        <v>268</v>
      </c>
      <c r="G123" s="13" t="s">
        <v>269</v>
      </c>
      <c r="H123" s="70">
        <v>39415</v>
      </c>
      <c r="I123" s="13"/>
      <c r="J123" s="13">
        <v>21.4</v>
      </c>
      <c r="K123" s="13">
        <v>-4.4000000000000004</v>
      </c>
      <c r="L123" s="13"/>
      <c r="M123" s="13" t="s">
        <v>217</v>
      </c>
      <c r="N123" s="13">
        <v>25.9</v>
      </c>
      <c r="O123" s="13"/>
      <c r="P123" s="13" t="s">
        <v>217</v>
      </c>
      <c r="Q123" s="13">
        <v>30</v>
      </c>
      <c r="R123" s="78">
        <f t="shared" si="1"/>
        <v>29.979984600230168</v>
      </c>
    </row>
    <row r="124" spans="1:18" x14ac:dyDescent="0.25">
      <c r="A124" s="74" t="s">
        <v>266</v>
      </c>
      <c r="B124" s="13" t="s">
        <v>212</v>
      </c>
      <c r="C124" s="13" t="s">
        <v>213</v>
      </c>
      <c r="D124" s="13" t="s">
        <v>235</v>
      </c>
      <c r="E124" s="13" t="s">
        <v>267</v>
      </c>
      <c r="F124" s="13" t="s">
        <v>268</v>
      </c>
      <c r="G124" s="13" t="s">
        <v>269</v>
      </c>
      <c r="H124" s="70">
        <v>39618</v>
      </c>
      <c r="I124" s="13"/>
      <c r="J124" s="13">
        <v>21.4</v>
      </c>
      <c r="K124" s="13">
        <v>-4.4000000000000004</v>
      </c>
      <c r="L124" s="13"/>
      <c r="M124" s="13" t="s">
        <v>217</v>
      </c>
      <c r="N124" s="13">
        <v>25.7</v>
      </c>
      <c r="O124" s="13"/>
      <c r="P124" s="13" t="s">
        <v>217</v>
      </c>
      <c r="Q124" s="13">
        <v>29.8</v>
      </c>
      <c r="R124" s="78">
        <f t="shared" si="1"/>
        <v>29.785014819928392</v>
      </c>
    </row>
    <row r="125" spans="1:18" x14ac:dyDescent="0.25">
      <c r="A125" s="74" t="s">
        <v>266</v>
      </c>
      <c r="B125" s="13" t="s">
        <v>212</v>
      </c>
      <c r="C125" s="13" t="s">
        <v>213</v>
      </c>
      <c r="D125" s="13" t="s">
        <v>235</v>
      </c>
      <c r="E125" s="13" t="s">
        <v>267</v>
      </c>
      <c r="F125" s="13" t="s">
        <v>268</v>
      </c>
      <c r="G125" s="13" t="s">
        <v>273</v>
      </c>
      <c r="H125" s="70">
        <v>37285</v>
      </c>
      <c r="I125" s="13"/>
      <c r="J125" s="13">
        <v>21.4</v>
      </c>
      <c r="K125" s="13">
        <v>-4.4000000000000004</v>
      </c>
      <c r="L125" s="13"/>
      <c r="M125" s="13" t="s">
        <v>217</v>
      </c>
      <c r="N125" s="13">
        <v>25.8</v>
      </c>
      <c r="O125" s="13"/>
      <c r="P125" s="13" t="s">
        <v>217</v>
      </c>
      <c r="Q125" s="13">
        <v>29.8</v>
      </c>
      <c r="R125" s="78">
        <f t="shared" si="1"/>
        <v>29.882504461731173</v>
      </c>
    </row>
    <row r="126" spans="1:18" x14ac:dyDescent="0.25">
      <c r="A126" s="74" t="s">
        <v>266</v>
      </c>
      <c r="B126" s="13" t="s">
        <v>212</v>
      </c>
      <c r="C126" s="13" t="s">
        <v>213</v>
      </c>
      <c r="D126" s="13" t="s">
        <v>235</v>
      </c>
      <c r="E126" s="13" t="s">
        <v>267</v>
      </c>
      <c r="F126" s="13" t="s">
        <v>270</v>
      </c>
      <c r="G126" s="13" t="s">
        <v>272</v>
      </c>
      <c r="H126" s="70">
        <v>38316</v>
      </c>
      <c r="I126" s="13"/>
      <c r="J126" s="13">
        <v>21.4</v>
      </c>
      <c r="K126" s="13">
        <v>-4.2</v>
      </c>
      <c r="L126" s="13"/>
      <c r="M126" s="13" t="s">
        <v>217</v>
      </c>
      <c r="N126" s="13">
        <v>25.3</v>
      </c>
      <c r="O126" s="13"/>
      <c r="P126" s="13" t="s">
        <v>217</v>
      </c>
      <c r="Q126" s="13">
        <v>29.2</v>
      </c>
      <c r="R126" s="78">
        <f t="shared" si="1"/>
        <v>29.194097467963108</v>
      </c>
    </row>
    <row r="127" spans="1:18" x14ac:dyDescent="0.25">
      <c r="A127" s="74" t="s">
        <v>266</v>
      </c>
      <c r="B127" s="13" t="s">
        <v>212</v>
      </c>
      <c r="C127" s="13" t="s">
        <v>213</v>
      </c>
      <c r="D127" s="13" t="s">
        <v>235</v>
      </c>
      <c r="E127" s="13" t="s">
        <v>267</v>
      </c>
      <c r="F127" s="13" t="s">
        <v>268</v>
      </c>
      <c r="G127" s="13" t="s">
        <v>269</v>
      </c>
      <c r="H127" s="70">
        <v>38872</v>
      </c>
      <c r="I127" s="13"/>
      <c r="J127" s="13">
        <v>21.6</v>
      </c>
      <c r="K127" s="13">
        <v>-4.4000000000000004</v>
      </c>
      <c r="L127" s="13"/>
      <c r="M127" s="13" t="s">
        <v>217</v>
      </c>
      <c r="N127" s="13">
        <v>25.9</v>
      </c>
      <c r="O127" s="13"/>
      <c r="P127" s="13" t="s">
        <v>217</v>
      </c>
      <c r="Q127" s="13">
        <v>29.9</v>
      </c>
      <c r="R127" s="78">
        <f t="shared" si="1"/>
        <v>29.979984600230168</v>
      </c>
    </row>
    <row r="128" spans="1:18" x14ac:dyDescent="0.25">
      <c r="A128" s="74" t="s">
        <v>266</v>
      </c>
      <c r="B128" s="13" t="s">
        <v>212</v>
      </c>
      <c r="C128" s="13" t="s">
        <v>213</v>
      </c>
      <c r="D128" s="13" t="s">
        <v>235</v>
      </c>
      <c r="E128" s="13" t="s">
        <v>267</v>
      </c>
      <c r="F128" s="13" t="s">
        <v>268</v>
      </c>
      <c r="G128" s="13" t="s">
        <v>273</v>
      </c>
      <c r="H128" s="70">
        <v>37373</v>
      </c>
      <c r="I128" s="13"/>
      <c r="J128" s="13">
        <v>21.6</v>
      </c>
      <c r="K128" s="13">
        <v>-4.4000000000000004</v>
      </c>
      <c r="L128" s="13"/>
      <c r="M128" s="13" t="s">
        <v>217</v>
      </c>
      <c r="N128" s="13">
        <v>25.8</v>
      </c>
      <c r="O128" s="13"/>
      <c r="P128" s="13" t="s">
        <v>217</v>
      </c>
      <c r="Q128" s="13">
        <v>29.8</v>
      </c>
      <c r="R128" s="78">
        <f t="shared" si="1"/>
        <v>29.882504461731173</v>
      </c>
    </row>
    <row r="129" spans="1:18" x14ac:dyDescent="0.25">
      <c r="A129" s="74" t="s">
        <v>266</v>
      </c>
      <c r="B129" s="13" t="s">
        <v>212</v>
      </c>
      <c r="C129" s="13" t="s">
        <v>213</v>
      </c>
      <c r="D129" s="13" t="s">
        <v>235</v>
      </c>
      <c r="E129" s="13" t="s">
        <v>267</v>
      </c>
      <c r="F129" s="13" t="s">
        <v>268</v>
      </c>
      <c r="G129" s="13" t="s">
        <v>273</v>
      </c>
      <c r="H129" s="70">
        <v>37654</v>
      </c>
      <c r="I129" s="13"/>
      <c r="J129" s="13">
        <v>21.8</v>
      </c>
      <c r="K129" s="13">
        <v>-4.4000000000000004</v>
      </c>
      <c r="L129" s="13"/>
      <c r="M129" s="13" t="s">
        <v>217</v>
      </c>
      <c r="N129" s="13">
        <v>25.5</v>
      </c>
      <c r="O129" s="13"/>
      <c r="P129" s="13" t="s">
        <v>217</v>
      </c>
      <c r="Q129" s="13">
        <v>29.6</v>
      </c>
      <c r="R129" s="78">
        <f t="shared" si="1"/>
        <v>29.590007018998392</v>
      </c>
    </row>
    <row r="130" spans="1:18" x14ac:dyDescent="0.25">
      <c r="A130" s="74" t="s">
        <v>266</v>
      </c>
      <c r="B130" s="13" t="s">
        <v>212</v>
      </c>
      <c r="C130" s="13" t="s">
        <v>213</v>
      </c>
      <c r="D130" s="13" t="s">
        <v>235</v>
      </c>
      <c r="E130" s="13" t="s">
        <v>267</v>
      </c>
      <c r="F130" s="13" t="s">
        <v>268</v>
      </c>
      <c r="G130" s="13" t="s">
        <v>273</v>
      </c>
      <c r="H130" s="70">
        <v>37399</v>
      </c>
      <c r="I130" s="13"/>
      <c r="J130" s="13">
        <v>21.9</v>
      </c>
      <c r="K130" s="13">
        <v>-4.4000000000000004</v>
      </c>
      <c r="L130" s="13"/>
      <c r="M130" s="13" t="s">
        <v>217</v>
      </c>
      <c r="N130" s="13">
        <v>25.5</v>
      </c>
      <c r="O130" s="13"/>
      <c r="P130" s="13" t="s">
        <v>217</v>
      </c>
      <c r="Q130" s="13">
        <v>29.6</v>
      </c>
      <c r="R130" s="78">
        <f t="shared" si="1"/>
        <v>29.590007018998392</v>
      </c>
    </row>
    <row r="131" spans="1:18" x14ac:dyDescent="0.25">
      <c r="A131" s="74" t="s">
        <v>266</v>
      </c>
      <c r="B131" s="13" t="s">
        <v>212</v>
      </c>
      <c r="C131" s="13" t="s">
        <v>213</v>
      </c>
      <c r="D131" s="13" t="s">
        <v>235</v>
      </c>
      <c r="E131" s="13" t="s">
        <v>267</v>
      </c>
      <c r="F131" s="13" t="s">
        <v>268</v>
      </c>
      <c r="G131" s="13" t="s">
        <v>273</v>
      </c>
      <c r="H131" s="70">
        <v>37430</v>
      </c>
      <c r="I131" s="13"/>
      <c r="J131" s="13">
        <v>22</v>
      </c>
      <c r="K131" s="13">
        <v>-4.4000000000000004</v>
      </c>
      <c r="L131" s="13"/>
      <c r="M131" s="13" t="s">
        <v>217</v>
      </c>
      <c r="N131" s="13">
        <v>25.5</v>
      </c>
      <c r="O131" s="13"/>
      <c r="P131" s="13" t="s">
        <v>217</v>
      </c>
      <c r="Q131" s="13">
        <v>29.6</v>
      </c>
      <c r="R131" s="78">
        <f t="shared" si="1"/>
        <v>29.590007018998392</v>
      </c>
    </row>
    <row r="132" spans="1:18" x14ac:dyDescent="0.25">
      <c r="A132" s="74" t="s">
        <v>266</v>
      </c>
      <c r="B132" s="13" t="s">
        <v>212</v>
      </c>
      <c r="C132" s="13" t="s">
        <v>213</v>
      </c>
      <c r="D132" s="13" t="s">
        <v>235</v>
      </c>
      <c r="E132" s="13" t="s">
        <v>267</v>
      </c>
      <c r="F132" s="13" t="s">
        <v>270</v>
      </c>
      <c r="G132" s="13" t="s">
        <v>272</v>
      </c>
      <c r="H132" s="70">
        <v>38484</v>
      </c>
      <c r="I132" s="13"/>
      <c r="J132" s="13">
        <v>22.1</v>
      </c>
      <c r="K132" s="13">
        <v>-4.3</v>
      </c>
      <c r="L132" s="13"/>
      <c r="M132" s="13" t="s">
        <v>217</v>
      </c>
      <c r="N132" s="13">
        <v>25</v>
      </c>
      <c r="O132" s="13"/>
      <c r="P132" s="13" t="s">
        <v>217</v>
      </c>
      <c r="Q132" s="13">
        <v>29</v>
      </c>
      <c r="R132" s="78">
        <f t="shared" ref="R132:R137" si="2">1000*LN((1000+N132)/(1000+K132))</f>
        <v>29.001884178469822</v>
      </c>
    </row>
    <row r="133" spans="1:18" x14ac:dyDescent="0.25">
      <c r="A133" s="74" t="s">
        <v>266</v>
      </c>
      <c r="B133" s="13" t="s">
        <v>212</v>
      </c>
      <c r="C133" s="13" t="s">
        <v>213</v>
      </c>
      <c r="D133" s="13" t="s">
        <v>235</v>
      </c>
      <c r="E133" s="13" t="s">
        <v>267</v>
      </c>
      <c r="F133" s="13" t="s">
        <v>268</v>
      </c>
      <c r="G133" s="13" t="s">
        <v>273</v>
      </c>
      <c r="H133" s="70">
        <v>38703</v>
      </c>
      <c r="I133" s="13"/>
      <c r="J133" s="13">
        <v>22.2</v>
      </c>
      <c r="K133" s="13">
        <v>-4.4000000000000004</v>
      </c>
      <c r="L133" s="13"/>
      <c r="M133" s="13" t="s">
        <v>217</v>
      </c>
      <c r="N133" s="13">
        <v>25.7</v>
      </c>
      <c r="O133" s="13"/>
      <c r="P133" s="13" t="s">
        <v>217</v>
      </c>
      <c r="Q133" s="13">
        <v>29.8</v>
      </c>
      <c r="R133" s="78">
        <f t="shared" si="2"/>
        <v>29.785014819928392</v>
      </c>
    </row>
    <row r="134" spans="1:18" x14ac:dyDescent="0.25">
      <c r="A134" s="74" t="s">
        <v>266</v>
      </c>
      <c r="B134" s="13" t="s">
        <v>212</v>
      </c>
      <c r="C134" s="13" t="s">
        <v>213</v>
      </c>
      <c r="D134" s="13" t="s">
        <v>235</v>
      </c>
      <c r="E134" s="13" t="s">
        <v>267</v>
      </c>
      <c r="F134" s="13" t="s">
        <v>270</v>
      </c>
      <c r="G134" s="13" t="s">
        <v>272</v>
      </c>
      <c r="H134" s="70">
        <v>38184</v>
      </c>
      <c r="I134" s="13"/>
      <c r="J134" s="13">
        <v>22.3</v>
      </c>
      <c r="K134" s="13">
        <v>-4.3</v>
      </c>
      <c r="L134" s="13"/>
      <c r="M134" s="13" t="s">
        <v>217</v>
      </c>
      <c r="N134" s="13">
        <v>25.3</v>
      </c>
      <c r="O134" s="13"/>
      <c r="P134" s="13" t="s">
        <v>217</v>
      </c>
      <c r="Q134" s="13">
        <v>29.3</v>
      </c>
      <c r="R134" s="78">
        <f t="shared" si="2"/>
        <v>29.294524282006865</v>
      </c>
    </row>
    <row r="135" spans="1:18" x14ac:dyDescent="0.25">
      <c r="A135" s="74" t="s">
        <v>266</v>
      </c>
      <c r="B135" s="13" t="s">
        <v>212</v>
      </c>
      <c r="C135" s="13" t="s">
        <v>213</v>
      </c>
      <c r="D135" s="13" t="s">
        <v>235</v>
      </c>
      <c r="E135" s="13" t="s">
        <v>267</v>
      </c>
      <c r="F135" s="13" t="s">
        <v>270</v>
      </c>
      <c r="G135" s="13" t="s">
        <v>272</v>
      </c>
      <c r="H135" s="70">
        <v>38252</v>
      </c>
      <c r="I135" s="13"/>
      <c r="J135" s="13">
        <v>22.3</v>
      </c>
      <c r="K135" s="13">
        <v>-4.2</v>
      </c>
      <c r="L135" s="13"/>
      <c r="M135" s="13" t="s">
        <v>217</v>
      </c>
      <c r="N135" s="13">
        <v>24.8</v>
      </c>
      <c r="O135" s="13"/>
      <c r="P135" s="13" t="s">
        <v>217</v>
      </c>
      <c r="Q135" s="13">
        <v>28.7</v>
      </c>
      <c r="R135" s="78">
        <f t="shared" si="2"/>
        <v>28.706316374442139</v>
      </c>
    </row>
    <row r="136" spans="1:18" x14ac:dyDescent="0.25">
      <c r="A136" s="74" t="s">
        <v>266</v>
      </c>
      <c r="B136" s="13" t="s">
        <v>212</v>
      </c>
      <c r="C136" s="13" t="s">
        <v>213</v>
      </c>
      <c r="D136" s="13" t="s">
        <v>235</v>
      </c>
      <c r="E136" s="13" t="s">
        <v>267</v>
      </c>
      <c r="F136" s="13" t="s">
        <v>268</v>
      </c>
      <c r="G136" s="13" t="s">
        <v>273</v>
      </c>
      <c r="H136" s="70">
        <v>38738</v>
      </c>
      <c r="I136" s="13"/>
      <c r="J136" s="13">
        <v>22.4</v>
      </c>
      <c r="K136" s="13">
        <v>-4.4000000000000004</v>
      </c>
      <c r="L136" s="13"/>
      <c r="M136" s="13" t="s">
        <v>217</v>
      </c>
      <c r="N136" s="13">
        <v>25.7</v>
      </c>
      <c r="O136" s="13"/>
      <c r="P136" s="13" t="s">
        <v>217</v>
      </c>
      <c r="Q136" s="13">
        <v>29.8</v>
      </c>
      <c r="R136" s="78">
        <f t="shared" si="2"/>
        <v>29.785014819928392</v>
      </c>
    </row>
    <row r="137" spans="1:18" x14ac:dyDescent="0.25">
      <c r="A137" s="74" t="s">
        <v>266</v>
      </c>
      <c r="B137" s="13" t="s">
        <v>212</v>
      </c>
      <c r="C137" s="13" t="s">
        <v>213</v>
      </c>
      <c r="D137" s="13" t="s">
        <v>235</v>
      </c>
      <c r="E137" s="13" t="s">
        <v>267</v>
      </c>
      <c r="F137" s="13" t="s">
        <v>270</v>
      </c>
      <c r="G137" s="13" t="s">
        <v>271</v>
      </c>
      <c r="H137" s="70">
        <v>37734</v>
      </c>
      <c r="I137" s="13"/>
      <c r="J137" s="13">
        <v>22.6</v>
      </c>
      <c r="K137" s="13">
        <v>-4.5</v>
      </c>
      <c r="L137" s="13"/>
      <c r="M137" s="13" t="s">
        <v>217</v>
      </c>
      <c r="N137" s="13">
        <v>25.3</v>
      </c>
      <c r="O137" s="13"/>
      <c r="P137" s="13" t="s">
        <v>217</v>
      </c>
      <c r="Q137" s="13">
        <v>29.5</v>
      </c>
      <c r="R137" s="78">
        <f t="shared" si="2"/>
        <v>29.495408171794612</v>
      </c>
    </row>
    <row r="138" spans="1:18" x14ac:dyDescent="0.25">
      <c r="A138" s="74" t="s">
        <v>266</v>
      </c>
      <c r="B138" s="13" t="s">
        <v>212</v>
      </c>
      <c r="C138" s="13" t="s">
        <v>213</v>
      </c>
      <c r="D138" s="13" t="s">
        <v>235</v>
      </c>
      <c r="E138" s="13" t="s">
        <v>267</v>
      </c>
      <c r="F138" s="13" t="s">
        <v>268</v>
      </c>
      <c r="G138" s="13" t="s">
        <v>269</v>
      </c>
      <c r="H138" s="70">
        <v>36139</v>
      </c>
      <c r="I138" s="13"/>
      <c r="J138" s="13"/>
      <c r="K138" s="13"/>
      <c r="L138" s="13"/>
      <c r="M138" s="13" t="s">
        <v>217</v>
      </c>
      <c r="N138" s="13">
        <v>25.4</v>
      </c>
      <c r="O138" s="13"/>
      <c r="P138" s="13" t="s">
        <v>217</v>
      </c>
      <c r="Q138" s="13"/>
      <c r="R138" s="78"/>
    </row>
    <row r="139" spans="1:18" x14ac:dyDescent="0.25">
      <c r="A139" s="74" t="s">
        <v>266</v>
      </c>
      <c r="B139" s="13" t="s">
        <v>212</v>
      </c>
      <c r="C139" s="13" t="s">
        <v>213</v>
      </c>
      <c r="D139" s="13" t="s">
        <v>235</v>
      </c>
      <c r="E139" s="13" t="s">
        <v>267</v>
      </c>
      <c r="F139" s="13" t="s">
        <v>268</v>
      </c>
      <c r="G139" s="13" t="s">
        <v>269</v>
      </c>
      <c r="H139" s="70">
        <v>36171</v>
      </c>
      <c r="I139" s="13"/>
      <c r="J139" s="13"/>
      <c r="K139" s="13"/>
      <c r="L139" s="13"/>
      <c r="M139" s="13" t="s">
        <v>217</v>
      </c>
      <c r="N139" s="13">
        <v>25.6</v>
      </c>
      <c r="O139" s="13"/>
      <c r="P139" s="13" t="s">
        <v>217</v>
      </c>
      <c r="Q139" s="13"/>
      <c r="R139" s="78"/>
    </row>
    <row r="140" spans="1:18" x14ac:dyDescent="0.25">
      <c r="A140" s="74" t="s">
        <v>266</v>
      </c>
      <c r="B140" s="13" t="s">
        <v>212</v>
      </c>
      <c r="C140" s="13" t="s">
        <v>213</v>
      </c>
      <c r="D140" s="13" t="s">
        <v>235</v>
      </c>
      <c r="E140" s="13" t="s">
        <v>267</v>
      </c>
      <c r="F140" s="13" t="s">
        <v>268</v>
      </c>
      <c r="G140" s="13" t="s">
        <v>269</v>
      </c>
      <c r="H140" s="70">
        <v>36203</v>
      </c>
      <c r="I140" s="13"/>
      <c r="J140" s="13"/>
      <c r="K140" s="13"/>
      <c r="L140" s="13"/>
      <c r="M140" s="13" t="s">
        <v>217</v>
      </c>
      <c r="N140" s="13">
        <v>25.7</v>
      </c>
      <c r="O140" s="13"/>
      <c r="P140" s="13" t="s">
        <v>217</v>
      </c>
      <c r="Q140" s="13"/>
      <c r="R140" s="78"/>
    </row>
    <row r="141" spans="1:18" x14ac:dyDescent="0.25">
      <c r="A141" s="74" t="s">
        <v>266</v>
      </c>
      <c r="B141" s="13" t="s">
        <v>212</v>
      </c>
      <c r="C141" s="13" t="s">
        <v>213</v>
      </c>
      <c r="D141" s="13" t="s">
        <v>235</v>
      </c>
      <c r="E141" s="13" t="s">
        <v>267</v>
      </c>
      <c r="F141" s="13" t="s">
        <v>268</v>
      </c>
      <c r="G141" s="13" t="s">
        <v>269</v>
      </c>
      <c r="H141" s="70">
        <v>36240</v>
      </c>
      <c r="I141" s="13"/>
      <c r="J141" s="13"/>
      <c r="K141" s="13"/>
      <c r="L141" s="13"/>
      <c r="M141" s="13" t="s">
        <v>217</v>
      </c>
      <c r="N141" s="13">
        <v>25.2</v>
      </c>
      <c r="O141" s="13"/>
      <c r="P141" s="13" t="s">
        <v>217</v>
      </c>
      <c r="Q141" s="13"/>
      <c r="R141" s="78"/>
    </row>
    <row r="142" spans="1:18" x14ac:dyDescent="0.25">
      <c r="A142" s="74" t="s">
        <v>266</v>
      </c>
      <c r="B142" s="13" t="s">
        <v>212</v>
      </c>
      <c r="C142" s="13" t="s">
        <v>213</v>
      </c>
      <c r="D142" s="13" t="s">
        <v>235</v>
      </c>
      <c r="E142" s="13" t="s">
        <v>267</v>
      </c>
      <c r="F142" s="13" t="s">
        <v>268</v>
      </c>
      <c r="G142" s="13" t="s">
        <v>269</v>
      </c>
      <c r="H142" s="70">
        <v>36279</v>
      </c>
      <c r="I142" s="13"/>
      <c r="J142" s="13"/>
      <c r="K142" s="13"/>
      <c r="L142" s="13"/>
      <c r="M142" s="13" t="s">
        <v>217</v>
      </c>
      <c r="N142" s="13">
        <v>25.2</v>
      </c>
      <c r="O142" s="13"/>
      <c r="P142" s="13" t="s">
        <v>217</v>
      </c>
      <c r="Q142" s="13"/>
      <c r="R142" s="78"/>
    </row>
    <row r="143" spans="1:18" x14ac:dyDescent="0.25">
      <c r="A143" s="74" t="s">
        <v>266</v>
      </c>
      <c r="B143" s="13" t="s">
        <v>212</v>
      </c>
      <c r="C143" s="13" t="s">
        <v>213</v>
      </c>
      <c r="D143" s="13" t="s">
        <v>235</v>
      </c>
      <c r="E143" s="13" t="s">
        <v>267</v>
      </c>
      <c r="F143" s="13" t="s">
        <v>268</v>
      </c>
      <c r="G143" s="13" t="s">
        <v>269</v>
      </c>
      <c r="H143" s="70">
        <v>36323</v>
      </c>
      <c r="I143" s="13"/>
      <c r="J143" s="13"/>
      <c r="K143" s="13"/>
      <c r="L143" s="13"/>
      <c r="M143" s="13" t="s">
        <v>217</v>
      </c>
      <c r="N143" s="13">
        <v>25.2</v>
      </c>
      <c r="O143" s="13"/>
      <c r="P143" s="13" t="s">
        <v>217</v>
      </c>
      <c r="Q143" s="13"/>
      <c r="R143" s="78"/>
    </row>
    <row r="144" spans="1:18" x14ac:dyDescent="0.25">
      <c r="A144" s="74" t="s">
        <v>266</v>
      </c>
      <c r="B144" s="13" t="s">
        <v>212</v>
      </c>
      <c r="C144" s="13" t="s">
        <v>213</v>
      </c>
      <c r="D144" s="13" t="s">
        <v>235</v>
      </c>
      <c r="E144" s="13" t="s">
        <v>267</v>
      </c>
      <c r="F144" s="13" t="s">
        <v>268</v>
      </c>
      <c r="G144" s="13" t="s">
        <v>269</v>
      </c>
      <c r="H144" s="70">
        <v>36369</v>
      </c>
      <c r="I144" s="13"/>
      <c r="J144" s="13"/>
      <c r="K144" s="13">
        <v>-4.5</v>
      </c>
      <c r="L144" s="13"/>
      <c r="M144" s="13" t="s">
        <v>217</v>
      </c>
      <c r="N144" s="13">
        <v>24.9</v>
      </c>
      <c r="O144" s="13"/>
      <c r="P144" s="13" t="s">
        <v>217</v>
      </c>
      <c r="Q144" s="13">
        <v>29.1</v>
      </c>
      <c r="R144" s="78">
        <f t="shared" ref="R144:R207" si="3">1000*LN((1000+N144)/(1000+K144))</f>
        <v>29.105202333266465</v>
      </c>
    </row>
    <row r="145" spans="1:18" x14ac:dyDescent="0.25">
      <c r="A145" s="74" t="s">
        <v>266</v>
      </c>
      <c r="B145" s="13" t="s">
        <v>212</v>
      </c>
      <c r="C145" s="13" t="s">
        <v>213</v>
      </c>
      <c r="D145" s="13" t="s">
        <v>235</v>
      </c>
      <c r="E145" s="13" t="s">
        <v>267</v>
      </c>
      <c r="F145" s="13" t="s">
        <v>268</v>
      </c>
      <c r="G145" s="13" t="s">
        <v>269</v>
      </c>
      <c r="H145" s="70">
        <v>36416</v>
      </c>
      <c r="I145" s="13"/>
      <c r="J145" s="13"/>
      <c r="K145" s="13">
        <v>-4.5</v>
      </c>
      <c r="L145" s="13"/>
      <c r="M145" s="13" t="s">
        <v>217</v>
      </c>
      <c r="N145" s="13">
        <v>26.1</v>
      </c>
      <c r="O145" s="13"/>
      <c r="P145" s="13" t="s">
        <v>217</v>
      </c>
      <c r="Q145" s="13">
        <v>30.3</v>
      </c>
      <c r="R145" s="78">
        <f t="shared" si="3"/>
        <v>30.275363363912437</v>
      </c>
    </row>
    <row r="146" spans="1:18" x14ac:dyDescent="0.25">
      <c r="A146" s="74" t="s">
        <v>266</v>
      </c>
      <c r="B146" s="13" t="s">
        <v>212</v>
      </c>
      <c r="C146" s="13" t="s">
        <v>213</v>
      </c>
      <c r="D146" s="13" t="s">
        <v>235</v>
      </c>
      <c r="E146" s="13" t="s">
        <v>267</v>
      </c>
      <c r="F146" s="13" t="s">
        <v>268</v>
      </c>
      <c r="G146" s="13" t="s">
        <v>269</v>
      </c>
      <c r="H146" s="70">
        <v>36466</v>
      </c>
      <c r="I146" s="13"/>
      <c r="J146" s="13"/>
      <c r="K146" s="13">
        <v>-4.4000000000000004</v>
      </c>
      <c r="L146" s="13"/>
      <c r="M146" s="13" t="s">
        <v>217</v>
      </c>
      <c r="N146" s="13">
        <v>26.3</v>
      </c>
      <c r="O146" s="13"/>
      <c r="P146" s="13" t="s">
        <v>217</v>
      </c>
      <c r="Q146" s="13">
        <v>30.3</v>
      </c>
      <c r="R146" s="78">
        <f t="shared" si="3"/>
        <v>30.369810158231594</v>
      </c>
    </row>
    <row r="147" spans="1:18" x14ac:dyDescent="0.25">
      <c r="A147" s="74" t="s">
        <v>266</v>
      </c>
      <c r="B147" s="13" t="s">
        <v>212</v>
      </c>
      <c r="C147" s="13" t="s">
        <v>213</v>
      </c>
      <c r="D147" s="13" t="s">
        <v>235</v>
      </c>
      <c r="E147" s="13" t="s">
        <v>267</v>
      </c>
      <c r="F147" s="13" t="s">
        <v>268</v>
      </c>
      <c r="G147" s="13" t="s">
        <v>269</v>
      </c>
      <c r="H147" s="70">
        <v>36525</v>
      </c>
      <c r="I147" s="13"/>
      <c r="J147" s="13"/>
      <c r="K147" s="13">
        <v>-4.4000000000000004</v>
      </c>
      <c r="L147" s="13"/>
      <c r="M147" s="13" t="s">
        <v>217</v>
      </c>
      <c r="N147" s="13">
        <v>26.7</v>
      </c>
      <c r="O147" s="13"/>
      <c r="P147" s="13" t="s">
        <v>217</v>
      </c>
      <c r="Q147" s="13">
        <v>30.7</v>
      </c>
      <c r="R147" s="78">
        <f t="shared" si="3"/>
        <v>30.759483811482212</v>
      </c>
    </row>
    <row r="148" spans="1:18" x14ac:dyDescent="0.25">
      <c r="A148" s="74" t="s">
        <v>266</v>
      </c>
      <c r="B148" s="13" t="s">
        <v>212</v>
      </c>
      <c r="C148" s="13" t="s">
        <v>213</v>
      </c>
      <c r="D148" s="13" t="s">
        <v>235</v>
      </c>
      <c r="E148" s="13" t="s">
        <v>267</v>
      </c>
      <c r="F148" s="13" t="s">
        <v>268</v>
      </c>
      <c r="G148" s="13" t="s">
        <v>269</v>
      </c>
      <c r="H148" s="70">
        <v>36573</v>
      </c>
      <c r="I148" s="13"/>
      <c r="J148" s="13"/>
      <c r="K148" s="13">
        <v>-4.4000000000000004</v>
      </c>
      <c r="L148" s="13"/>
      <c r="M148" s="13" t="s">
        <v>217</v>
      </c>
      <c r="N148" s="13">
        <v>25.2</v>
      </c>
      <c r="O148" s="13"/>
      <c r="P148" s="13" t="s">
        <v>217</v>
      </c>
      <c r="Q148" s="13">
        <v>29.3</v>
      </c>
      <c r="R148" s="78">
        <f t="shared" si="3"/>
        <v>29.297423996479122</v>
      </c>
    </row>
    <row r="149" spans="1:18" x14ac:dyDescent="0.25">
      <c r="A149" s="74" t="s">
        <v>266</v>
      </c>
      <c r="B149" s="13" t="s">
        <v>212</v>
      </c>
      <c r="C149" s="13" t="s">
        <v>213</v>
      </c>
      <c r="D149" s="13" t="s">
        <v>235</v>
      </c>
      <c r="E149" s="13" t="s">
        <v>267</v>
      </c>
      <c r="F149" s="13" t="s">
        <v>268</v>
      </c>
      <c r="G149" s="13" t="s">
        <v>269</v>
      </c>
      <c r="H149" s="70">
        <v>36605</v>
      </c>
      <c r="I149" s="13"/>
      <c r="J149" s="13"/>
      <c r="K149" s="13">
        <v>-4.3</v>
      </c>
      <c r="L149" s="13"/>
      <c r="M149" s="13" t="s">
        <v>217</v>
      </c>
      <c r="N149" s="13">
        <v>25.1</v>
      </c>
      <c r="O149" s="13"/>
      <c r="P149" s="13" t="s">
        <v>217</v>
      </c>
      <c r="Q149" s="13">
        <v>29.1</v>
      </c>
      <c r="R149" s="78">
        <f t="shared" si="3"/>
        <v>29.099440395317121</v>
      </c>
    </row>
    <row r="150" spans="1:18" x14ac:dyDescent="0.25">
      <c r="A150" s="74" t="s">
        <v>266</v>
      </c>
      <c r="B150" s="13" t="s">
        <v>212</v>
      </c>
      <c r="C150" s="13" t="s">
        <v>213</v>
      </c>
      <c r="D150" s="13" t="s">
        <v>235</v>
      </c>
      <c r="E150" s="13" t="s">
        <v>267</v>
      </c>
      <c r="F150" s="13" t="s">
        <v>268</v>
      </c>
      <c r="G150" s="13" t="s">
        <v>269</v>
      </c>
      <c r="H150" s="70">
        <v>36636</v>
      </c>
      <c r="I150" s="13"/>
      <c r="J150" s="13"/>
      <c r="K150" s="13">
        <v>-3.9</v>
      </c>
      <c r="L150" s="13"/>
      <c r="M150" s="13" t="s">
        <v>217</v>
      </c>
      <c r="N150" s="13">
        <v>25.7</v>
      </c>
      <c r="O150" s="13"/>
      <c r="P150" s="13" t="s">
        <v>217</v>
      </c>
      <c r="Q150" s="13">
        <v>29.2</v>
      </c>
      <c r="R150" s="78">
        <f t="shared" si="3"/>
        <v>29.282931162245355</v>
      </c>
    </row>
    <row r="151" spans="1:18" x14ac:dyDescent="0.25">
      <c r="A151" s="74" t="s">
        <v>266</v>
      </c>
      <c r="B151" s="13" t="s">
        <v>212</v>
      </c>
      <c r="C151" s="13" t="s">
        <v>213</v>
      </c>
      <c r="D151" s="13" t="s">
        <v>235</v>
      </c>
      <c r="E151" s="13" t="s">
        <v>267</v>
      </c>
      <c r="F151" s="13" t="s">
        <v>268</v>
      </c>
      <c r="G151" s="13" t="s">
        <v>269</v>
      </c>
      <c r="H151" s="70">
        <v>36664</v>
      </c>
      <c r="I151" s="13"/>
      <c r="J151" s="13"/>
      <c r="K151" s="13">
        <v>-3.9</v>
      </c>
      <c r="L151" s="13"/>
      <c r="M151" s="13" t="s">
        <v>217</v>
      </c>
      <c r="N151" s="13">
        <v>25.8</v>
      </c>
      <c r="O151" s="13"/>
      <c r="P151" s="13" t="s">
        <v>217</v>
      </c>
      <c r="Q151" s="13">
        <v>29.3</v>
      </c>
      <c r="R151" s="78">
        <f t="shared" si="3"/>
        <v>29.380420804048079</v>
      </c>
    </row>
    <row r="152" spans="1:18" x14ac:dyDescent="0.25">
      <c r="A152" s="74" t="s">
        <v>266</v>
      </c>
      <c r="B152" s="13" t="s">
        <v>212</v>
      </c>
      <c r="C152" s="13" t="s">
        <v>213</v>
      </c>
      <c r="D152" s="13" t="s">
        <v>235</v>
      </c>
      <c r="E152" s="13" t="s">
        <v>267</v>
      </c>
      <c r="F152" s="13" t="s">
        <v>268</v>
      </c>
      <c r="G152" s="13" t="s">
        <v>269</v>
      </c>
      <c r="H152" s="70">
        <v>36692</v>
      </c>
      <c r="I152" s="13"/>
      <c r="J152" s="13"/>
      <c r="K152" s="13">
        <v>-4.3</v>
      </c>
      <c r="L152" s="13"/>
      <c r="M152" s="13" t="s">
        <v>217</v>
      </c>
      <c r="N152" s="13">
        <v>25.7</v>
      </c>
      <c r="O152" s="13"/>
      <c r="P152" s="13" t="s">
        <v>217</v>
      </c>
      <c r="Q152" s="13">
        <v>29.6</v>
      </c>
      <c r="R152" s="78">
        <f t="shared" si="3"/>
        <v>29.684577919326664</v>
      </c>
    </row>
    <row r="153" spans="1:18" x14ac:dyDescent="0.25">
      <c r="A153" s="74" t="s">
        <v>266</v>
      </c>
      <c r="B153" s="13" t="s">
        <v>212</v>
      </c>
      <c r="C153" s="13" t="s">
        <v>213</v>
      </c>
      <c r="D153" s="13" t="s">
        <v>235</v>
      </c>
      <c r="E153" s="13" t="s">
        <v>267</v>
      </c>
      <c r="F153" s="13" t="s">
        <v>268</v>
      </c>
      <c r="G153" s="13" t="s">
        <v>273</v>
      </c>
      <c r="H153" s="70">
        <v>37968</v>
      </c>
      <c r="I153" s="13"/>
      <c r="J153" s="13"/>
      <c r="K153" s="13">
        <v>-4.3</v>
      </c>
      <c r="L153" s="13"/>
      <c r="M153" s="13" t="s">
        <v>217</v>
      </c>
      <c r="N153" s="13">
        <v>25.6</v>
      </c>
      <c r="O153" s="13"/>
      <c r="P153" s="13" t="s">
        <v>217</v>
      </c>
      <c r="Q153" s="13">
        <v>29.6</v>
      </c>
      <c r="R153" s="78">
        <f t="shared" si="3"/>
        <v>29.587078772366734</v>
      </c>
    </row>
    <row r="154" spans="1:18" x14ac:dyDescent="0.25">
      <c r="A154" s="74" t="s">
        <v>266</v>
      </c>
      <c r="B154" s="13" t="s">
        <v>212</v>
      </c>
      <c r="C154" s="13" t="s">
        <v>213</v>
      </c>
      <c r="D154" s="13" t="s">
        <v>235</v>
      </c>
      <c r="E154" s="13" t="s">
        <v>267</v>
      </c>
      <c r="F154" s="13" t="s">
        <v>268</v>
      </c>
      <c r="G154" s="13" t="s">
        <v>273</v>
      </c>
      <c r="H154" s="70">
        <v>38029</v>
      </c>
      <c r="I154" s="13"/>
      <c r="J154" s="13"/>
      <c r="K154" s="13">
        <v>-4.3</v>
      </c>
      <c r="L154" s="13"/>
      <c r="M154" s="13" t="s">
        <v>217</v>
      </c>
      <c r="N154" s="13">
        <v>25.6</v>
      </c>
      <c r="O154" s="13"/>
      <c r="P154" s="13" t="s">
        <v>217</v>
      </c>
      <c r="Q154" s="13">
        <v>29.5</v>
      </c>
      <c r="R154" s="78">
        <f t="shared" si="3"/>
        <v>29.587078772366734</v>
      </c>
    </row>
    <row r="155" spans="1:18" x14ac:dyDescent="0.25">
      <c r="A155" s="74" t="s">
        <v>266</v>
      </c>
      <c r="B155" s="13" t="s">
        <v>212</v>
      </c>
      <c r="C155" s="13" t="s">
        <v>213</v>
      </c>
      <c r="D155" s="13" t="s">
        <v>235</v>
      </c>
      <c r="E155" s="13" t="s">
        <v>267</v>
      </c>
      <c r="F155" s="13" t="s">
        <v>268</v>
      </c>
      <c r="G155" s="13" t="s">
        <v>273</v>
      </c>
      <c r="H155" s="70">
        <v>38087</v>
      </c>
      <c r="I155" s="13"/>
      <c r="J155" s="13"/>
      <c r="K155" s="13">
        <v>-4.4000000000000004</v>
      </c>
      <c r="L155" s="13"/>
      <c r="M155" s="13" t="s">
        <v>217</v>
      </c>
      <c r="N155" s="13">
        <v>25.5</v>
      </c>
      <c r="O155" s="13"/>
      <c r="P155" s="13" t="s">
        <v>217</v>
      </c>
      <c r="Q155" s="13">
        <v>29.6</v>
      </c>
      <c r="R155" s="78">
        <f t="shared" si="3"/>
        <v>29.590007018998392</v>
      </c>
    </row>
    <row r="156" spans="1:18" x14ac:dyDescent="0.25">
      <c r="A156" s="74" t="s">
        <v>266</v>
      </c>
      <c r="B156" s="13" t="s">
        <v>212</v>
      </c>
      <c r="C156" s="13" t="s">
        <v>213</v>
      </c>
      <c r="D156" s="13" t="s">
        <v>235</v>
      </c>
      <c r="E156" s="13" t="s">
        <v>267</v>
      </c>
      <c r="F156" s="13" t="s">
        <v>268</v>
      </c>
      <c r="G156" s="13" t="s">
        <v>273</v>
      </c>
      <c r="H156" s="70">
        <v>38151</v>
      </c>
      <c r="I156" s="13"/>
      <c r="J156" s="13"/>
      <c r="K156" s="13">
        <v>-4.4000000000000004</v>
      </c>
      <c r="L156" s="13"/>
      <c r="M156" s="13" t="s">
        <v>217</v>
      </c>
      <c r="N156" s="13">
        <v>25.5</v>
      </c>
      <c r="O156" s="13"/>
      <c r="P156" s="13" t="s">
        <v>217</v>
      </c>
      <c r="Q156" s="13">
        <v>29.6</v>
      </c>
      <c r="R156" s="78">
        <f t="shared" si="3"/>
        <v>29.590007018998392</v>
      </c>
    </row>
    <row r="157" spans="1:18" x14ac:dyDescent="0.25">
      <c r="A157" s="74" t="s">
        <v>266</v>
      </c>
      <c r="B157" s="13" t="s">
        <v>212</v>
      </c>
      <c r="C157" s="13" t="s">
        <v>213</v>
      </c>
      <c r="D157" s="13" t="s">
        <v>235</v>
      </c>
      <c r="E157" s="13" t="s">
        <v>267</v>
      </c>
      <c r="F157" s="13" t="s">
        <v>268</v>
      </c>
      <c r="G157" s="13" t="s">
        <v>273</v>
      </c>
      <c r="H157" s="70">
        <v>38267</v>
      </c>
      <c r="I157" s="13"/>
      <c r="J157" s="13"/>
      <c r="K157" s="13">
        <v>-4.4000000000000004</v>
      </c>
      <c r="L157" s="13"/>
      <c r="M157" s="13" t="s">
        <v>217</v>
      </c>
      <c r="N157" s="13">
        <v>25.6</v>
      </c>
      <c r="O157" s="13"/>
      <c r="P157" s="13" t="s">
        <v>217</v>
      </c>
      <c r="Q157" s="13">
        <v>29.7</v>
      </c>
      <c r="R157" s="78">
        <f t="shared" si="3"/>
        <v>29.68751567296847</v>
      </c>
    </row>
    <row r="158" spans="1:18" x14ac:dyDescent="0.25">
      <c r="A158" s="74" t="s">
        <v>266</v>
      </c>
      <c r="B158" s="13" t="s">
        <v>212</v>
      </c>
      <c r="C158" s="13" t="s">
        <v>213</v>
      </c>
      <c r="D158" s="13" t="s">
        <v>235</v>
      </c>
      <c r="E158" s="13" t="s">
        <v>267</v>
      </c>
      <c r="F158" s="13" t="s">
        <v>268</v>
      </c>
      <c r="G158" s="13" t="s">
        <v>273</v>
      </c>
      <c r="H158" s="70">
        <v>38310</v>
      </c>
      <c r="I158" s="13"/>
      <c r="J158" s="13"/>
      <c r="K158" s="13">
        <v>-4.3</v>
      </c>
      <c r="L158" s="13"/>
      <c r="M158" s="13" t="s">
        <v>217</v>
      </c>
      <c r="N158" s="13">
        <v>25.4</v>
      </c>
      <c r="O158" s="13"/>
      <c r="P158" s="13" t="s">
        <v>217</v>
      </c>
      <c r="Q158" s="13">
        <v>29.4</v>
      </c>
      <c r="R158" s="78">
        <f t="shared" si="3"/>
        <v>29.392051955561531</v>
      </c>
    </row>
    <row r="159" spans="1:18" x14ac:dyDescent="0.25">
      <c r="A159" s="74" t="s">
        <v>266</v>
      </c>
      <c r="B159" s="13" t="s">
        <v>212</v>
      </c>
      <c r="C159" s="13" t="s">
        <v>213</v>
      </c>
      <c r="D159" s="13" t="s">
        <v>235</v>
      </c>
      <c r="E159" s="13" t="s">
        <v>267</v>
      </c>
      <c r="F159" s="13" t="s">
        <v>268</v>
      </c>
      <c r="G159" s="13" t="s">
        <v>273</v>
      </c>
      <c r="H159" s="70">
        <v>38339</v>
      </c>
      <c r="I159" s="13"/>
      <c r="J159" s="13"/>
      <c r="K159" s="13">
        <v>-4.4000000000000004</v>
      </c>
      <c r="L159" s="13"/>
      <c r="M159" s="13" t="s">
        <v>217</v>
      </c>
      <c r="N159" s="13">
        <v>25.4</v>
      </c>
      <c r="O159" s="13"/>
      <c r="P159" s="13" t="s">
        <v>217</v>
      </c>
      <c r="Q159" s="13">
        <v>29.5</v>
      </c>
      <c r="R159" s="78">
        <f t="shared" si="3"/>
        <v>29.492488856163291</v>
      </c>
    </row>
    <row r="160" spans="1:18" x14ac:dyDescent="0.25">
      <c r="A160" s="74" t="s">
        <v>266</v>
      </c>
      <c r="B160" s="13" t="s">
        <v>212</v>
      </c>
      <c r="C160" s="13" t="s">
        <v>213</v>
      </c>
      <c r="D160" s="13" t="s">
        <v>235</v>
      </c>
      <c r="E160" s="13" t="s">
        <v>267</v>
      </c>
      <c r="F160" s="13" t="s">
        <v>268</v>
      </c>
      <c r="G160" s="13" t="s">
        <v>273</v>
      </c>
      <c r="H160" s="70">
        <v>38387</v>
      </c>
      <c r="I160" s="13"/>
      <c r="J160" s="13"/>
      <c r="K160" s="13">
        <v>-4.5</v>
      </c>
      <c r="L160" s="13"/>
      <c r="M160" s="13" t="s">
        <v>217</v>
      </c>
      <c r="N160" s="13">
        <v>25.5</v>
      </c>
      <c r="O160" s="13"/>
      <c r="P160" s="13" t="s">
        <v>217</v>
      </c>
      <c r="Q160" s="13">
        <v>29.7</v>
      </c>
      <c r="R160" s="78">
        <f t="shared" si="3"/>
        <v>29.690454008184286</v>
      </c>
    </row>
    <row r="161" spans="1:18" x14ac:dyDescent="0.25">
      <c r="A161" s="74" t="s">
        <v>266</v>
      </c>
      <c r="B161" s="13" t="s">
        <v>212</v>
      </c>
      <c r="C161" s="13" t="s">
        <v>213</v>
      </c>
      <c r="D161" s="13" t="s">
        <v>235</v>
      </c>
      <c r="E161" s="13" t="s">
        <v>267</v>
      </c>
      <c r="F161" s="13" t="s">
        <v>268</v>
      </c>
      <c r="G161" s="13" t="s">
        <v>273</v>
      </c>
      <c r="H161" s="70">
        <v>38435</v>
      </c>
      <c r="I161" s="13"/>
      <c r="J161" s="13"/>
      <c r="K161" s="13">
        <v>-4.4000000000000004</v>
      </c>
      <c r="L161" s="13"/>
      <c r="M161" s="13" t="s">
        <v>217</v>
      </c>
      <c r="N161" s="13">
        <v>25.5</v>
      </c>
      <c r="O161" s="13"/>
      <c r="P161" s="13" t="s">
        <v>217</v>
      </c>
      <c r="Q161" s="13">
        <v>29.6</v>
      </c>
      <c r="R161" s="78">
        <f t="shared" si="3"/>
        <v>29.590007018998392</v>
      </c>
    </row>
    <row r="162" spans="1:18" x14ac:dyDescent="0.25">
      <c r="A162" s="74" t="s">
        <v>266</v>
      </c>
      <c r="B162" s="13" t="s">
        <v>212</v>
      </c>
      <c r="C162" s="13" t="s">
        <v>213</v>
      </c>
      <c r="D162" s="13" t="s">
        <v>235</v>
      </c>
      <c r="E162" s="13" t="s">
        <v>267</v>
      </c>
      <c r="F162" s="13" t="s">
        <v>268</v>
      </c>
      <c r="G162" s="13" t="s">
        <v>273</v>
      </c>
      <c r="H162" s="70">
        <v>38467</v>
      </c>
      <c r="I162" s="13"/>
      <c r="J162" s="13"/>
      <c r="K162" s="13">
        <v>-4.4000000000000004</v>
      </c>
      <c r="L162" s="13"/>
      <c r="M162" s="13" t="s">
        <v>217</v>
      </c>
      <c r="N162" s="13">
        <v>25.5</v>
      </c>
      <c r="O162" s="13"/>
      <c r="P162" s="13" t="s">
        <v>217</v>
      </c>
      <c r="Q162" s="13">
        <v>29.6</v>
      </c>
      <c r="R162" s="78">
        <f t="shared" si="3"/>
        <v>29.590007018998392</v>
      </c>
    </row>
    <row r="163" spans="1:18" x14ac:dyDescent="0.25">
      <c r="A163" s="74" t="s">
        <v>266</v>
      </c>
      <c r="B163" s="13" t="s">
        <v>212</v>
      </c>
      <c r="C163" s="13" t="s">
        <v>213</v>
      </c>
      <c r="D163" s="13" t="s">
        <v>235</v>
      </c>
      <c r="E163" s="13" t="s">
        <v>267</v>
      </c>
      <c r="F163" s="13" t="s">
        <v>268</v>
      </c>
      <c r="G163" s="13" t="s">
        <v>273</v>
      </c>
      <c r="H163" s="70">
        <v>38498</v>
      </c>
      <c r="I163" s="13"/>
      <c r="J163" s="13"/>
      <c r="K163" s="13">
        <v>-4.4000000000000004</v>
      </c>
      <c r="L163" s="13"/>
      <c r="M163" s="13" t="s">
        <v>217</v>
      </c>
      <c r="N163" s="13">
        <v>25.4</v>
      </c>
      <c r="O163" s="13"/>
      <c r="P163" s="13" t="s">
        <v>217</v>
      </c>
      <c r="Q163" s="13">
        <v>29.5</v>
      </c>
      <c r="R163" s="78">
        <f t="shared" si="3"/>
        <v>29.492488856163291</v>
      </c>
    </row>
    <row r="164" spans="1:18" x14ac:dyDescent="0.25">
      <c r="A164" s="74" t="s">
        <v>266</v>
      </c>
      <c r="B164" s="13" t="s">
        <v>212</v>
      </c>
      <c r="C164" s="13" t="s">
        <v>213</v>
      </c>
      <c r="D164" s="13" t="s">
        <v>235</v>
      </c>
      <c r="E164" s="13" t="s">
        <v>267</v>
      </c>
      <c r="F164" s="13" t="s">
        <v>268</v>
      </c>
      <c r="G164" s="13" t="s">
        <v>273</v>
      </c>
      <c r="H164" s="70">
        <v>38529</v>
      </c>
      <c r="I164" s="13"/>
      <c r="J164" s="13"/>
      <c r="K164" s="13">
        <v>-4.4000000000000004</v>
      </c>
      <c r="L164" s="13"/>
      <c r="M164" s="13" t="s">
        <v>217</v>
      </c>
      <c r="N164" s="13">
        <v>25.5</v>
      </c>
      <c r="O164" s="13"/>
      <c r="P164" s="13" t="s">
        <v>217</v>
      </c>
      <c r="Q164" s="13">
        <v>29.6</v>
      </c>
      <c r="R164" s="78">
        <f t="shared" si="3"/>
        <v>29.590007018998392</v>
      </c>
    </row>
    <row r="165" spans="1:18" x14ac:dyDescent="0.25">
      <c r="A165" s="74" t="s">
        <v>266</v>
      </c>
      <c r="B165" s="13" t="s">
        <v>212</v>
      </c>
      <c r="C165" s="13" t="s">
        <v>213</v>
      </c>
      <c r="D165" s="13" t="s">
        <v>235</v>
      </c>
      <c r="E165" s="13" t="s">
        <v>267</v>
      </c>
      <c r="F165" s="13" t="s">
        <v>268</v>
      </c>
      <c r="G165" s="13" t="s">
        <v>273</v>
      </c>
      <c r="H165" s="70">
        <v>38772</v>
      </c>
      <c r="I165" s="13"/>
      <c r="J165" s="13"/>
      <c r="K165" s="13">
        <v>-4.4000000000000004</v>
      </c>
      <c r="L165" s="13"/>
      <c r="M165" s="13" t="s">
        <v>217</v>
      </c>
      <c r="N165" s="13">
        <v>25.6</v>
      </c>
      <c r="O165" s="13"/>
      <c r="P165" s="13" t="s">
        <v>217</v>
      </c>
      <c r="Q165" s="13">
        <v>29.7</v>
      </c>
      <c r="R165" s="78">
        <f t="shared" si="3"/>
        <v>29.68751567296847</v>
      </c>
    </row>
    <row r="166" spans="1:18" x14ac:dyDescent="0.25">
      <c r="A166" s="74" t="s">
        <v>266</v>
      </c>
      <c r="B166" s="13" t="s">
        <v>212</v>
      </c>
      <c r="C166" s="13" t="s">
        <v>213</v>
      </c>
      <c r="D166" s="13" t="s">
        <v>235</v>
      </c>
      <c r="E166" s="13" t="s">
        <v>267</v>
      </c>
      <c r="F166" s="13" t="s">
        <v>268</v>
      </c>
      <c r="G166" s="13" t="s">
        <v>273</v>
      </c>
      <c r="H166" s="70">
        <v>38806</v>
      </c>
      <c r="I166" s="13"/>
      <c r="J166" s="13"/>
      <c r="K166" s="13">
        <v>-4.4000000000000004</v>
      </c>
      <c r="L166" s="13"/>
      <c r="M166" s="13" t="s">
        <v>217</v>
      </c>
      <c r="N166" s="13">
        <v>25.5</v>
      </c>
      <c r="O166" s="13"/>
      <c r="P166" s="13" t="s">
        <v>217</v>
      </c>
      <c r="Q166" s="13">
        <v>29.6</v>
      </c>
      <c r="R166" s="78">
        <f t="shared" si="3"/>
        <v>29.590007018998392</v>
      </c>
    </row>
    <row r="167" spans="1:18" x14ac:dyDescent="0.25">
      <c r="A167" s="74" t="s">
        <v>266</v>
      </c>
      <c r="B167" s="13" t="s">
        <v>212</v>
      </c>
      <c r="C167" s="13" t="s">
        <v>213</v>
      </c>
      <c r="D167" s="13" t="s">
        <v>235</v>
      </c>
      <c r="E167" s="13" t="s">
        <v>267</v>
      </c>
      <c r="F167" s="13" t="s">
        <v>268</v>
      </c>
      <c r="G167" s="13" t="s">
        <v>273</v>
      </c>
      <c r="H167" s="70">
        <v>38831</v>
      </c>
      <c r="I167" s="13"/>
      <c r="J167" s="13"/>
      <c r="K167" s="13">
        <v>-4.4000000000000004</v>
      </c>
      <c r="L167" s="13"/>
      <c r="M167" s="13" t="s">
        <v>217</v>
      </c>
      <c r="N167" s="13">
        <v>25.4</v>
      </c>
      <c r="O167" s="13"/>
      <c r="P167" s="13" t="s">
        <v>217</v>
      </c>
      <c r="Q167" s="13">
        <v>29.5</v>
      </c>
      <c r="R167" s="78">
        <f t="shared" si="3"/>
        <v>29.492488856163291</v>
      </c>
    </row>
    <row r="168" spans="1:18" x14ac:dyDescent="0.25">
      <c r="A168" s="74" t="s">
        <v>266</v>
      </c>
      <c r="B168" s="13" t="s">
        <v>212</v>
      </c>
      <c r="C168" s="13" t="s">
        <v>213</v>
      </c>
      <c r="D168" s="13" t="s">
        <v>235</v>
      </c>
      <c r="E168" s="13" t="s">
        <v>267</v>
      </c>
      <c r="F168" s="13" t="s">
        <v>268</v>
      </c>
      <c r="G168" s="13" t="s">
        <v>273</v>
      </c>
      <c r="H168" s="70">
        <v>38867</v>
      </c>
      <c r="I168" s="13"/>
      <c r="J168" s="13"/>
      <c r="K168" s="13">
        <v>-4.4000000000000004</v>
      </c>
      <c r="L168" s="13"/>
      <c r="M168" s="13" t="s">
        <v>217</v>
      </c>
      <c r="N168" s="13">
        <v>25.5</v>
      </c>
      <c r="O168" s="13"/>
      <c r="P168" s="13" t="s">
        <v>217</v>
      </c>
      <c r="Q168" s="13">
        <v>29.6</v>
      </c>
      <c r="R168" s="78">
        <f t="shared" si="3"/>
        <v>29.590007018998392</v>
      </c>
    </row>
    <row r="169" spans="1:18" x14ac:dyDescent="0.25">
      <c r="A169" s="74" t="s">
        <v>266</v>
      </c>
      <c r="B169" s="13" t="s">
        <v>212</v>
      </c>
      <c r="C169" s="13" t="s">
        <v>213</v>
      </c>
      <c r="D169" s="13" t="s">
        <v>235</v>
      </c>
      <c r="E169" s="13" t="s">
        <v>267</v>
      </c>
      <c r="F169" s="13" t="s">
        <v>268</v>
      </c>
      <c r="G169" s="13" t="s">
        <v>273</v>
      </c>
      <c r="H169" s="70">
        <v>38917</v>
      </c>
      <c r="I169" s="13"/>
      <c r="J169" s="13"/>
      <c r="K169" s="13">
        <v>-4.4000000000000004</v>
      </c>
      <c r="L169" s="13"/>
      <c r="M169" s="13" t="s">
        <v>217</v>
      </c>
      <c r="N169" s="13">
        <v>25.5</v>
      </c>
      <c r="O169" s="13"/>
      <c r="P169" s="13" t="s">
        <v>217</v>
      </c>
      <c r="Q169" s="13">
        <v>29.6</v>
      </c>
      <c r="R169" s="78">
        <f t="shared" si="3"/>
        <v>29.590007018998392</v>
      </c>
    </row>
    <row r="170" spans="1:18" x14ac:dyDescent="0.25">
      <c r="A170" s="74" t="s">
        <v>266</v>
      </c>
      <c r="B170" s="13" t="s">
        <v>212</v>
      </c>
      <c r="C170" s="13" t="s">
        <v>213</v>
      </c>
      <c r="D170" s="13" t="s">
        <v>235</v>
      </c>
      <c r="E170" s="13" t="s">
        <v>267</v>
      </c>
      <c r="F170" s="13" t="s">
        <v>268</v>
      </c>
      <c r="G170" s="13" t="s">
        <v>273</v>
      </c>
      <c r="H170" s="70">
        <v>39046</v>
      </c>
      <c r="I170" s="13"/>
      <c r="J170" s="13"/>
      <c r="K170" s="13">
        <v>-4.4000000000000004</v>
      </c>
      <c r="L170" s="13"/>
      <c r="M170" s="13" t="s">
        <v>217</v>
      </c>
      <c r="N170" s="13">
        <v>25.5</v>
      </c>
      <c r="O170" s="13"/>
      <c r="P170" s="13" t="s">
        <v>217</v>
      </c>
      <c r="Q170" s="13">
        <v>29.6</v>
      </c>
      <c r="R170" s="78">
        <f t="shared" si="3"/>
        <v>29.590007018998392</v>
      </c>
    </row>
    <row r="171" spans="1:18" x14ac:dyDescent="0.25">
      <c r="A171" s="74" t="s">
        <v>266</v>
      </c>
      <c r="B171" s="13" t="s">
        <v>212</v>
      </c>
      <c r="C171" s="13" t="s">
        <v>213</v>
      </c>
      <c r="D171" s="13" t="s">
        <v>235</v>
      </c>
      <c r="E171" s="13" t="s">
        <v>267</v>
      </c>
      <c r="F171" s="13" t="s">
        <v>268</v>
      </c>
      <c r="G171" s="13" t="s">
        <v>273</v>
      </c>
      <c r="H171" s="70">
        <v>39085</v>
      </c>
      <c r="I171" s="13"/>
      <c r="J171" s="13"/>
      <c r="K171" s="13">
        <v>-4.4000000000000004</v>
      </c>
      <c r="L171" s="13"/>
      <c r="M171" s="13" t="s">
        <v>217</v>
      </c>
      <c r="N171" s="13">
        <v>25.6</v>
      </c>
      <c r="O171" s="13"/>
      <c r="P171" s="13" t="s">
        <v>217</v>
      </c>
      <c r="Q171" s="13">
        <v>29.7</v>
      </c>
      <c r="R171" s="78">
        <f t="shared" si="3"/>
        <v>29.68751567296847</v>
      </c>
    </row>
    <row r="172" spans="1:18" x14ac:dyDescent="0.25">
      <c r="A172" s="74" t="s">
        <v>266</v>
      </c>
      <c r="B172" s="13" t="s">
        <v>212</v>
      </c>
      <c r="C172" s="13" t="s">
        <v>213</v>
      </c>
      <c r="D172" s="13" t="s">
        <v>235</v>
      </c>
      <c r="E172" s="13" t="s">
        <v>267</v>
      </c>
      <c r="F172" s="13" t="s">
        <v>268</v>
      </c>
      <c r="G172" s="13" t="s">
        <v>273</v>
      </c>
      <c r="H172" s="70">
        <v>39121</v>
      </c>
      <c r="I172" s="13"/>
      <c r="J172" s="13"/>
      <c r="K172" s="13">
        <v>-4.4000000000000004</v>
      </c>
      <c r="L172" s="13"/>
      <c r="M172" s="13" t="s">
        <v>217</v>
      </c>
      <c r="N172" s="13">
        <v>25.4</v>
      </c>
      <c r="O172" s="13"/>
      <c r="P172" s="13" t="s">
        <v>217</v>
      </c>
      <c r="Q172" s="13">
        <v>29.5</v>
      </c>
      <c r="R172" s="78">
        <f t="shared" si="3"/>
        <v>29.492488856163291</v>
      </c>
    </row>
    <row r="173" spans="1:18" x14ac:dyDescent="0.25">
      <c r="A173" s="74" t="s">
        <v>266</v>
      </c>
      <c r="B173" s="13" t="s">
        <v>212</v>
      </c>
      <c r="C173" s="13" t="s">
        <v>213</v>
      </c>
      <c r="D173" s="13" t="s">
        <v>235</v>
      </c>
      <c r="E173" s="13" t="s">
        <v>267</v>
      </c>
      <c r="F173" s="13" t="s">
        <v>268</v>
      </c>
      <c r="G173" s="13" t="s">
        <v>273</v>
      </c>
      <c r="H173" s="70">
        <v>39152</v>
      </c>
      <c r="I173" s="13"/>
      <c r="J173" s="13"/>
      <c r="K173" s="13">
        <v>-4.4000000000000004</v>
      </c>
      <c r="L173" s="13"/>
      <c r="M173" s="13" t="s">
        <v>217</v>
      </c>
      <c r="N173" s="13">
        <v>25.4</v>
      </c>
      <c r="O173" s="13"/>
      <c r="P173" s="13" t="s">
        <v>217</v>
      </c>
      <c r="Q173" s="13">
        <v>29.5</v>
      </c>
      <c r="R173" s="78">
        <f t="shared" si="3"/>
        <v>29.492488856163291</v>
      </c>
    </row>
    <row r="174" spans="1:18" x14ac:dyDescent="0.25">
      <c r="A174" s="74" t="s">
        <v>266</v>
      </c>
      <c r="B174" s="13" t="s">
        <v>212</v>
      </c>
      <c r="C174" s="13" t="s">
        <v>213</v>
      </c>
      <c r="D174" s="13" t="s">
        <v>235</v>
      </c>
      <c r="E174" s="13" t="s">
        <v>267</v>
      </c>
      <c r="F174" s="13" t="s">
        <v>268</v>
      </c>
      <c r="G174" s="13" t="s">
        <v>273</v>
      </c>
      <c r="H174" s="70">
        <v>39185</v>
      </c>
      <c r="I174" s="13"/>
      <c r="J174" s="13"/>
      <c r="K174" s="13">
        <v>-4.4000000000000004</v>
      </c>
      <c r="L174" s="13"/>
      <c r="M174" s="13" t="s">
        <v>217</v>
      </c>
      <c r="N174" s="13">
        <v>25.5</v>
      </c>
      <c r="O174" s="13"/>
      <c r="P174" s="13" t="s">
        <v>217</v>
      </c>
      <c r="Q174" s="13">
        <v>29.6</v>
      </c>
      <c r="R174" s="78">
        <f t="shared" si="3"/>
        <v>29.590007018998392</v>
      </c>
    </row>
    <row r="175" spans="1:18" x14ac:dyDescent="0.25">
      <c r="A175" s="74" t="s">
        <v>266</v>
      </c>
      <c r="B175" s="13" t="s">
        <v>212</v>
      </c>
      <c r="C175" s="13" t="s">
        <v>213</v>
      </c>
      <c r="D175" s="13" t="s">
        <v>235</v>
      </c>
      <c r="E175" s="13" t="s">
        <v>267</v>
      </c>
      <c r="F175" s="13" t="s">
        <v>268</v>
      </c>
      <c r="G175" s="13" t="s">
        <v>273</v>
      </c>
      <c r="H175" s="70">
        <v>39415</v>
      </c>
      <c r="I175" s="13"/>
      <c r="J175" s="13"/>
      <c r="K175" s="13">
        <v>-4.4000000000000004</v>
      </c>
      <c r="L175" s="13"/>
      <c r="M175" s="13" t="s">
        <v>217</v>
      </c>
      <c r="N175" s="13">
        <v>25.7</v>
      </c>
      <c r="O175" s="13"/>
      <c r="P175" s="13" t="s">
        <v>217</v>
      </c>
      <c r="Q175" s="13">
        <v>29.7</v>
      </c>
      <c r="R175" s="78">
        <f t="shared" si="3"/>
        <v>29.785014819928392</v>
      </c>
    </row>
    <row r="176" spans="1:18" x14ac:dyDescent="0.25">
      <c r="A176" s="74" t="s">
        <v>266</v>
      </c>
      <c r="B176" s="13" t="s">
        <v>212</v>
      </c>
      <c r="C176" s="13" t="s">
        <v>213</v>
      </c>
      <c r="D176" s="13" t="s">
        <v>235</v>
      </c>
      <c r="E176" s="13" t="s">
        <v>267</v>
      </c>
      <c r="F176" s="13" t="s">
        <v>268</v>
      </c>
      <c r="G176" s="13" t="s">
        <v>273</v>
      </c>
      <c r="H176" s="70">
        <v>39441</v>
      </c>
      <c r="I176" s="13"/>
      <c r="J176" s="13"/>
      <c r="K176" s="13">
        <v>-4.4000000000000004</v>
      </c>
      <c r="L176" s="13"/>
      <c r="M176" s="13" t="s">
        <v>217</v>
      </c>
      <c r="N176" s="13">
        <v>25.8</v>
      </c>
      <c r="O176" s="13"/>
      <c r="P176" s="13" t="s">
        <v>217</v>
      </c>
      <c r="Q176" s="13">
        <v>29.9</v>
      </c>
      <c r="R176" s="78">
        <f t="shared" si="3"/>
        <v>29.882504461731173</v>
      </c>
    </row>
    <row r="177" spans="1:18" x14ac:dyDescent="0.25">
      <c r="A177" s="74" t="s">
        <v>266</v>
      </c>
      <c r="B177" s="13" t="s">
        <v>212</v>
      </c>
      <c r="C177" s="13" t="s">
        <v>213</v>
      </c>
      <c r="D177" s="13" t="s">
        <v>235</v>
      </c>
      <c r="E177" s="13" t="s">
        <v>267</v>
      </c>
      <c r="F177" s="13" t="s">
        <v>268</v>
      </c>
      <c r="G177" s="13" t="s">
        <v>273</v>
      </c>
      <c r="H177" s="70">
        <v>39533</v>
      </c>
      <c r="I177" s="13"/>
      <c r="J177" s="13"/>
      <c r="K177" s="13">
        <v>-4.4000000000000004</v>
      </c>
      <c r="L177" s="13"/>
      <c r="M177" s="13" t="s">
        <v>217</v>
      </c>
      <c r="N177" s="13">
        <v>25.8</v>
      </c>
      <c r="O177" s="13"/>
      <c r="P177" s="13" t="s">
        <v>217</v>
      </c>
      <c r="Q177" s="13">
        <v>29.9</v>
      </c>
      <c r="R177" s="78">
        <f t="shared" si="3"/>
        <v>29.882504461731173</v>
      </c>
    </row>
    <row r="178" spans="1:18" x14ac:dyDescent="0.25">
      <c r="A178" s="74" t="s">
        <v>266</v>
      </c>
      <c r="B178" s="13" t="s">
        <v>212</v>
      </c>
      <c r="C178" s="13" t="s">
        <v>213</v>
      </c>
      <c r="D178" s="13" t="s">
        <v>235</v>
      </c>
      <c r="E178" s="13" t="s">
        <v>267</v>
      </c>
      <c r="F178" s="13" t="s">
        <v>268</v>
      </c>
      <c r="G178" s="13" t="s">
        <v>273</v>
      </c>
      <c r="H178" s="70">
        <v>39563</v>
      </c>
      <c r="I178" s="13"/>
      <c r="J178" s="13"/>
      <c r="K178" s="13">
        <v>-4.4000000000000004</v>
      </c>
      <c r="L178" s="13"/>
      <c r="M178" s="13" t="s">
        <v>217</v>
      </c>
      <c r="N178" s="13">
        <v>25.7</v>
      </c>
      <c r="O178" s="13"/>
      <c r="P178" s="13" t="s">
        <v>217</v>
      </c>
      <c r="Q178" s="13">
        <v>29.8</v>
      </c>
      <c r="R178" s="78">
        <f t="shared" si="3"/>
        <v>29.785014819928392</v>
      </c>
    </row>
    <row r="179" spans="1:18" x14ac:dyDescent="0.25">
      <c r="A179" s="74" t="s">
        <v>266</v>
      </c>
      <c r="B179" s="13" t="s">
        <v>212</v>
      </c>
      <c r="C179" s="13" t="s">
        <v>213</v>
      </c>
      <c r="D179" s="13" t="s">
        <v>235</v>
      </c>
      <c r="E179" s="13" t="s">
        <v>267</v>
      </c>
      <c r="F179" s="13" t="s">
        <v>268</v>
      </c>
      <c r="G179" s="13" t="s">
        <v>273</v>
      </c>
      <c r="H179" s="70">
        <v>39629</v>
      </c>
      <c r="I179" s="13"/>
      <c r="J179" s="13"/>
      <c r="K179" s="13">
        <v>-4.4000000000000004</v>
      </c>
      <c r="L179" s="13"/>
      <c r="M179" s="13" t="s">
        <v>217</v>
      </c>
      <c r="N179" s="13">
        <v>25.6</v>
      </c>
      <c r="O179" s="13"/>
      <c r="P179" s="13" t="s">
        <v>217</v>
      </c>
      <c r="Q179" s="13">
        <v>29.7</v>
      </c>
      <c r="R179" s="78">
        <f t="shared" si="3"/>
        <v>29.68751567296847</v>
      </c>
    </row>
    <row r="180" spans="1:18" x14ac:dyDescent="0.25">
      <c r="A180" s="74" t="s">
        <v>266</v>
      </c>
      <c r="B180" s="13" t="s">
        <v>212</v>
      </c>
      <c r="C180" s="13" t="s">
        <v>213</v>
      </c>
      <c r="D180" s="13" t="s">
        <v>235</v>
      </c>
      <c r="E180" s="13" t="s">
        <v>267</v>
      </c>
      <c r="F180" s="13" t="s">
        <v>268</v>
      </c>
      <c r="G180" s="13" t="s">
        <v>273</v>
      </c>
      <c r="H180" s="70">
        <v>39675</v>
      </c>
      <c r="I180" s="13"/>
      <c r="J180" s="13"/>
      <c r="K180" s="13">
        <v>-4.4000000000000004</v>
      </c>
      <c r="L180" s="13"/>
      <c r="M180" s="13" t="s">
        <v>217</v>
      </c>
      <c r="N180" s="13">
        <v>25.7</v>
      </c>
      <c r="O180" s="13"/>
      <c r="P180" s="13" t="s">
        <v>217</v>
      </c>
      <c r="Q180" s="13">
        <v>29.8</v>
      </c>
      <c r="R180" s="78">
        <f t="shared" si="3"/>
        <v>29.785014819928392</v>
      </c>
    </row>
    <row r="181" spans="1:18" x14ac:dyDescent="0.25">
      <c r="A181" s="74" t="s">
        <v>274</v>
      </c>
      <c r="B181" s="13" t="s">
        <v>212</v>
      </c>
      <c r="C181" s="13" t="s">
        <v>213</v>
      </c>
      <c r="D181" s="13"/>
      <c r="E181" s="13" t="s">
        <v>248</v>
      </c>
      <c r="F181" s="13" t="s">
        <v>249</v>
      </c>
      <c r="G181" s="13" t="s">
        <v>275</v>
      </c>
      <c r="H181" s="13"/>
      <c r="I181" s="13"/>
      <c r="J181" s="13">
        <v>11.3</v>
      </c>
      <c r="K181" s="13">
        <v>-6.4</v>
      </c>
      <c r="L181" s="13"/>
      <c r="M181" s="13" t="s">
        <v>217</v>
      </c>
      <c r="N181" s="13">
        <v>25.9</v>
      </c>
      <c r="O181" s="13"/>
      <c r="P181" s="13" t="s">
        <v>217</v>
      </c>
      <c r="Q181" s="13">
        <v>31.98</v>
      </c>
      <c r="R181" s="78">
        <f t="shared" si="3"/>
        <v>31.990843914452721</v>
      </c>
    </row>
    <row r="182" spans="1:18" x14ac:dyDescent="0.25">
      <c r="A182" s="74" t="s">
        <v>274</v>
      </c>
      <c r="B182" s="13" t="s">
        <v>212</v>
      </c>
      <c r="C182" s="13" t="s">
        <v>213</v>
      </c>
      <c r="D182" s="13"/>
      <c r="E182" s="13" t="s">
        <v>248</v>
      </c>
      <c r="F182" s="13" t="s">
        <v>249</v>
      </c>
      <c r="G182" s="13" t="s">
        <v>276</v>
      </c>
      <c r="H182" s="13"/>
      <c r="I182" s="13"/>
      <c r="J182" s="13">
        <v>11.3</v>
      </c>
      <c r="K182" s="13">
        <v>-6.4</v>
      </c>
      <c r="L182" s="13"/>
      <c r="M182" s="13" t="s">
        <v>217</v>
      </c>
      <c r="N182" s="13">
        <v>26.1</v>
      </c>
      <c r="O182" s="13"/>
      <c r="P182" s="13" t="s">
        <v>217</v>
      </c>
      <c r="Q182" s="13">
        <v>32.19</v>
      </c>
      <c r="R182" s="78">
        <f t="shared" si="3"/>
        <v>32.185775688949015</v>
      </c>
    </row>
    <row r="183" spans="1:18" x14ac:dyDescent="0.25">
      <c r="A183" s="74" t="s">
        <v>274</v>
      </c>
      <c r="B183" s="13" t="s">
        <v>212</v>
      </c>
      <c r="C183" s="13" t="s">
        <v>213</v>
      </c>
      <c r="D183" s="13"/>
      <c r="E183" s="13" t="s">
        <v>248</v>
      </c>
      <c r="F183" s="13" t="s">
        <v>249</v>
      </c>
      <c r="G183" s="13" t="s">
        <v>277</v>
      </c>
      <c r="H183" s="13"/>
      <c r="I183" s="13"/>
      <c r="J183" s="13">
        <v>11.4</v>
      </c>
      <c r="K183" s="13">
        <v>-6.3</v>
      </c>
      <c r="L183" s="13"/>
      <c r="M183" s="13" t="s">
        <v>217</v>
      </c>
      <c r="N183" s="13">
        <v>26.1</v>
      </c>
      <c r="O183" s="13"/>
      <c r="P183" s="13" t="s">
        <v>217</v>
      </c>
      <c r="Q183" s="13">
        <v>32.06</v>
      </c>
      <c r="R183" s="78">
        <f t="shared" si="3"/>
        <v>32.085136630845653</v>
      </c>
    </row>
    <row r="184" spans="1:18" x14ac:dyDescent="0.25">
      <c r="A184" s="74" t="s">
        <v>274</v>
      </c>
      <c r="B184" s="13" t="s">
        <v>212</v>
      </c>
      <c r="C184" s="13" t="s">
        <v>213</v>
      </c>
      <c r="D184" s="13"/>
      <c r="E184" s="13" t="s">
        <v>248</v>
      </c>
      <c r="F184" s="13" t="s">
        <v>249</v>
      </c>
      <c r="G184" s="13" t="s">
        <v>278</v>
      </c>
      <c r="H184" s="13"/>
      <c r="I184" s="13"/>
      <c r="J184" s="13">
        <v>11.4</v>
      </c>
      <c r="K184" s="13">
        <v>-6.3</v>
      </c>
      <c r="L184" s="13"/>
      <c r="M184" s="13" t="s">
        <v>217</v>
      </c>
      <c r="N184" s="13">
        <v>26.7</v>
      </c>
      <c r="O184" s="13"/>
      <c r="P184" s="13" t="s">
        <v>217</v>
      </c>
      <c r="Q184" s="13">
        <v>32.630000000000003</v>
      </c>
      <c r="R184" s="78">
        <f t="shared" si="3"/>
        <v>32.669704067601494</v>
      </c>
    </row>
    <row r="185" spans="1:18" x14ac:dyDescent="0.25">
      <c r="A185" s="74" t="s">
        <v>274</v>
      </c>
      <c r="B185" s="13" t="s">
        <v>212</v>
      </c>
      <c r="C185" s="13" t="s">
        <v>213</v>
      </c>
      <c r="D185" s="13"/>
      <c r="E185" s="13" t="s">
        <v>248</v>
      </c>
      <c r="F185" s="13" t="s">
        <v>249</v>
      </c>
      <c r="G185" s="13" t="s">
        <v>279</v>
      </c>
      <c r="H185" s="13"/>
      <c r="I185" s="13"/>
      <c r="J185" s="13">
        <v>11.5</v>
      </c>
      <c r="K185" s="13">
        <v>-6.4</v>
      </c>
      <c r="L185" s="13"/>
      <c r="M185" s="13" t="s">
        <v>217</v>
      </c>
      <c r="N185" s="13">
        <v>26</v>
      </c>
      <c r="O185" s="13"/>
      <c r="P185" s="13" t="s">
        <v>217</v>
      </c>
      <c r="Q185" s="13">
        <v>32.130000000000003</v>
      </c>
      <c r="R185" s="78">
        <f t="shared" si="3"/>
        <v>32.088314551500446</v>
      </c>
    </row>
    <row r="186" spans="1:18" x14ac:dyDescent="0.25">
      <c r="A186" s="74" t="s">
        <v>274</v>
      </c>
      <c r="B186" s="13" t="s">
        <v>212</v>
      </c>
      <c r="C186" s="13" t="s">
        <v>213</v>
      </c>
      <c r="D186" s="13"/>
      <c r="E186" s="13" t="s">
        <v>248</v>
      </c>
      <c r="F186" s="13" t="s">
        <v>249</v>
      </c>
      <c r="G186" s="13" t="s">
        <v>280</v>
      </c>
      <c r="H186" s="13"/>
      <c r="I186" s="13"/>
      <c r="J186" s="13">
        <v>11.5</v>
      </c>
      <c r="K186" s="13">
        <v>-6.4</v>
      </c>
      <c r="L186" s="13"/>
      <c r="M186" s="13" t="s">
        <v>217</v>
      </c>
      <c r="N186" s="13">
        <v>25.7</v>
      </c>
      <c r="O186" s="13"/>
      <c r="P186" s="13" t="s">
        <v>217</v>
      </c>
      <c r="Q186" s="13">
        <v>31.77</v>
      </c>
      <c r="R186" s="78">
        <f t="shared" si="3"/>
        <v>31.79587413415106</v>
      </c>
    </row>
    <row r="187" spans="1:18" x14ac:dyDescent="0.25">
      <c r="A187" s="74" t="s">
        <v>274</v>
      </c>
      <c r="B187" s="13" t="s">
        <v>212</v>
      </c>
      <c r="C187" s="13" t="s">
        <v>213</v>
      </c>
      <c r="D187" s="13"/>
      <c r="E187" s="13" t="s">
        <v>248</v>
      </c>
      <c r="F187" s="13" t="s">
        <v>249</v>
      </c>
      <c r="G187" s="13" t="s">
        <v>281</v>
      </c>
      <c r="H187" s="13"/>
      <c r="I187" s="13"/>
      <c r="J187" s="13">
        <v>11.5</v>
      </c>
      <c r="K187" s="13">
        <v>-6.4</v>
      </c>
      <c r="L187" s="13"/>
      <c r="M187" s="13" t="s">
        <v>217</v>
      </c>
      <c r="N187" s="13">
        <v>25.8</v>
      </c>
      <c r="O187" s="13"/>
      <c r="P187" s="13" t="s">
        <v>217</v>
      </c>
      <c r="Q187" s="13">
        <v>31.95</v>
      </c>
      <c r="R187" s="78">
        <f t="shared" si="3"/>
        <v>31.893363775953787</v>
      </c>
    </row>
    <row r="188" spans="1:18" x14ac:dyDescent="0.25">
      <c r="A188" s="74" t="s">
        <v>274</v>
      </c>
      <c r="B188" s="13" t="s">
        <v>212</v>
      </c>
      <c r="C188" s="13" t="s">
        <v>213</v>
      </c>
      <c r="D188" s="13"/>
      <c r="E188" s="13" t="s">
        <v>248</v>
      </c>
      <c r="F188" s="13" t="s">
        <v>249</v>
      </c>
      <c r="G188" s="13" t="s">
        <v>282</v>
      </c>
      <c r="H188" s="13"/>
      <c r="I188" s="13"/>
      <c r="J188" s="13">
        <v>11.5</v>
      </c>
      <c r="K188" s="13">
        <v>-6.4</v>
      </c>
      <c r="L188" s="13"/>
      <c r="M188" s="13" t="s">
        <v>217</v>
      </c>
      <c r="N188" s="13">
        <v>25.8</v>
      </c>
      <c r="O188" s="13"/>
      <c r="P188" s="13" t="s">
        <v>217</v>
      </c>
      <c r="Q188" s="13">
        <v>31.92</v>
      </c>
      <c r="R188" s="78">
        <f t="shared" si="3"/>
        <v>31.893363775953787</v>
      </c>
    </row>
    <row r="189" spans="1:18" x14ac:dyDescent="0.25">
      <c r="A189" s="74" t="s">
        <v>274</v>
      </c>
      <c r="B189" s="13" t="s">
        <v>212</v>
      </c>
      <c r="C189" s="13" t="s">
        <v>213</v>
      </c>
      <c r="D189" s="13"/>
      <c r="E189" s="13" t="s">
        <v>248</v>
      </c>
      <c r="F189" s="13" t="s">
        <v>249</v>
      </c>
      <c r="G189" s="13" t="s">
        <v>283</v>
      </c>
      <c r="H189" s="13"/>
      <c r="I189" s="13"/>
      <c r="J189" s="13">
        <v>11.5</v>
      </c>
      <c r="K189" s="13">
        <v>-6.4</v>
      </c>
      <c r="L189" s="13"/>
      <c r="M189" s="13" t="s">
        <v>217</v>
      </c>
      <c r="N189" s="13">
        <v>25.7</v>
      </c>
      <c r="O189" s="13"/>
      <c r="P189" s="13" t="s">
        <v>217</v>
      </c>
      <c r="Q189" s="13">
        <v>31.81</v>
      </c>
      <c r="R189" s="78">
        <f t="shared" si="3"/>
        <v>31.79587413415106</v>
      </c>
    </row>
    <row r="190" spans="1:18" x14ac:dyDescent="0.25">
      <c r="A190" s="74" t="s">
        <v>274</v>
      </c>
      <c r="B190" s="13" t="s">
        <v>212</v>
      </c>
      <c r="C190" s="13" t="s">
        <v>213</v>
      </c>
      <c r="D190" s="13"/>
      <c r="E190" s="13" t="s">
        <v>248</v>
      </c>
      <c r="F190" s="13" t="s">
        <v>249</v>
      </c>
      <c r="G190" s="13" t="s">
        <v>284</v>
      </c>
      <c r="H190" s="13"/>
      <c r="I190" s="13"/>
      <c r="J190" s="13">
        <v>11.5</v>
      </c>
      <c r="K190" s="13">
        <v>-6.4</v>
      </c>
      <c r="L190" s="13"/>
      <c r="M190" s="13" t="s">
        <v>217</v>
      </c>
      <c r="N190" s="13">
        <v>25.8</v>
      </c>
      <c r="O190" s="13"/>
      <c r="P190" s="13" t="s">
        <v>217</v>
      </c>
      <c r="Q190" s="13">
        <v>31.88</v>
      </c>
      <c r="R190" s="78">
        <f t="shared" si="3"/>
        <v>31.893363775953787</v>
      </c>
    </row>
    <row r="191" spans="1:18" x14ac:dyDescent="0.25">
      <c r="A191" s="74" t="s">
        <v>274</v>
      </c>
      <c r="B191" s="13" t="s">
        <v>212</v>
      </c>
      <c r="C191" s="13" t="s">
        <v>213</v>
      </c>
      <c r="D191" s="13"/>
      <c r="E191" s="13" t="s">
        <v>248</v>
      </c>
      <c r="F191" s="13" t="s">
        <v>249</v>
      </c>
      <c r="G191" s="13" t="s">
        <v>285</v>
      </c>
      <c r="H191" s="13"/>
      <c r="I191" s="13"/>
      <c r="J191" s="13">
        <v>11.5</v>
      </c>
      <c r="K191" s="13">
        <v>-6.4</v>
      </c>
      <c r="L191" s="13"/>
      <c r="M191" s="13" t="s">
        <v>217</v>
      </c>
      <c r="N191" s="13">
        <v>25.7</v>
      </c>
      <c r="O191" s="13"/>
      <c r="P191" s="13" t="s">
        <v>217</v>
      </c>
      <c r="Q191" s="13">
        <v>31.85</v>
      </c>
      <c r="R191" s="78">
        <f t="shared" si="3"/>
        <v>31.79587413415106</v>
      </c>
    </row>
    <row r="192" spans="1:18" x14ac:dyDescent="0.25">
      <c r="A192" s="74" t="s">
        <v>274</v>
      </c>
      <c r="B192" s="13" t="s">
        <v>212</v>
      </c>
      <c r="C192" s="13" t="s">
        <v>213</v>
      </c>
      <c r="D192" s="13"/>
      <c r="E192" s="13" t="s">
        <v>248</v>
      </c>
      <c r="F192" s="13" t="s">
        <v>249</v>
      </c>
      <c r="G192" s="13" t="s">
        <v>286</v>
      </c>
      <c r="H192" s="13"/>
      <c r="I192" s="13"/>
      <c r="J192" s="13">
        <v>11.5</v>
      </c>
      <c r="K192" s="13">
        <v>-6.4</v>
      </c>
      <c r="L192" s="13"/>
      <c r="M192" s="13" t="s">
        <v>217</v>
      </c>
      <c r="N192" s="13">
        <v>25.9</v>
      </c>
      <c r="O192" s="13"/>
      <c r="P192" s="13" t="s">
        <v>217</v>
      </c>
      <c r="Q192" s="13">
        <v>32.020000000000003</v>
      </c>
      <c r="R192" s="78">
        <f t="shared" si="3"/>
        <v>31.990843914452721</v>
      </c>
    </row>
    <row r="193" spans="1:18" x14ac:dyDescent="0.25">
      <c r="A193" s="74" t="s">
        <v>274</v>
      </c>
      <c r="B193" s="13" t="s">
        <v>212</v>
      </c>
      <c r="C193" s="13" t="s">
        <v>213</v>
      </c>
      <c r="D193" s="13"/>
      <c r="E193" s="13" t="s">
        <v>248</v>
      </c>
      <c r="F193" s="13" t="s">
        <v>249</v>
      </c>
      <c r="G193" s="13" t="s">
        <v>287</v>
      </c>
      <c r="H193" s="13"/>
      <c r="I193" s="13"/>
      <c r="J193" s="13">
        <v>11.6</v>
      </c>
      <c r="K193" s="13">
        <v>-6.4</v>
      </c>
      <c r="L193" s="13"/>
      <c r="M193" s="13" t="s">
        <v>217</v>
      </c>
      <c r="N193" s="13">
        <v>26.1</v>
      </c>
      <c r="O193" s="13"/>
      <c r="P193" s="13" t="s">
        <v>217</v>
      </c>
      <c r="Q193" s="13">
        <v>32.14</v>
      </c>
      <c r="R193" s="78">
        <f t="shared" si="3"/>
        <v>32.185775688949015</v>
      </c>
    </row>
    <row r="194" spans="1:18" x14ac:dyDescent="0.25">
      <c r="A194" s="74" t="s">
        <v>274</v>
      </c>
      <c r="B194" s="13" t="s">
        <v>212</v>
      </c>
      <c r="C194" s="13" t="s">
        <v>213</v>
      </c>
      <c r="D194" s="13"/>
      <c r="E194" s="13" t="s">
        <v>248</v>
      </c>
      <c r="F194" s="13" t="s">
        <v>249</v>
      </c>
      <c r="G194" s="13" t="s">
        <v>288</v>
      </c>
      <c r="H194" s="13"/>
      <c r="I194" s="13"/>
      <c r="J194" s="13">
        <v>12.4</v>
      </c>
      <c r="K194" s="13">
        <v>-6.2</v>
      </c>
      <c r="L194" s="13"/>
      <c r="M194" s="13" t="s">
        <v>217</v>
      </c>
      <c r="N194" s="13">
        <v>26.3</v>
      </c>
      <c r="O194" s="13"/>
      <c r="P194" s="13" t="s">
        <v>217</v>
      </c>
      <c r="Q194" s="13">
        <v>32.21</v>
      </c>
      <c r="R194" s="78">
        <f t="shared" si="3"/>
        <v>32.179401483448416</v>
      </c>
    </row>
    <row r="195" spans="1:18" x14ac:dyDescent="0.25">
      <c r="A195" s="74" t="s">
        <v>289</v>
      </c>
      <c r="B195" s="13" t="s">
        <v>212</v>
      </c>
      <c r="C195" s="13" t="s">
        <v>213</v>
      </c>
      <c r="D195" s="13"/>
      <c r="E195" s="13" t="s">
        <v>290</v>
      </c>
      <c r="F195" s="13" t="s">
        <v>291</v>
      </c>
      <c r="G195" s="13" t="s">
        <v>292</v>
      </c>
      <c r="H195" s="13"/>
      <c r="I195" s="13"/>
      <c r="J195" s="13">
        <v>26.6</v>
      </c>
      <c r="K195" s="13">
        <v>-3.3</v>
      </c>
      <c r="L195" s="13"/>
      <c r="M195" s="13" t="s">
        <v>217</v>
      </c>
      <c r="N195" s="13">
        <v>26.6</v>
      </c>
      <c r="O195" s="13"/>
      <c r="P195" s="13" t="s">
        <v>217</v>
      </c>
      <c r="Q195" s="13">
        <v>29.54</v>
      </c>
      <c r="R195" s="78">
        <f t="shared" si="3"/>
        <v>29.557828152792222</v>
      </c>
    </row>
    <row r="196" spans="1:18" x14ac:dyDescent="0.25">
      <c r="A196" s="74" t="s">
        <v>289</v>
      </c>
      <c r="B196" s="13" t="s">
        <v>212</v>
      </c>
      <c r="C196" s="13" t="s">
        <v>213</v>
      </c>
      <c r="D196" s="13"/>
      <c r="E196" s="13" t="s">
        <v>290</v>
      </c>
      <c r="F196" s="13" t="s">
        <v>291</v>
      </c>
      <c r="G196" s="13" t="s">
        <v>292</v>
      </c>
      <c r="H196" s="13"/>
      <c r="I196" s="13"/>
      <c r="J196" s="13">
        <v>26.6</v>
      </c>
      <c r="K196" s="13">
        <v>-3.3</v>
      </c>
      <c r="L196" s="13"/>
      <c r="M196" s="13" t="s">
        <v>217</v>
      </c>
      <c r="N196" s="13">
        <v>27</v>
      </c>
      <c r="O196" s="13"/>
      <c r="P196" s="13" t="s">
        <v>217</v>
      </c>
      <c r="Q196" s="13">
        <v>29.94</v>
      </c>
      <c r="R196" s="78">
        <f t="shared" si="3"/>
        <v>29.947387955147658</v>
      </c>
    </row>
    <row r="197" spans="1:18" x14ac:dyDescent="0.25">
      <c r="A197" s="74" t="s">
        <v>289</v>
      </c>
      <c r="B197" s="13" t="s">
        <v>212</v>
      </c>
      <c r="C197" s="13" t="s">
        <v>213</v>
      </c>
      <c r="D197" s="13"/>
      <c r="E197" s="13" t="s">
        <v>290</v>
      </c>
      <c r="F197" s="13" t="s">
        <v>291</v>
      </c>
      <c r="G197" s="13" t="s">
        <v>292</v>
      </c>
      <c r="H197" s="13"/>
      <c r="I197" s="13"/>
      <c r="J197" s="13">
        <v>26.6</v>
      </c>
      <c r="K197" s="13">
        <v>-3.3</v>
      </c>
      <c r="L197" s="13"/>
      <c r="M197" s="13" t="s">
        <v>217</v>
      </c>
      <c r="N197" s="13">
        <v>26.8</v>
      </c>
      <c r="O197" s="13"/>
      <c r="P197" s="13" t="s">
        <v>217</v>
      </c>
      <c r="Q197" s="13">
        <v>29.74</v>
      </c>
      <c r="R197" s="78">
        <f t="shared" si="3"/>
        <v>29.752627023574664</v>
      </c>
    </row>
    <row r="198" spans="1:18" x14ac:dyDescent="0.25">
      <c r="A198" s="74" t="s">
        <v>289</v>
      </c>
      <c r="B198" s="13" t="s">
        <v>212</v>
      </c>
      <c r="C198" s="13" t="s">
        <v>213</v>
      </c>
      <c r="D198" s="13"/>
      <c r="E198" s="13" t="s">
        <v>290</v>
      </c>
      <c r="F198" s="13" t="s">
        <v>291</v>
      </c>
      <c r="G198" s="13" t="s">
        <v>292</v>
      </c>
      <c r="H198" s="13"/>
      <c r="I198" s="13"/>
      <c r="J198" s="13">
        <v>26.6</v>
      </c>
      <c r="K198" s="13">
        <v>-3.3</v>
      </c>
      <c r="L198" s="13"/>
      <c r="M198" s="13" t="s">
        <v>217</v>
      </c>
      <c r="N198" s="13">
        <v>26.4</v>
      </c>
      <c r="O198" s="13"/>
      <c r="P198" s="13" t="s">
        <v>217</v>
      </c>
      <c r="Q198" s="13">
        <v>29.34</v>
      </c>
      <c r="R198" s="78">
        <f t="shared" si="3"/>
        <v>29.362991328016207</v>
      </c>
    </row>
    <row r="199" spans="1:18" x14ac:dyDescent="0.25">
      <c r="A199" s="74" t="s">
        <v>289</v>
      </c>
      <c r="B199" s="13" t="s">
        <v>212</v>
      </c>
      <c r="C199" s="13" t="s">
        <v>213</v>
      </c>
      <c r="D199" s="13"/>
      <c r="E199" s="13" t="s">
        <v>290</v>
      </c>
      <c r="F199" s="13" t="s">
        <v>291</v>
      </c>
      <c r="G199" s="13" t="s">
        <v>292</v>
      </c>
      <c r="H199" s="13"/>
      <c r="I199" s="13"/>
      <c r="J199" s="13">
        <v>26.6</v>
      </c>
      <c r="K199" s="13">
        <v>-3.3</v>
      </c>
      <c r="L199" s="13"/>
      <c r="M199" s="13" t="s">
        <v>217</v>
      </c>
      <c r="N199" s="13">
        <v>26.2</v>
      </c>
      <c r="O199" s="13"/>
      <c r="P199" s="13" t="s">
        <v>217</v>
      </c>
      <c r="Q199" s="13">
        <v>29.14</v>
      </c>
      <c r="R199" s="78">
        <f t="shared" si="3"/>
        <v>29.168116534453848</v>
      </c>
    </row>
    <row r="200" spans="1:18" x14ac:dyDescent="0.25">
      <c r="A200" s="74" t="s">
        <v>289</v>
      </c>
      <c r="B200" s="13" t="s">
        <v>212</v>
      </c>
      <c r="C200" s="13" t="s">
        <v>213</v>
      </c>
      <c r="D200" s="13"/>
      <c r="E200" s="13" t="s">
        <v>290</v>
      </c>
      <c r="F200" s="13" t="s">
        <v>291</v>
      </c>
      <c r="G200" s="13" t="s">
        <v>292</v>
      </c>
      <c r="H200" s="13"/>
      <c r="I200" s="13"/>
      <c r="J200" s="13">
        <v>26.6</v>
      </c>
      <c r="K200" s="13">
        <v>-3.3</v>
      </c>
      <c r="L200" s="13"/>
      <c r="M200" s="13" t="s">
        <v>217</v>
      </c>
      <c r="N200" s="13">
        <v>25.5</v>
      </c>
      <c r="O200" s="13"/>
      <c r="P200" s="13" t="s">
        <v>217</v>
      </c>
      <c r="Q200" s="13">
        <v>28.43</v>
      </c>
      <c r="R200" s="78">
        <f t="shared" si="3"/>
        <v>28.48575553902467</v>
      </c>
    </row>
    <row r="201" spans="1:18" x14ac:dyDescent="0.25">
      <c r="A201" s="74" t="s">
        <v>289</v>
      </c>
      <c r="B201" s="13" t="s">
        <v>212</v>
      </c>
      <c r="C201" s="13" t="s">
        <v>213</v>
      </c>
      <c r="D201" s="13"/>
      <c r="E201" s="13" t="s">
        <v>290</v>
      </c>
      <c r="F201" s="13" t="s">
        <v>291</v>
      </c>
      <c r="G201" s="13" t="s">
        <v>293</v>
      </c>
      <c r="H201" s="13"/>
      <c r="I201" s="13"/>
      <c r="J201" s="13">
        <v>26.1</v>
      </c>
      <c r="K201" s="13">
        <v>-2.7</v>
      </c>
      <c r="L201" s="13"/>
      <c r="M201" s="13" t="s">
        <v>217</v>
      </c>
      <c r="N201" s="13">
        <v>27</v>
      </c>
      <c r="O201" s="13"/>
      <c r="P201" s="13" t="s">
        <v>217</v>
      </c>
      <c r="Q201" s="13">
        <v>29.34</v>
      </c>
      <c r="R201" s="78">
        <f t="shared" si="3"/>
        <v>29.345582520736059</v>
      </c>
    </row>
    <row r="202" spans="1:18" x14ac:dyDescent="0.25">
      <c r="A202" s="74" t="s">
        <v>289</v>
      </c>
      <c r="B202" s="13" t="s">
        <v>212</v>
      </c>
      <c r="C202" s="13" t="s">
        <v>213</v>
      </c>
      <c r="D202" s="13"/>
      <c r="E202" s="13" t="s">
        <v>290</v>
      </c>
      <c r="F202" s="13" t="s">
        <v>291</v>
      </c>
      <c r="G202" s="13" t="s">
        <v>294</v>
      </c>
      <c r="H202" s="13"/>
      <c r="I202" s="13"/>
      <c r="J202" s="13">
        <v>26.1</v>
      </c>
      <c r="K202" s="13">
        <v>-2.7</v>
      </c>
      <c r="L202" s="13"/>
      <c r="M202" s="13" t="s">
        <v>217</v>
      </c>
      <c r="N202" s="13">
        <v>27.5</v>
      </c>
      <c r="O202" s="13"/>
      <c r="P202" s="13" t="s">
        <v>217</v>
      </c>
      <c r="Q202" s="13">
        <v>29.84</v>
      </c>
      <c r="R202" s="78">
        <f t="shared" si="3"/>
        <v>29.832318962567498</v>
      </c>
    </row>
    <row r="203" spans="1:18" x14ac:dyDescent="0.25">
      <c r="A203" s="74" t="s">
        <v>289</v>
      </c>
      <c r="B203" s="13" t="s">
        <v>212</v>
      </c>
      <c r="C203" s="13" t="s">
        <v>213</v>
      </c>
      <c r="D203" s="13"/>
      <c r="E203" s="13" t="s">
        <v>290</v>
      </c>
      <c r="F203" s="13" t="s">
        <v>291</v>
      </c>
      <c r="G203" s="13" t="s">
        <v>295</v>
      </c>
      <c r="H203" s="13"/>
      <c r="I203" s="13"/>
      <c r="J203" s="13">
        <v>26.1</v>
      </c>
      <c r="K203" s="13">
        <v>-2.8</v>
      </c>
      <c r="L203" s="13"/>
      <c r="M203" s="13" t="s">
        <v>217</v>
      </c>
      <c r="N203" s="13">
        <v>26.9</v>
      </c>
      <c r="O203" s="13"/>
      <c r="P203" s="13" t="s">
        <v>217</v>
      </c>
      <c r="Q203" s="13">
        <v>29.34</v>
      </c>
      <c r="R203" s="78">
        <f t="shared" si="3"/>
        <v>29.348482554846502</v>
      </c>
    </row>
    <row r="204" spans="1:18" x14ac:dyDescent="0.25">
      <c r="A204" s="74" t="s">
        <v>296</v>
      </c>
      <c r="B204" s="13" t="s">
        <v>212</v>
      </c>
      <c r="C204" s="13" t="s">
        <v>213</v>
      </c>
      <c r="D204" s="13" t="s">
        <v>219</v>
      </c>
      <c r="E204" s="13" t="s">
        <v>297</v>
      </c>
      <c r="F204" s="13" t="s">
        <v>621</v>
      </c>
      <c r="G204" s="13" t="s">
        <v>298</v>
      </c>
      <c r="H204" s="13"/>
      <c r="I204" s="13"/>
      <c r="J204" s="13">
        <v>15.6</v>
      </c>
      <c r="K204" s="13">
        <v>-5.7</v>
      </c>
      <c r="L204" s="13"/>
      <c r="M204" s="13" t="s">
        <v>217</v>
      </c>
      <c r="N204" s="13">
        <v>25</v>
      </c>
      <c r="O204" s="13"/>
      <c r="P204" s="13" t="s">
        <v>217</v>
      </c>
      <c r="Q204" s="13">
        <v>30.42</v>
      </c>
      <c r="R204" s="78">
        <f t="shared" si="3"/>
        <v>30.408919586480707</v>
      </c>
    </row>
    <row r="205" spans="1:18" x14ac:dyDescent="0.25">
      <c r="A205" s="74" t="s">
        <v>296</v>
      </c>
      <c r="B205" s="13" t="s">
        <v>212</v>
      </c>
      <c r="C205" s="13" t="s">
        <v>213</v>
      </c>
      <c r="D205" s="13" t="s">
        <v>235</v>
      </c>
      <c r="E205" s="13" t="s">
        <v>297</v>
      </c>
      <c r="F205" s="13" t="s">
        <v>621</v>
      </c>
      <c r="G205" s="13" t="s">
        <v>299</v>
      </c>
      <c r="H205" s="13"/>
      <c r="I205" s="13"/>
      <c r="J205" s="13">
        <v>15.6</v>
      </c>
      <c r="K205" s="13">
        <v>-5.7</v>
      </c>
      <c r="L205" s="13"/>
      <c r="M205" s="13" t="s">
        <v>217</v>
      </c>
      <c r="N205" s="13">
        <v>25.2</v>
      </c>
      <c r="O205" s="13"/>
      <c r="P205" s="13" t="s">
        <v>217</v>
      </c>
      <c r="Q205" s="13">
        <v>30.6</v>
      </c>
      <c r="R205" s="78">
        <f t="shared" si="3"/>
        <v>30.604022503888206</v>
      </c>
    </row>
    <row r="206" spans="1:18" x14ac:dyDescent="0.25">
      <c r="A206" s="74" t="s">
        <v>296</v>
      </c>
      <c r="B206" s="13" t="s">
        <v>212</v>
      </c>
      <c r="C206" s="13" t="s">
        <v>213</v>
      </c>
      <c r="D206" s="13" t="s">
        <v>235</v>
      </c>
      <c r="E206" s="13" t="s">
        <v>297</v>
      </c>
      <c r="F206" s="13" t="s">
        <v>621</v>
      </c>
      <c r="G206" s="13" t="s">
        <v>300</v>
      </c>
      <c r="H206" s="13"/>
      <c r="I206" s="13"/>
      <c r="J206" s="13">
        <v>15.6</v>
      </c>
      <c r="K206" s="13">
        <v>-5.7</v>
      </c>
      <c r="L206" s="13"/>
      <c r="M206" s="13" t="s">
        <v>217</v>
      </c>
      <c r="N206" s="13">
        <v>25.4</v>
      </c>
      <c r="O206" s="13"/>
      <c r="P206" s="13" t="s">
        <v>217</v>
      </c>
      <c r="Q206" s="13">
        <v>30.83</v>
      </c>
      <c r="R206" s="78">
        <f t="shared" si="3"/>
        <v>30.799087363572379</v>
      </c>
    </row>
    <row r="207" spans="1:18" x14ac:dyDescent="0.25">
      <c r="A207" s="74" t="s">
        <v>301</v>
      </c>
      <c r="B207" s="13" t="s">
        <v>302</v>
      </c>
      <c r="C207" s="13" t="s">
        <v>213</v>
      </c>
      <c r="D207" s="13"/>
      <c r="E207" s="13" t="s">
        <v>303</v>
      </c>
      <c r="F207" s="13" t="s">
        <v>304</v>
      </c>
      <c r="G207" s="13" t="s">
        <v>305</v>
      </c>
      <c r="H207" s="13"/>
      <c r="I207" s="13"/>
      <c r="J207" s="13">
        <v>10.4</v>
      </c>
      <c r="K207" s="13">
        <v>-5.6</v>
      </c>
      <c r="L207" s="13"/>
      <c r="M207" s="13" t="s">
        <v>217</v>
      </c>
      <c r="N207" s="13">
        <v>27.3</v>
      </c>
      <c r="O207" s="13"/>
      <c r="P207" s="13" t="s">
        <v>217</v>
      </c>
      <c r="Q207" s="13">
        <v>32.51</v>
      </c>
      <c r="R207" s="78">
        <f t="shared" si="3"/>
        <v>32.549740025716552</v>
      </c>
    </row>
    <row r="208" spans="1:18" x14ac:dyDescent="0.25">
      <c r="A208" s="74" t="s">
        <v>306</v>
      </c>
      <c r="B208" s="13" t="s">
        <v>302</v>
      </c>
      <c r="C208" s="13" t="s">
        <v>213</v>
      </c>
      <c r="D208" s="13"/>
      <c r="E208" s="13" t="s">
        <v>307</v>
      </c>
      <c r="F208" s="13" t="s">
        <v>308</v>
      </c>
      <c r="G208" s="13" t="s">
        <v>309</v>
      </c>
      <c r="H208" s="13"/>
      <c r="I208" s="13"/>
      <c r="J208" s="13">
        <v>16</v>
      </c>
      <c r="K208" s="13">
        <v>-5.5</v>
      </c>
      <c r="L208" s="13"/>
      <c r="M208" s="13" t="s">
        <v>217</v>
      </c>
      <c r="N208" s="13">
        <v>25.5</v>
      </c>
      <c r="O208" s="13"/>
      <c r="P208" s="13" t="s">
        <v>217</v>
      </c>
      <c r="Q208" s="13">
        <v>30.7</v>
      </c>
      <c r="R208" s="78">
        <f t="shared" ref="R208:R250" si="4">1000*LN((1000+N208)/(1000+K208))</f>
        <v>30.695479218408302</v>
      </c>
    </row>
    <row r="209" spans="1:18" x14ac:dyDescent="0.25">
      <c r="A209" s="74" t="s">
        <v>306</v>
      </c>
      <c r="B209" s="13" t="s">
        <v>302</v>
      </c>
      <c r="C209" s="13" t="s">
        <v>213</v>
      </c>
      <c r="D209" s="13"/>
      <c r="E209" s="13" t="s">
        <v>307</v>
      </c>
      <c r="F209" s="13" t="s">
        <v>310</v>
      </c>
      <c r="G209" s="13" t="s">
        <v>311</v>
      </c>
      <c r="H209" s="13"/>
      <c r="I209" s="13"/>
      <c r="J209" s="13">
        <v>19</v>
      </c>
      <c r="K209" s="13">
        <v>-5</v>
      </c>
      <c r="L209" s="13"/>
      <c r="M209" s="13" t="s">
        <v>217</v>
      </c>
      <c r="N209" s="13">
        <v>25.3</v>
      </c>
      <c r="O209" s="13"/>
      <c r="P209" s="13" t="s">
        <v>217</v>
      </c>
      <c r="Q209" s="13">
        <v>29.99</v>
      </c>
      <c r="R209" s="78">
        <f t="shared" si="4"/>
        <v>29.997794517452679</v>
      </c>
    </row>
    <row r="210" spans="1:18" x14ac:dyDescent="0.25">
      <c r="A210" s="74" t="s">
        <v>312</v>
      </c>
      <c r="B210" s="13" t="s">
        <v>302</v>
      </c>
      <c r="C210" s="13" t="s">
        <v>213</v>
      </c>
      <c r="D210" s="13"/>
      <c r="E210" s="13" t="s">
        <v>313</v>
      </c>
      <c r="F210" s="13" t="s">
        <v>314</v>
      </c>
      <c r="G210" s="13" t="s">
        <v>315</v>
      </c>
      <c r="H210" s="13"/>
      <c r="I210" s="13"/>
      <c r="J210" s="13">
        <v>23</v>
      </c>
      <c r="K210" s="13">
        <v>-1</v>
      </c>
      <c r="L210" s="13"/>
      <c r="M210" s="13" t="s">
        <v>217</v>
      </c>
      <c r="N210" s="13">
        <v>28.9</v>
      </c>
      <c r="O210" s="13"/>
      <c r="P210" s="13" t="s">
        <v>217</v>
      </c>
      <c r="Q210" s="13">
        <v>29.49</v>
      </c>
      <c r="R210" s="78">
        <f t="shared" si="4"/>
        <v>29.490770733211139</v>
      </c>
    </row>
    <row r="211" spans="1:18" x14ac:dyDescent="0.25">
      <c r="A211" s="74" t="s">
        <v>316</v>
      </c>
      <c r="B211" s="13" t="s">
        <v>302</v>
      </c>
      <c r="C211" s="13" t="s">
        <v>213</v>
      </c>
      <c r="D211" s="13"/>
      <c r="E211" s="13" t="s">
        <v>317</v>
      </c>
      <c r="F211" s="13" t="s">
        <v>318</v>
      </c>
      <c r="G211" s="13" t="s">
        <v>319</v>
      </c>
      <c r="H211" s="13"/>
      <c r="I211" s="13"/>
      <c r="J211" s="13">
        <v>9.5</v>
      </c>
      <c r="K211" s="13">
        <v>-5.7</v>
      </c>
      <c r="L211" s="13"/>
      <c r="M211" s="13" t="s">
        <v>217</v>
      </c>
      <c r="N211" s="13">
        <v>26.9</v>
      </c>
      <c r="O211" s="13"/>
      <c r="P211" s="13" t="s">
        <v>217</v>
      </c>
      <c r="Q211" s="13">
        <v>32.28</v>
      </c>
      <c r="R211" s="78">
        <f t="shared" si="4"/>
        <v>32.260862218221476</v>
      </c>
    </row>
    <row r="212" spans="1:18" x14ac:dyDescent="0.25">
      <c r="A212" s="74" t="s">
        <v>320</v>
      </c>
      <c r="B212" s="13" t="s">
        <v>302</v>
      </c>
      <c r="C212" s="13" t="s">
        <v>213</v>
      </c>
      <c r="D212" s="13"/>
      <c r="E212" s="13" t="s">
        <v>321</v>
      </c>
      <c r="F212" s="13" t="s">
        <v>322</v>
      </c>
      <c r="G212" s="13" t="s">
        <v>323</v>
      </c>
      <c r="H212" s="13"/>
      <c r="I212" s="13"/>
      <c r="J212" s="13">
        <v>16.8</v>
      </c>
      <c r="K212" s="13">
        <v>-5</v>
      </c>
      <c r="L212" s="13"/>
      <c r="M212" s="13" t="s">
        <v>217</v>
      </c>
      <c r="N212" s="13">
        <v>25.9</v>
      </c>
      <c r="O212" s="13"/>
      <c r="P212" s="13" t="s">
        <v>217</v>
      </c>
      <c r="Q212" s="13">
        <v>30.57</v>
      </c>
      <c r="R212" s="78">
        <f t="shared" si="4"/>
        <v>30.582817935074377</v>
      </c>
    </row>
    <row r="213" spans="1:18" x14ac:dyDescent="0.25">
      <c r="A213" s="74" t="s">
        <v>324</v>
      </c>
      <c r="B213" s="13" t="s">
        <v>302</v>
      </c>
      <c r="C213" s="13" t="s">
        <v>213</v>
      </c>
      <c r="D213" s="13"/>
      <c r="E213" s="13" t="s">
        <v>317</v>
      </c>
      <c r="F213" s="13" t="s">
        <v>325</v>
      </c>
      <c r="G213" s="13" t="s">
        <v>326</v>
      </c>
      <c r="H213" s="13"/>
      <c r="I213" s="13"/>
      <c r="J213" s="13">
        <v>8.3000000000000007</v>
      </c>
      <c r="K213" s="13">
        <v>-5.7</v>
      </c>
      <c r="L213" s="13"/>
      <c r="M213" s="13" t="s">
        <v>217</v>
      </c>
      <c r="N213" s="13">
        <v>26.7</v>
      </c>
      <c r="O213" s="13"/>
      <c r="P213" s="13" t="s">
        <v>217</v>
      </c>
      <c r="Q213" s="13">
        <v>32.1</v>
      </c>
      <c r="R213" s="78">
        <f t="shared" si="4"/>
        <v>32.066082318891191</v>
      </c>
    </row>
    <row r="214" spans="1:18" x14ac:dyDescent="0.25">
      <c r="A214" s="74" t="s">
        <v>327</v>
      </c>
      <c r="B214" s="13" t="s">
        <v>302</v>
      </c>
      <c r="C214" s="13" t="s">
        <v>213</v>
      </c>
      <c r="D214" s="13"/>
      <c r="E214" s="13" t="s">
        <v>328</v>
      </c>
      <c r="F214" s="13" t="s">
        <v>329</v>
      </c>
      <c r="G214" s="13" t="s">
        <v>330</v>
      </c>
      <c r="H214" s="13"/>
      <c r="I214" s="13"/>
      <c r="J214" s="13">
        <v>13.5</v>
      </c>
      <c r="K214" s="13">
        <v>-5.9</v>
      </c>
      <c r="L214" s="13"/>
      <c r="M214" s="13" t="s">
        <v>217</v>
      </c>
      <c r="N214" s="13">
        <v>25.6</v>
      </c>
      <c r="O214" s="13"/>
      <c r="P214" s="13" t="s">
        <v>217</v>
      </c>
      <c r="Q214" s="13">
        <v>31.24</v>
      </c>
      <c r="R214" s="78">
        <f t="shared" si="4"/>
        <v>31.195280948305957</v>
      </c>
    </row>
    <row r="215" spans="1:18" x14ac:dyDescent="0.25">
      <c r="A215" s="74" t="s">
        <v>331</v>
      </c>
      <c r="B215" s="13" t="s">
        <v>302</v>
      </c>
      <c r="C215" s="13" t="s">
        <v>213</v>
      </c>
      <c r="D215" s="13"/>
      <c r="E215" s="13" t="s">
        <v>332</v>
      </c>
      <c r="F215" s="13" t="s">
        <v>622</v>
      </c>
      <c r="G215" s="13" t="s">
        <v>333</v>
      </c>
      <c r="H215" s="13"/>
      <c r="I215" s="13"/>
      <c r="J215" s="13">
        <v>2.8</v>
      </c>
      <c r="K215" s="13">
        <v>-10</v>
      </c>
      <c r="L215" s="13"/>
      <c r="M215" s="13" t="s">
        <v>217</v>
      </c>
      <c r="N215" s="13">
        <v>23.3</v>
      </c>
      <c r="O215" s="13"/>
      <c r="P215" s="13" t="s">
        <v>217</v>
      </c>
      <c r="Q215" s="13">
        <v>33.119999999999997</v>
      </c>
      <c r="R215" s="78">
        <f t="shared" si="4"/>
        <v>33.08303496407418</v>
      </c>
    </row>
    <row r="216" spans="1:18" x14ac:dyDescent="0.25">
      <c r="A216" s="74" t="s">
        <v>334</v>
      </c>
      <c r="B216" s="13" t="s">
        <v>302</v>
      </c>
      <c r="C216" s="13" t="s">
        <v>213</v>
      </c>
      <c r="D216" s="13"/>
      <c r="E216" s="13" t="s">
        <v>240</v>
      </c>
      <c r="F216" s="13" t="s">
        <v>335</v>
      </c>
      <c r="G216" s="13" t="s">
        <v>336</v>
      </c>
      <c r="H216" s="13"/>
      <c r="I216" s="13"/>
      <c r="J216" s="13">
        <v>6.6</v>
      </c>
      <c r="K216" s="13">
        <v>-9</v>
      </c>
      <c r="L216" s="13"/>
      <c r="M216" s="13" t="s">
        <v>217</v>
      </c>
      <c r="N216" s="13">
        <v>23.6</v>
      </c>
      <c r="O216" s="13"/>
      <c r="P216" s="13" t="s">
        <v>217</v>
      </c>
      <c r="Q216" s="13">
        <v>32.409999999999997</v>
      </c>
      <c r="R216" s="78">
        <f t="shared" si="4"/>
        <v>32.366569955645744</v>
      </c>
    </row>
    <row r="217" spans="1:18" x14ac:dyDescent="0.25">
      <c r="A217" s="74" t="s">
        <v>334</v>
      </c>
      <c r="B217" s="13" t="s">
        <v>302</v>
      </c>
      <c r="C217" s="13" t="s">
        <v>213</v>
      </c>
      <c r="D217" s="13"/>
      <c r="E217" s="13" t="s">
        <v>303</v>
      </c>
      <c r="F217" s="13" t="s">
        <v>304</v>
      </c>
      <c r="G217" s="13" t="s">
        <v>304</v>
      </c>
      <c r="H217" s="13"/>
      <c r="I217" s="13"/>
      <c r="J217" s="13">
        <v>10.4</v>
      </c>
      <c r="K217" s="13">
        <v>-5.3</v>
      </c>
      <c r="L217" s="13"/>
      <c r="M217" s="13" t="s">
        <v>217</v>
      </c>
      <c r="N217" s="13">
        <v>27.3</v>
      </c>
      <c r="O217" s="13"/>
      <c r="P217" s="13" t="s">
        <v>217</v>
      </c>
      <c r="Q217" s="13">
        <v>32.200000000000003</v>
      </c>
      <c r="R217" s="78">
        <f t="shared" si="4"/>
        <v>32.248096063849538</v>
      </c>
    </row>
    <row r="218" spans="1:18" x14ac:dyDescent="0.25">
      <c r="A218" s="74" t="s">
        <v>334</v>
      </c>
      <c r="B218" s="13" t="s">
        <v>302</v>
      </c>
      <c r="C218" s="13" t="s">
        <v>213</v>
      </c>
      <c r="D218" s="13"/>
      <c r="E218" s="13" t="s">
        <v>248</v>
      </c>
      <c r="F218" s="13" t="s">
        <v>337</v>
      </c>
      <c r="G218" s="13" t="s">
        <v>338</v>
      </c>
      <c r="H218" s="13"/>
      <c r="I218" s="13"/>
      <c r="J218" s="13">
        <v>14.5</v>
      </c>
      <c r="K218" s="13">
        <v>-6.2</v>
      </c>
      <c r="L218" s="13"/>
      <c r="M218" s="13" t="s">
        <v>217</v>
      </c>
      <c r="N218" s="13">
        <v>25.8</v>
      </c>
      <c r="O218" s="13"/>
      <c r="P218" s="13" t="s">
        <v>217</v>
      </c>
      <c r="Q218" s="13">
        <v>31.7</v>
      </c>
      <c r="R218" s="78">
        <f t="shared" si="4"/>
        <v>31.692095786947803</v>
      </c>
    </row>
    <row r="219" spans="1:18" x14ac:dyDescent="0.25">
      <c r="A219" s="74" t="s">
        <v>334</v>
      </c>
      <c r="B219" s="13" t="s">
        <v>302</v>
      </c>
      <c r="C219" s="13" t="s">
        <v>213</v>
      </c>
      <c r="D219" s="13"/>
      <c r="E219" s="13" t="s">
        <v>240</v>
      </c>
      <c r="F219" s="13" t="s">
        <v>335</v>
      </c>
      <c r="G219" s="13" t="s">
        <v>339</v>
      </c>
      <c r="H219" s="13"/>
      <c r="I219" s="13"/>
      <c r="J219" s="13">
        <v>6.7</v>
      </c>
      <c r="K219" s="13">
        <v>-9.6</v>
      </c>
      <c r="L219" s="13"/>
      <c r="M219" s="13" t="s">
        <v>217</v>
      </c>
      <c r="N219" s="13">
        <v>22.9</v>
      </c>
      <c r="O219" s="13"/>
      <c r="P219" s="13" t="s">
        <v>217</v>
      </c>
      <c r="Q219" s="13">
        <v>32.26</v>
      </c>
      <c r="R219" s="78">
        <f t="shared" si="4"/>
        <v>32.288107532630043</v>
      </c>
    </row>
    <row r="220" spans="1:18" x14ac:dyDescent="0.25">
      <c r="A220" s="74" t="s">
        <v>334</v>
      </c>
      <c r="B220" s="13" t="s">
        <v>302</v>
      </c>
      <c r="C220" s="13" t="s">
        <v>213</v>
      </c>
      <c r="D220" s="13"/>
      <c r="E220" s="13" t="s">
        <v>240</v>
      </c>
      <c r="F220" s="13" t="s">
        <v>335</v>
      </c>
      <c r="G220" s="13" t="s">
        <v>340</v>
      </c>
      <c r="H220" s="13"/>
      <c r="I220" s="13"/>
      <c r="J220" s="13">
        <v>6.7</v>
      </c>
      <c r="K220" s="13">
        <v>-9.6</v>
      </c>
      <c r="L220" s="13"/>
      <c r="M220" s="13" t="s">
        <v>217</v>
      </c>
      <c r="N220" s="13">
        <v>23.3</v>
      </c>
      <c r="O220" s="13"/>
      <c r="P220" s="13" t="s">
        <v>217</v>
      </c>
      <c r="Q220" s="13">
        <v>32.659999999999997</v>
      </c>
      <c r="R220" s="78">
        <f t="shared" si="4"/>
        <v>32.679076162377982</v>
      </c>
    </row>
    <row r="221" spans="1:18" x14ac:dyDescent="0.25">
      <c r="A221" s="74" t="s">
        <v>334</v>
      </c>
      <c r="B221" s="13" t="s">
        <v>302</v>
      </c>
      <c r="C221" s="13" t="s">
        <v>213</v>
      </c>
      <c r="D221" s="13"/>
      <c r="E221" s="13" t="s">
        <v>303</v>
      </c>
      <c r="F221" s="13" t="s">
        <v>304</v>
      </c>
      <c r="G221" s="13" t="s">
        <v>341</v>
      </c>
      <c r="H221" s="13"/>
      <c r="I221" s="13"/>
      <c r="J221" s="13">
        <v>10.4</v>
      </c>
      <c r="K221" s="13">
        <v>-5.6</v>
      </c>
      <c r="L221" s="13"/>
      <c r="M221" s="13" t="s">
        <v>217</v>
      </c>
      <c r="N221" s="13">
        <v>27</v>
      </c>
      <c r="O221" s="13"/>
      <c r="P221" s="13" t="s">
        <v>217</v>
      </c>
      <c r="Q221" s="13">
        <v>32.25</v>
      </c>
      <c r="R221" s="78">
        <f t="shared" si="4"/>
        <v>32.257669732056975</v>
      </c>
    </row>
    <row r="222" spans="1:18" x14ac:dyDescent="0.25">
      <c r="A222" s="74" t="s">
        <v>334</v>
      </c>
      <c r="B222" s="13" t="s">
        <v>302</v>
      </c>
      <c r="C222" s="13" t="s">
        <v>213</v>
      </c>
      <c r="D222" s="13"/>
      <c r="E222" s="13" t="s">
        <v>248</v>
      </c>
      <c r="F222" s="13" t="s">
        <v>337</v>
      </c>
      <c r="G222" s="13" t="s">
        <v>342</v>
      </c>
      <c r="H222" s="13"/>
      <c r="I222" s="13"/>
      <c r="J222" s="13">
        <v>14.5</v>
      </c>
      <c r="K222" s="13">
        <v>-6.2</v>
      </c>
      <c r="L222" s="13"/>
      <c r="M222" s="13" t="s">
        <v>217</v>
      </c>
      <c r="N222" s="13">
        <v>25.8</v>
      </c>
      <c r="O222" s="13"/>
      <c r="P222" s="13" t="s">
        <v>217</v>
      </c>
      <c r="Q222" s="13">
        <v>31.7</v>
      </c>
      <c r="R222" s="78">
        <f t="shared" si="4"/>
        <v>31.692095786947803</v>
      </c>
    </row>
    <row r="223" spans="1:18" x14ac:dyDescent="0.25">
      <c r="A223" s="74" t="s">
        <v>334</v>
      </c>
      <c r="B223" s="13" t="s">
        <v>302</v>
      </c>
      <c r="C223" s="13" t="s">
        <v>213</v>
      </c>
      <c r="D223" s="13"/>
      <c r="E223" s="13" t="s">
        <v>343</v>
      </c>
      <c r="F223" s="13" t="s">
        <v>344</v>
      </c>
      <c r="G223" s="13" t="s">
        <v>345</v>
      </c>
      <c r="H223" s="13"/>
      <c r="I223" s="13"/>
      <c r="J223" s="13">
        <v>12.1</v>
      </c>
      <c r="K223" s="13">
        <v>-6.1</v>
      </c>
      <c r="L223" s="13"/>
      <c r="M223" s="13" t="s">
        <v>217</v>
      </c>
      <c r="N223" s="13">
        <v>26.8</v>
      </c>
      <c r="O223" s="13"/>
      <c r="P223" s="13" t="s">
        <v>217</v>
      </c>
      <c r="Q223" s="13">
        <v>32.56</v>
      </c>
      <c r="R223" s="78">
        <f t="shared" si="4"/>
        <v>32.565851023025438</v>
      </c>
    </row>
    <row r="224" spans="1:18" x14ac:dyDescent="0.25">
      <c r="A224" s="74" t="s">
        <v>334</v>
      </c>
      <c r="B224" s="13" t="s">
        <v>302</v>
      </c>
      <c r="C224" s="13" t="s">
        <v>213</v>
      </c>
      <c r="D224" s="13"/>
      <c r="E224" s="13" t="s">
        <v>343</v>
      </c>
      <c r="F224" s="13" t="s">
        <v>344</v>
      </c>
      <c r="G224" s="13" t="s">
        <v>346</v>
      </c>
      <c r="H224" s="13"/>
      <c r="I224" s="13"/>
      <c r="J224" s="13">
        <v>13</v>
      </c>
      <c r="K224" s="13">
        <v>-5.4</v>
      </c>
      <c r="L224" s="13"/>
      <c r="M224" s="13" t="s">
        <v>217</v>
      </c>
      <c r="N224" s="13">
        <v>26.3</v>
      </c>
      <c r="O224" s="13"/>
      <c r="P224" s="13" t="s">
        <v>217</v>
      </c>
      <c r="Q224" s="13">
        <v>31.37</v>
      </c>
      <c r="R224" s="78">
        <f t="shared" si="4"/>
        <v>31.37473437103041</v>
      </c>
    </row>
    <row r="225" spans="1:18" x14ac:dyDescent="0.25">
      <c r="A225" s="74" t="s">
        <v>334</v>
      </c>
      <c r="B225" s="13" t="s">
        <v>302</v>
      </c>
      <c r="C225" s="13" t="s">
        <v>213</v>
      </c>
      <c r="D225" s="13"/>
      <c r="E225" s="13" t="s">
        <v>248</v>
      </c>
      <c r="F225" s="13" t="s">
        <v>337</v>
      </c>
      <c r="G225" s="13" t="s">
        <v>347</v>
      </c>
      <c r="H225" s="13"/>
      <c r="I225" s="13"/>
      <c r="J225" s="13">
        <v>14.5</v>
      </c>
      <c r="K225" s="13">
        <v>-6.2</v>
      </c>
      <c r="L225" s="13"/>
      <c r="M225" s="13" t="s">
        <v>217</v>
      </c>
      <c r="N225" s="13">
        <v>25.2</v>
      </c>
      <c r="O225" s="13"/>
      <c r="P225" s="13" t="s">
        <v>217</v>
      </c>
      <c r="Q225" s="13">
        <v>31.15</v>
      </c>
      <c r="R225" s="78">
        <f t="shared" si="4"/>
        <v>31.107015321695982</v>
      </c>
    </row>
    <row r="226" spans="1:18" x14ac:dyDescent="0.25">
      <c r="A226" s="74" t="s">
        <v>289</v>
      </c>
      <c r="B226" s="13" t="s">
        <v>302</v>
      </c>
      <c r="C226" s="13" t="s">
        <v>213</v>
      </c>
      <c r="D226" s="13"/>
      <c r="E226" s="13" t="s">
        <v>290</v>
      </c>
      <c r="F226" s="13" t="s">
        <v>291</v>
      </c>
      <c r="G226" s="13" t="s">
        <v>348</v>
      </c>
      <c r="H226" s="13"/>
      <c r="I226" s="13"/>
      <c r="J226" s="13">
        <v>26.6</v>
      </c>
      <c r="K226" s="13">
        <v>-3.3</v>
      </c>
      <c r="L226" s="13"/>
      <c r="M226" s="13" t="s">
        <v>217</v>
      </c>
      <c r="N226" s="13">
        <v>25.4</v>
      </c>
      <c r="O226" s="13"/>
      <c r="P226" s="13" t="s">
        <v>217</v>
      </c>
      <c r="Q226" s="13">
        <v>28.38</v>
      </c>
      <c r="R226" s="78">
        <f t="shared" si="4"/>
        <v>28.388237376189629</v>
      </c>
    </row>
    <row r="227" spans="1:18" x14ac:dyDescent="0.25">
      <c r="A227" s="74" t="s">
        <v>289</v>
      </c>
      <c r="B227" s="13" t="s">
        <v>302</v>
      </c>
      <c r="C227" s="13" t="s">
        <v>213</v>
      </c>
      <c r="D227" s="13"/>
      <c r="E227" s="13" t="s">
        <v>290</v>
      </c>
      <c r="F227" s="13" t="s">
        <v>291</v>
      </c>
      <c r="G227" s="13" t="s">
        <v>348</v>
      </c>
      <c r="H227" s="13"/>
      <c r="I227" s="13"/>
      <c r="J227" s="13">
        <v>26.6</v>
      </c>
      <c r="K227" s="13">
        <v>-3.3</v>
      </c>
      <c r="L227" s="13"/>
      <c r="M227" s="13" t="s">
        <v>217</v>
      </c>
      <c r="N227" s="13">
        <v>26.7</v>
      </c>
      <c r="O227" s="13"/>
      <c r="P227" s="13" t="s">
        <v>217</v>
      </c>
      <c r="Q227" s="13">
        <v>29.69</v>
      </c>
      <c r="R227" s="78">
        <f t="shared" si="4"/>
        <v>29.655232331508444</v>
      </c>
    </row>
    <row r="228" spans="1:18" x14ac:dyDescent="0.25">
      <c r="A228" s="74" t="s">
        <v>289</v>
      </c>
      <c r="B228" s="13" t="s">
        <v>302</v>
      </c>
      <c r="C228" s="13" t="s">
        <v>213</v>
      </c>
      <c r="D228" s="13"/>
      <c r="E228" s="13" t="s">
        <v>290</v>
      </c>
      <c r="F228" s="13" t="s">
        <v>291</v>
      </c>
      <c r="G228" s="13" t="s">
        <v>348</v>
      </c>
      <c r="H228" s="13"/>
      <c r="I228" s="13"/>
      <c r="J228" s="13">
        <v>26.6</v>
      </c>
      <c r="K228" s="13">
        <v>-3.3</v>
      </c>
      <c r="L228" s="13"/>
      <c r="M228" s="13" t="s">
        <v>217</v>
      </c>
      <c r="N228" s="13">
        <v>26.7</v>
      </c>
      <c r="O228" s="13"/>
      <c r="P228" s="13" t="s">
        <v>217</v>
      </c>
      <c r="Q228" s="13">
        <v>29.69</v>
      </c>
      <c r="R228" s="78">
        <f t="shared" si="4"/>
        <v>29.655232331508444</v>
      </c>
    </row>
    <row r="229" spans="1:18" x14ac:dyDescent="0.25">
      <c r="A229" s="74" t="s">
        <v>289</v>
      </c>
      <c r="B229" s="13" t="s">
        <v>302</v>
      </c>
      <c r="C229" s="13" t="s">
        <v>213</v>
      </c>
      <c r="D229" s="13"/>
      <c r="E229" s="13" t="s">
        <v>290</v>
      </c>
      <c r="F229" s="13" t="s">
        <v>291</v>
      </c>
      <c r="G229" s="13" t="s">
        <v>348</v>
      </c>
      <c r="H229" s="13"/>
      <c r="I229" s="13"/>
      <c r="J229" s="13">
        <v>26.6</v>
      </c>
      <c r="K229" s="13">
        <v>-3.3</v>
      </c>
      <c r="L229" s="13"/>
      <c r="M229" s="13" t="s">
        <v>217</v>
      </c>
      <c r="N229" s="13">
        <v>26.1</v>
      </c>
      <c r="O229" s="13"/>
      <c r="P229" s="13" t="s">
        <v>217</v>
      </c>
      <c r="Q229" s="13">
        <v>29.09</v>
      </c>
      <c r="R229" s="78">
        <f t="shared" si="4"/>
        <v>29.070664894752724</v>
      </c>
    </row>
    <row r="230" spans="1:18" x14ac:dyDescent="0.25">
      <c r="A230" s="74" t="s">
        <v>349</v>
      </c>
      <c r="B230" s="13" t="s">
        <v>302</v>
      </c>
      <c r="C230" s="13" t="s">
        <v>213</v>
      </c>
      <c r="D230" s="13"/>
      <c r="E230" s="13" t="s">
        <v>350</v>
      </c>
      <c r="F230" s="13" t="s">
        <v>351</v>
      </c>
      <c r="G230" s="13"/>
      <c r="H230" s="13"/>
      <c r="I230" s="13"/>
      <c r="J230" s="13">
        <v>9.4</v>
      </c>
      <c r="K230" s="13">
        <v>-8.4</v>
      </c>
      <c r="L230" s="13"/>
      <c r="M230" s="13" t="s">
        <v>217</v>
      </c>
      <c r="N230" s="13">
        <v>24.4</v>
      </c>
      <c r="O230" s="13"/>
      <c r="P230" s="13" t="s">
        <v>217</v>
      </c>
      <c r="Q230" s="13">
        <v>32.51</v>
      </c>
      <c r="R230" s="78">
        <f t="shared" si="4"/>
        <v>32.542554164334852</v>
      </c>
    </row>
    <row r="231" spans="1:18" x14ac:dyDescent="0.25">
      <c r="A231" s="74" t="s">
        <v>352</v>
      </c>
      <c r="B231" s="13" t="s">
        <v>302</v>
      </c>
      <c r="C231" s="13" t="s">
        <v>213</v>
      </c>
      <c r="D231" s="13"/>
      <c r="E231" s="13" t="s">
        <v>353</v>
      </c>
      <c r="F231" s="13" t="s">
        <v>354</v>
      </c>
      <c r="G231" s="13" t="s">
        <v>355</v>
      </c>
      <c r="H231" s="13"/>
      <c r="I231" s="13"/>
      <c r="J231" s="13">
        <v>18.8</v>
      </c>
      <c r="K231" s="13">
        <v>-4</v>
      </c>
      <c r="L231" s="13"/>
      <c r="M231" s="13" t="s">
        <v>217</v>
      </c>
      <c r="N231" s="13">
        <v>25.9</v>
      </c>
      <c r="O231" s="13"/>
      <c r="P231" s="13" t="s">
        <v>217</v>
      </c>
      <c r="Q231" s="13">
        <v>29.59</v>
      </c>
      <c r="R231" s="78">
        <f t="shared" si="4"/>
        <v>29.578297509069021</v>
      </c>
    </row>
    <row r="232" spans="1:18" x14ac:dyDescent="0.25">
      <c r="A232" s="74" t="s">
        <v>356</v>
      </c>
      <c r="B232" s="13" t="s">
        <v>302</v>
      </c>
      <c r="C232" s="13" t="s">
        <v>213</v>
      </c>
      <c r="D232" s="13"/>
      <c r="E232" s="13" t="s">
        <v>353</v>
      </c>
      <c r="F232" s="13" t="s">
        <v>357</v>
      </c>
      <c r="G232" s="13" t="s">
        <v>358</v>
      </c>
      <c r="H232" s="13"/>
      <c r="I232" s="13"/>
      <c r="J232" s="13">
        <v>17.5</v>
      </c>
      <c r="K232" s="13">
        <v>-5.4</v>
      </c>
      <c r="L232" s="13"/>
      <c r="M232" s="13" t="s">
        <v>217</v>
      </c>
      <c r="N232" s="13">
        <v>25.3</v>
      </c>
      <c r="O232" s="13"/>
      <c r="P232" s="13" t="s">
        <v>217</v>
      </c>
      <c r="Q232" s="13">
        <v>30.43</v>
      </c>
      <c r="R232" s="78">
        <f t="shared" si="4"/>
        <v>30.399885395407377</v>
      </c>
    </row>
    <row r="233" spans="1:18" x14ac:dyDescent="0.25">
      <c r="A233" s="74" t="s">
        <v>359</v>
      </c>
      <c r="B233" s="13" t="s">
        <v>302</v>
      </c>
      <c r="C233" s="13" t="s">
        <v>213</v>
      </c>
      <c r="D233" s="13"/>
      <c r="E233" s="13" t="s">
        <v>360</v>
      </c>
      <c r="F233" s="13" t="s">
        <v>623</v>
      </c>
      <c r="G233" s="13" t="s">
        <v>361</v>
      </c>
      <c r="H233" s="13"/>
      <c r="I233" s="13"/>
      <c r="J233" s="13">
        <v>9.1</v>
      </c>
      <c r="K233" s="13">
        <v>-7.2</v>
      </c>
      <c r="L233" s="13"/>
      <c r="M233" s="13" t="s">
        <v>217</v>
      </c>
      <c r="N233" s="13">
        <v>25.2</v>
      </c>
      <c r="O233" s="13"/>
      <c r="P233" s="13" t="s">
        <v>217</v>
      </c>
      <c r="Q233" s="13">
        <v>32.1</v>
      </c>
      <c r="R233" s="78">
        <f t="shared" si="4"/>
        <v>32.11376059951872</v>
      </c>
    </row>
    <row r="234" spans="1:18" x14ac:dyDescent="0.25">
      <c r="A234" s="74" t="s">
        <v>362</v>
      </c>
      <c r="B234" s="13" t="s">
        <v>363</v>
      </c>
      <c r="C234" s="13" t="s">
        <v>213</v>
      </c>
      <c r="D234" s="13"/>
      <c r="E234" s="13" t="s">
        <v>240</v>
      </c>
      <c r="F234" s="13" t="s">
        <v>364</v>
      </c>
      <c r="G234" s="13" t="s">
        <v>365</v>
      </c>
      <c r="H234" s="13"/>
      <c r="I234" s="13"/>
      <c r="J234" s="13">
        <v>12.3</v>
      </c>
      <c r="K234" s="13">
        <v>-7.3</v>
      </c>
      <c r="L234" s="13"/>
      <c r="M234" s="13" t="s">
        <v>217</v>
      </c>
      <c r="N234" s="13">
        <v>24.6</v>
      </c>
      <c r="O234" s="13"/>
      <c r="P234" s="13" t="s">
        <v>217</v>
      </c>
      <c r="Q234" s="13">
        <v>31.63</v>
      </c>
      <c r="R234" s="78">
        <f t="shared" si="4"/>
        <v>31.629067909425697</v>
      </c>
    </row>
    <row r="235" spans="1:18" x14ac:dyDescent="0.25">
      <c r="A235" s="74" t="s">
        <v>366</v>
      </c>
      <c r="B235" s="13" t="s">
        <v>363</v>
      </c>
      <c r="C235" s="13" t="s">
        <v>213</v>
      </c>
      <c r="D235" s="13"/>
      <c r="E235" s="13" t="s">
        <v>240</v>
      </c>
      <c r="F235" s="13" t="s">
        <v>367</v>
      </c>
      <c r="G235" s="13" t="s">
        <v>368</v>
      </c>
      <c r="H235" s="13"/>
      <c r="I235" s="13"/>
      <c r="J235" s="13">
        <v>19.399999999999999</v>
      </c>
      <c r="K235" s="13">
        <v>-6</v>
      </c>
      <c r="L235" s="13"/>
      <c r="M235" s="13" t="s">
        <v>217</v>
      </c>
      <c r="N235" s="13">
        <v>24</v>
      </c>
      <c r="O235" s="13"/>
      <c r="P235" s="13" t="s">
        <v>217</v>
      </c>
      <c r="Q235" s="13">
        <v>29.74</v>
      </c>
      <c r="R235" s="78">
        <f t="shared" si="4"/>
        <v>29.734598942879146</v>
      </c>
    </row>
    <row r="236" spans="1:18" x14ac:dyDescent="0.25">
      <c r="A236" s="74" t="s">
        <v>369</v>
      </c>
      <c r="B236" s="13" t="s">
        <v>363</v>
      </c>
      <c r="C236" s="13" t="s">
        <v>213</v>
      </c>
      <c r="D236" s="13"/>
      <c r="E236" s="13" t="s">
        <v>307</v>
      </c>
      <c r="F236" s="13" t="s">
        <v>370</v>
      </c>
      <c r="G236" s="13" t="s">
        <v>371</v>
      </c>
      <c r="H236" s="13"/>
      <c r="I236" s="13"/>
      <c r="J236" s="13">
        <v>19</v>
      </c>
      <c r="K236" s="13">
        <v>-5</v>
      </c>
      <c r="L236" s="13"/>
      <c r="M236" s="13" t="s">
        <v>217</v>
      </c>
      <c r="N236" s="13">
        <v>25.5</v>
      </c>
      <c r="O236" s="13"/>
      <c r="P236" s="13" t="s">
        <v>217</v>
      </c>
      <c r="Q236" s="13">
        <v>30.14</v>
      </c>
      <c r="R236" s="78">
        <f t="shared" si="4"/>
        <v>30.192840353842566</v>
      </c>
    </row>
    <row r="237" spans="1:18" x14ac:dyDescent="0.25">
      <c r="A237" s="74" t="s">
        <v>372</v>
      </c>
      <c r="B237" s="13" t="s">
        <v>363</v>
      </c>
      <c r="C237" s="13" t="s">
        <v>213</v>
      </c>
      <c r="D237" s="13"/>
      <c r="E237" s="13" t="s">
        <v>373</v>
      </c>
      <c r="F237" s="13" t="s">
        <v>374</v>
      </c>
      <c r="G237" s="13" t="s">
        <v>375</v>
      </c>
      <c r="H237" s="13"/>
      <c r="I237" s="13"/>
      <c r="J237" s="13">
        <v>7.2</v>
      </c>
      <c r="K237" s="13">
        <v>-7.1</v>
      </c>
      <c r="L237" s="13"/>
      <c r="M237" s="13" t="s">
        <v>217</v>
      </c>
      <c r="N237" s="13">
        <v>25.6</v>
      </c>
      <c r="O237" s="13"/>
      <c r="P237" s="13" t="s">
        <v>217</v>
      </c>
      <c r="Q237" s="13">
        <v>32.35</v>
      </c>
      <c r="R237" s="78">
        <f t="shared" si="4"/>
        <v>32.403132126857088</v>
      </c>
    </row>
    <row r="238" spans="1:18" x14ac:dyDescent="0.25">
      <c r="A238" s="74" t="s">
        <v>376</v>
      </c>
      <c r="B238" s="13" t="s">
        <v>363</v>
      </c>
      <c r="C238" s="13" t="s">
        <v>213</v>
      </c>
      <c r="D238" s="13"/>
      <c r="E238" s="13" t="s">
        <v>360</v>
      </c>
      <c r="F238" s="13" t="s">
        <v>377</v>
      </c>
      <c r="G238" s="13" t="s">
        <v>378</v>
      </c>
      <c r="H238" s="13"/>
      <c r="I238" s="13"/>
      <c r="J238" s="13">
        <v>8.9</v>
      </c>
      <c r="K238" s="13">
        <v>-7.5</v>
      </c>
      <c r="L238" s="13"/>
      <c r="M238" s="13" t="s">
        <v>217</v>
      </c>
      <c r="N238" s="13">
        <v>25.2</v>
      </c>
      <c r="O238" s="13"/>
      <c r="P238" s="13" t="s">
        <v>217</v>
      </c>
      <c r="Q238" s="13">
        <v>32.4</v>
      </c>
      <c r="R238" s="78">
        <f t="shared" si="4"/>
        <v>32.415981928570559</v>
      </c>
    </row>
    <row r="239" spans="1:18" x14ac:dyDescent="0.25">
      <c r="A239" s="74" t="s">
        <v>379</v>
      </c>
      <c r="B239" s="13" t="s">
        <v>363</v>
      </c>
      <c r="C239" s="13" t="s">
        <v>213</v>
      </c>
      <c r="D239" s="13"/>
      <c r="E239" s="13" t="s">
        <v>380</v>
      </c>
      <c r="F239" s="13" t="s">
        <v>381</v>
      </c>
      <c r="G239" s="13" t="s">
        <v>382</v>
      </c>
      <c r="H239" s="13"/>
      <c r="I239" s="13"/>
      <c r="J239" s="13">
        <v>8</v>
      </c>
      <c r="K239" s="13">
        <v>-9.1999999999999993</v>
      </c>
      <c r="L239" s="13"/>
      <c r="M239" s="13" t="s">
        <v>217</v>
      </c>
      <c r="N239" s="13">
        <v>24</v>
      </c>
      <c r="O239" s="13"/>
      <c r="P239" s="13" t="s">
        <v>217</v>
      </c>
      <c r="Q239" s="13">
        <v>32.96</v>
      </c>
      <c r="R239" s="78">
        <f t="shared" si="4"/>
        <v>32.959107984248632</v>
      </c>
    </row>
    <row r="240" spans="1:18" x14ac:dyDescent="0.25">
      <c r="A240" s="74" t="s">
        <v>383</v>
      </c>
      <c r="B240" s="13" t="s">
        <v>363</v>
      </c>
      <c r="C240" s="13" t="s">
        <v>213</v>
      </c>
      <c r="D240" s="13"/>
      <c r="E240" s="13" t="s">
        <v>332</v>
      </c>
      <c r="F240" s="13" t="s">
        <v>384</v>
      </c>
      <c r="G240" s="13" t="s">
        <v>385</v>
      </c>
      <c r="H240" s="13"/>
      <c r="I240" s="13"/>
      <c r="J240" s="13">
        <v>2.8</v>
      </c>
      <c r="K240" s="13">
        <v>-10</v>
      </c>
      <c r="L240" s="13"/>
      <c r="M240" s="13" t="s">
        <v>217</v>
      </c>
      <c r="N240" s="13">
        <v>23.4</v>
      </c>
      <c r="O240" s="13"/>
      <c r="P240" s="13" t="s">
        <v>217</v>
      </c>
      <c r="Q240" s="13">
        <v>33.14</v>
      </c>
      <c r="R240" s="78">
        <f t="shared" si="4"/>
        <v>33.180753242355713</v>
      </c>
    </row>
    <row r="241" spans="1:18" x14ac:dyDescent="0.25">
      <c r="A241" s="74" t="s">
        <v>386</v>
      </c>
      <c r="B241" s="13" t="s">
        <v>363</v>
      </c>
      <c r="C241" s="13" t="s">
        <v>213</v>
      </c>
      <c r="D241" s="13"/>
      <c r="E241" s="13" t="s">
        <v>232</v>
      </c>
      <c r="F241" s="13" t="s">
        <v>387</v>
      </c>
      <c r="G241" s="13" t="s">
        <v>388</v>
      </c>
      <c r="H241" s="13"/>
      <c r="I241" s="13"/>
      <c r="J241" s="13">
        <v>1.9</v>
      </c>
      <c r="K241" s="13">
        <v>-11.3</v>
      </c>
      <c r="L241" s="13"/>
      <c r="M241" s="13" t="s">
        <v>217</v>
      </c>
      <c r="N241" s="13">
        <v>23.2</v>
      </c>
      <c r="O241" s="13"/>
      <c r="P241" s="13" t="s">
        <v>217</v>
      </c>
      <c r="Q241" s="13">
        <v>34.29</v>
      </c>
      <c r="R241" s="78">
        <f t="shared" si="4"/>
        <v>34.299301361545567</v>
      </c>
    </row>
    <row r="242" spans="1:18" x14ac:dyDescent="0.25">
      <c r="A242" s="74" t="s">
        <v>389</v>
      </c>
      <c r="B242" s="13" t="s">
        <v>363</v>
      </c>
      <c r="C242" s="13" t="s">
        <v>213</v>
      </c>
      <c r="D242" s="13"/>
      <c r="E242" s="13" t="s">
        <v>390</v>
      </c>
      <c r="F242" s="13" t="s">
        <v>391</v>
      </c>
      <c r="G242" s="13" t="s">
        <v>392</v>
      </c>
      <c r="H242" s="13"/>
      <c r="I242" s="13"/>
      <c r="J242" s="13">
        <v>18.3</v>
      </c>
      <c r="K242" s="13">
        <v>-5</v>
      </c>
      <c r="L242" s="13"/>
      <c r="M242" s="13" t="s">
        <v>217</v>
      </c>
      <c r="N242" s="13">
        <v>25.8</v>
      </c>
      <c r="O242" s="13"/>
      <c r="P242" s="13" t="s">
        <v>217</v>
      </c>
      <c r="Q242" s="13">
        <v>30.44</v>
      </c>
      <c r="R242" s="78">
        <f t="shared" si="4"/>
        <v>30.485337796575326</v>
      </c>
    </row>
    <row r="243" spans="1:18" x14ac:dyDescent="0.25">
      <c r="A243" s="74" t="s">
        <v>349</v>
      </c>
      <c r="B243" s="13" t="s">
        <v>363</v>
      </c>
      <c r="C243" s="13" t="s">
        <v>213</v>
      </c>
      <c r="D243" s="13"/>
      <c r="E243" s="13" t="s">
        <v>350</v>
      </c>
      <c r="F243" s="13" t="s">
        <v>351</v>
      </c>
      <c r="G243" s="13" t="s">
        <v>393</v>
      </c>
      <c r="H243" s="13"/>
      <c r="I243" s="13"/>
      <c r="J243" s="13">
        <v>9.4</v>
      </c>
      <c r="K243" s="13">
        <v>-8.4</v>
      </c>
      <c r="L243" s="13"/>
      <c r="M243" s="13" t="s">
        <v>217</v>
      </c>
      <c r="N243" s="13">
        <v>25</v>
      </c>
      <c r="O243" s="13"/>
      <c r="P243" s="13" t="s">
        <v>217</v>
      </c>
      <c r="Q243" s="13">
        <v>33.130000000000003</v>
      </c>
      <c r="R243" s="78">
        <f t="shared" si="4"/>
        <v>33.128091411473179</v>
      </c>
    </row>
    <row r="244" spans="1:18" x14ac:dyDescent="0.25">
      <c r="A244" s="74" t="s">
        <v>394</v>
      </c>
      <c r="B244" s="13" t="s">
        <v>363</v>
      </c>
      <c r="C244" s="13" t="s">
        <v>213</v>
      </c>
      <c r="D244" s="13"/>
      <c r="E244" s="13" t="s">
        <v>395</v>
      </c>
      <c r="F244" s="13" t="s">
        <v>396</v>
      </c>
      <c r="G244" s="13" t="s">
        <v>397</v>
      </c>
      <c r="H244" s="13"/>
      <c r="I244" s="13"/>
      <c r="J244" s="13">
        <v>9.8000000000000007</v>
      </c>
      <c r="K244" s="13">
        <v>-10.3</v>
      </c>
      <c r="L244" s="13"/>
      <c r="M244" s="13" t="s">
        <v>217</v>
      </c>
      <c r="N244" s="13">
        <v>22.9</v>
      </c>
      <c r="O244" s="13"/>
      <c r="P244" s="13" t="s">
        <v>217</v>
      </c>
      <c r="Q244" s="13">
        <v>32.96</v>
      </c>
      <c r="R244" s="78">
        <f t="shared" si="4"/>
        <v>32.995142560316175</v>
      </c>
    </row>
    <row r="245" spans="1:18" x14ac:dyDescent="0.25">
      <c r="A245" s="74" t="s">
        <v>398</v>
      </c>
      <c r="B245" s="13" t="s">
        <v>363</v>
      </c>
      <c r="C245" s="13" t="s">
        <v>213</v>
      </c>
      <c r="D245" s="13"/>
      <c r="E245" s="13" t="s">
        <v>307</v>
      </c>
      <c r="F245" s="13" t="s">
        <v>310</v>
      </c>
      <c r="G245" s="13" t="s">
        <v>399</v>
      </c>
      <c r="H245" s="13"/>
      <c r="I245" s="13"/>
      <c r="J245" s="13">
        <v>20.3</v>
      </c>
      <c r="K245" s="13">
        <v>-5</v>
      </c>
      <c r="L245" s="13"/>
      <c r="M245" s="13" t="s">
        <v>217</v>
      </c>
      <c r="N245" s="13">
        <v>25.6</v>
      </c>
      <c r="O245" s="13"/>
      <c r="P245" s="13" t="s">
        <v>217</v>
      </c>
      <c r="Q245" s="13">
        <v>30.27</v>
      </c>
      <c r="R245" s="78">
        <f t="shared" si="4"/>
        <v>30.290349007812708</v>
      </c>
    </row>
    <row r="246" spans="1:18" x14ac:dyDescent="0.25">
      <c r="A246" s="74" t="s">
        <v>400</v>
      </c>
      <c r="B246" s="13" t="s">
        <v>363</v>
      </c>
      <c r="C246" s="13" t="s">
        <v>213</v>
      </c>
      <c r="D246" s="13"/>
      <c r="E246" s="13" t="s">
        <v>360</v>
      </c>
      <c r="F246" s="13" t="s">
        <v>377</v>
      </c>
      <c r="G246" s="13" t="s">
        <v>401</v>
      </c>
      <c r="H246" s="13"/>
      <c r="I246" s="13"/>
      <c r="J246" s="13">
        <v>9</v>
      </c>
      <c r="K246" s="13">
        <v>-7.5</v>
      </c>
      <c r="L246" s="13"/>
      <c r="M246" s="13" t="s">
        <v>217</v>
      </c>
      <c r="N246" s="13">
        <v>25.2</v>
      </c>
      <c r="O246" s="13"/>
      <c r="P246" s="13" t="s">
        <v>217</v>
      </c>
      <c r="Q246" s="13">
        <v>32.450000000000003</v>
      </c>
      <c r="R246" s="78">
        <f t="shared" si="4"/>
        <v>32.415981928570559</v>
      </c>
    </row>
    <row r="247" spans="1:18" x14ac:dyDescent="0.25">
      <c r="A247" s="74" t="s">
        <v>402</v>
      </c>
      <c r="B247" s="13" t="s">
        <v>363</v>
      </c>
      <c r="C247" s="13" t="s">
        <v>213</v>
      </c>
      <c r="D247" s="13"/>
      <c r="E247" s="13" t="s">
        <v>232</v>
      </c>
      <c r="F247" s="13" t="s">
        <v>387</v>
      </c>
      <c r="G247" s="13" t="s">
        <v>403</v>
      </c>
      <c r="H247" s="13"/>
      <c r="I247" s="13"/>
      <c r="J247" s="13">
        <v>1.9</v>
      </c>
      <c r="K247" s="13">
        <v>-11.3</v>
      </c>
      <c r="L247" s="13"/>
      <c r="M247" s="13" t="s">
        <v>217</v>
      </c>
      <c r="N247" s="13">
        <v>22.8</v>
      </c>
      <c r="O247" s="13"/>
      <c r="P247" s="13" t="s">
        <v>217</v>
      </c>
      <c r="Q247" s="13">
        <v>33.869999999999997</v>
      </c>
      <c r="R247" s="78">
        <f t="shared" si="4"/>
        <v>33.908294513944263</v>
      </c>
    </row>
    <row r="248" spans="1:18" x14ac:dyDescent="0.25">
      <c r="A248" s="74" t="s">
        <v>404</v>
      </c>
      <c r="B248" s="13" t="s">
        <v>363</v>
      </c>
      <c r="C248" s="13" t="s">
        <v>213</v>
      </c>
      <c r="D248" s="13"/>
      <c r="E248" s="13" t="s">
        <v>350</v>
      </c>
      <c r="F248" s="13" t="s">
        <v>624</v>
      </c>
      <c r="G248" s="13" t="s">
        <v>405</v>
      </c>
      <c r="H248" s="13"/>
      <c r="I248" s="13"/>
      <c r="J248" s="13">
        <v>3.5</v>
      </c>
      <c r="K248" s="13">
        <v>-11.8</v>
      </c>
      <c r="L248" s="13"/>
      <c r="M248" s="13" t="s">
        <v>217</v>
      </c>
      <c r="N248" s="13">
        <v>22.7</v>
      </c>
      <c r="O248" s="13"/>
      <c r="P248" s="13" t="s">
        <v>217</v>
      </c>
      <c r="Q248" s="13">
        <v>34.31</v>
      </c>
      <c r="R248" s="78">
        <f t="shared" si="4"/>
        <v>34.316361400317561</v>
      </c>
    </row>
    <row r="249" spans="1:18" x14ac:dyDescent="0.25">
      <c r="A249" s="74" t="s">
        <v>406</v>
      </c>
      <c r="B249" s="13" t="s">
        <v>407</v>
      </c>
      <c r="C249" s="13" t="s">
        <v>213</v>
      </c>
      <c r="D249" s="13" t="s">
        <v>231</v>
      </c>
      <c r="E249" s="13" t="s">
        <v>307</v>
      </c>
      <c r="F249" s="13" t="s">
        <v>310</v>
      </c>
      <c r="G249" s="13"/>
      <c r="H249" s="13"/>
      <c r="I249" s="13" t="s">
        <v>408</v>
      </c>
      <c r="J249" s="13">
        <v>18</v>
      </c>
      <c r="K249" s="13">
        <v>-5.3</v>
      </c>
      <c r="L249" s="13"/>
      <c r="M249" s="13" t="s">
        <v>217</v>
      </c>
      <c r="N249" s="13">
        <v>25.5</v>
      </c>
      <c r="O249" s="13"/>
      <c r="P249" s="13" t="s">
        <v>217</v>
      </c>
      <c r="Q249" s="13">
        <v>30.463999999999999</v>
      </c>
      <c r="R249" s="78">
        <f t="shared" si="4"/>
        <v>30.4943933540671</v>
      </c>
    </row>
    <row r="250" spans="1:18" x14ac:dyDescent="0.25">
      <c r="A250" s="74" t="s">
        <v>409</v>
      </c>
      <c r="B250" s="13" t="s">
        <v>407</v>
      </c>
      <c r="C250" s="13" t="s">
        <v>213</v>
      </c>
      <c r="D250" s="13"/>
      <c r="E250" s="13" t="s">
        <v>232</v>
      </c>
      <c r="F250" s="13" t="s">
        <v>233</v>
      </c>
      <c r="G250" s="13"/>
      <c r="H250" s="13"/>
      <c r="I250" s="13" t="s">
        <v>410</v>
      </c>
      <c r="J250" s="13">
        <v>3.7</v>
      </c>
      <c r="K250" s="13">
        <v>-8.8000000000000007</v>
      </c>
      <c r="L250" s="13"/>
      <c r="M250" s="13" t="s">
        <v>217</v>
      </c>
      <c r="N250" s="13">
        <v>25</v>
      </c>
      <c r="O250" s="13"/>
      <c r="P250" s="13" t="s">
        <v>217</v>
      </c>
      <c r="Q250" s="13">
        <v>33.515999999999998</v>
      </c>
      <c r="R250" s="78">
        <f t="shared" si="4"/>
        <v>33.531561257575724</v>
      </c>
    </row>
    <row r="251" spans="1:18" x14ac:dyDescent="0.25">
      <c r="A251" s="74" t="s">
        <v>409</v>
      </c>
      <c r="B251" s="13" t="s">
        <v>407</v>
      </c>
      <c r="C251" s="13" t="s">
        <v>213</v>
      </c>
      <c r="D251" s="13"/>
      <c r="E251" s="13" t="s">
        <v>232</v>
      </c>
      <c r="F251" s="13" t="s">
        <v>233</v>
      </c>
      <c r="G251" s="13"/>
      <c r="H251" s="13"/>
      <c r="I251" s="13" t="s">
        <v>411</v>
      </c>
      <c r="J251" s="13">
        <v>5.7</v>
      </c>
      <c r="K251" s="13">
        <v>-8.6</v>
      </c>
      <c r="L251" s="13"/>
      <c r="M251" s="13" t="s">
        <v>217</v>
      </c>
      <c r="N251" s="13">
        <v>24.7</v>
      </c>
      <c r="O251" s="13"/>
      <c r="P251" s="13" t="s">
        <v>217</v>
      </c>
      <c r="Q251" s="13">
        <v>33.012999999999998</v>
      </c>
      <c r="R251" s="78">
        <f>1000*LN((1000+N251)/(1000+K251))</f>
        <v>33.037080219198785</v>
      </c>
    </row>
    <row r="252" spans="1:18" x14ac:dyDescent="0.25">
      <c r="A252" s="74" t="s">
        <v>211</v>
      </c>
      <c r="B252" s="13" t="s">
        <v>407</v>
      </c>
      <c r="C252" s="13" t="s">
        <v>213</v>
      </c>
      <c r="D252" s="13"/>
      <c r="E252" s="13" t="s">
        <v>214</v>
      </c>
      <c r="F252" s="13" t="s">
        <v>215</v>
      </c>
      <c r="G252" s="13"/>
      <c r="H252" s="13"/>
      <c r="I252" s="13" t="s">
        <v>412</v>
      </c>
      <c r="J252" s="13">
        <v>33.700000000000003</v>
      </c>
      <c r="K252" s="13"/>
      <c r="L252" s="13"/>
      <c r="M252" s="13" t="s">
        <v>217</v>
      </c>
      <c r="N252" s="13"/>
      <c r="O252" s="13"/>
      <c r="P252" s="13" t="s">
        <v>217</v>
      </c>
      <c r="Q252" s="13">
        <v>28.09</v>
      </c>
      <c r="R252" s="78"/>
    </row>
    <row r="253" spans="1:18" x14ac:dyDescent="0.25">
      <c r="A253" s="74" t="s">
        <v>320</v>
      </c>
      <c r="B253" s="13" t="s">
        <v>407</v>
      </c>
      <c r="C253" s="13" t="s">
        <v>213</v>
      </c>
      <c r="D253" s="13"/>
      <c r="E253" s="13" t="s">
        <v>321</v>
      </c>
      <c r="F253" s="13" t="s">
        <v>322</v>
      </c>
      <c r="G253" s="13" t="s">
        <v>323</v>
      </c>
      <c r="H253" s="13"/>
      <c r="I253" s="13"/>
      <c r="J253" s="13">
        <v>16.8</v>
      </c>
      <c r="K253" s="13">
        <v>-5</v>
      </c>
      <c r="L253" s="13"/>
      <c r="M253" s="13" t="s">
        <v>217</v>
      </c>
      <c r="N253" s="13">
        <v>26.9</v>
      </c>
      <c r="O253" s="13"/>
      <c r="P253" s="13" t="s">
        <v>217</v>
      </c>
      <c r="Q253" s="13">
        <v>31.507999999999999</v>
      </c>
      <c r="R253" s="78">
        <f>1000*LN((1000+N253)/(1000+K253))</f>
        <v>31.557097045656679</v>
      </c>
    </row>
    <row r="254" spans="1:18" x14ac:dyDescent="0.25">
      <c r="A254" s="74" t="s">
        <v>372</v>
      </c>
      <c r="B254" s="13" t="s">
        <v>407</v>
      </c>
      <c r="C254" s="13" t="s">
        <v>213</v>
      </c>
      <c r="D254" s="13"/>
      <c r="E254" s="13" t="s">
        <v>373</v>
      </c>
      <c r="F254" s="13" t="s">
        <v>374</v>
      </c>
      <c r="G254" s="13"/>
      <c r="H254" s="13"/>
      <c r="I254" s="13" t="s">
        <v>408</v>
      </c>
      <c r="J254" s="13">
        <v>7.2</v>
      </c>
      <c r="K254" s="13">
        <v>-7.1</v>
      </c>
      <c r="L254" s="13"/>
      <c r="M254" s="13" t="s">
        <v>217</v>
      </c>
      <c r="N254" s="13">
        <v>25.6</v>
      </c>
      <c r="O254" s="13"/>
      <c r="P254" s="13" t="s">
        <v>217</v>
      </c>
      <c r="Q254" s="13">
        <v>32.385999999999903</v>
      </c>
      <c r="R254" s="78">
        <f t="shared" ref="R254:R295" si="5">1000*LN((1000+N254)/(1000+K254))</f>
        <v>32.403132126857088</v>
      </c>
    </row>
    <row r="255" spans="1:18" x14ac:dyDescent="0.25">
      <c r="A255" s="74" t="s">
        <v>372</v>
      </c>
      <c r="B255" s="13" t="s">
        <v>407</v>
      </c>
      <c r="C255" s="13" t="s">
        <v>213</v>
      </c>
      <c r="D255" s="13"/>
      <c r="E255" s="13" t="s">
        <v>373</v>
      </c>
      <c r="F255" s="13" t="s">
        <v>374</v>
      </c>
      <c r="G255" s="13"/>
      <c r="H255" s="13"/>
      <c r="I255" s="13" t="s">
        <v>408</v>
      </c>
      <c r="J255" s="13">
        <v>9.5</v>
      </c>
      <c r="K255" s="13">
        <v>-7.1</v>
      </c>
      <c r="L255" s="13"/>
      <c r="M255" s="13" t="s">
        <v>217</v>
      </c>
      <c r="N255" s="13">
        <v>25.9</v>
      </c>
      <c r="O255" s="13"/>
      <c r="P255" s="13" t="s">
        <v>217</v>
      </c>
      <c r="Q255" s="13">
        <v>32.686999999999998</v>
      </c>
      <c r="R255" s="78">
        <f t="shared" si="5"/>
        <v>32.695601054118804</v>
      </c>
    </row>
    <row r="256" spans="1:18" x14ac:dyDescent="0.25">
      <c r="A256" s="74" t="s">
        <v>413</v>
      </c>
      <c r="B256" s="13" t="s">
        <v>407</v>
      </c>
      <c r="C256" s="13" t="s">
        <v>213</v>
      </c>
      <c r="D256" s="13"/>
      <c r="E256" s="13" t="s">
        <v>248</v>
      </c>
      <c r="F256" s="13" t="s">
        <v>249</v>
      </c>
      <c r="G256" s="13" t="s">
        <v>414</v>
      </c>
      <c r="H256" s="13"/>
      <c r="I256" s="13" t="s">
        <v>408</v>
      </c>
      <c r="J256" s="13">
        <v>12.5</v>
      </c>
      <c r="K256" s="13">
        <v>-6.3</v>
      </c>
      <c r="L256" s="13"/>
      <c r="M256" s="13" t="s">
        <v>217</v>
      </c>
      <c r="N256" s="13">
        <v>26.1</v>
      </c>
      <c r="O256" s="13"/>
      <c r="P256" s="13" t="s">
        <v>217</v>
      </c>
      <c r="Q256" s="13">
        <v>32.052</v>
      </c>
      <c r="R256" s="78">
        <f t="shared" si="5"/>
        <v>32.085136630845653</v>
      </c>
    </row>
    <row r="257" spans="1:18" x14ac:dyDescent="0.25">
      <c r="A257" s="74" t="s">
        <v>415</v>
      </c>
      <c r="B257" s="13" t="s">
        <v>407</v>
      </c>
      <c r="C257" s="13" t="s">
        <v>213</v>
      </c>
      <c r="D257" s="13"/>
      <c r="E257" s="13" t="s">
        <v>416</v>
      </c>
      <c r="F257" s="13" t="s">
        <v>417</v>
      </c>
      <c r="G257" s="13"/>
      <c r="H257" s="13"/>
      <c r="I257" s="13" t="s">
        <v>418</v>
      </c>
      <c r="J257" s="13">
        <v>25</v>
      </c>
      <c r="K257" s="13">
        <v>-5.5</v>
      </c>
      <c r="L257" s="13"/>
      <c r="M257" s="13" t="s">
        <v>217</v>
      </c>
      <c r="N257" s="13">
        <v>24</v>
      </c>
      <c r="O257" s="13"/>
      <c r="P257" s="13" t="s">
        <v>217</v>
      </c>
      <c r="Q257" s="13">
        <v>29.195999999999898</v>
      </c>
      <c r="R257" s="78">
        <f t="shared" si="5"/>
        <v>29.231707305426102</v>
      </c>
    </row>
    <row r="258" spans="1:18" x14ac:dyDescent="0.25">
      <c r="A258" s="74" t="s">
        <v>419</v>
      </c>
      <c r="B258" s="13" t="s">
        <v>407</v>
      </c>
      <c r="C258" s="13" t="s">
        <v>213</v>
      </c>
      <c r="D258" s="13"/>
      <c r="E258" s="13" t="s">
        <v>420</v>
      </c>
      <c r="F258" s="13" t="s">
        <v>421</v>
      </c>
      <c r="G258" s="13" t="s">
        <v>422</v>
      </c>
      <c r="H258" s="13"/>
      <c r="I258" s="13" t="s">
        <v>408</v>
      </c>
      <c r="J258" s="13">
        <v>10.9</v>
      </c>
      <c r="K258" s="13">
        <v>-9.1</v>
      </c>
      <c r="L258" s="13"/>
      <c r="M258" s="13" t="s">
        <v>217</v>
      </c>
      <c r="N258" s="13">
        <v>24</v>
      </c>
      <c r="O258" s="13"/>
      <c r="P258" s="13" t="s">
        <v>217</v>
      </c>
      <c r="Q258" s="13">
        <v>32.792000000000002</v>
      </c>
      <c r="R258" s="78">
        <f t="shared" si="5"/>
        <v>32.858184534599538</v>
      </c>
    </row>
    <row r="259" spans="1:18" x14ac:dyDescent="0.25">
      <c r="A259" s="74" t="s">
        <v>386</v>
      </c>
      <c r="B259" s="13" t="s">
        <v>407</v>
      </c>
      <c r="C259" s="13" t="s">
        <v>213</v>
      </c>
      <c r="D259" s="13"/>
      <c r="E259" s="13" t="s">
        <v>232</v>
      </c>
      <c r="F259" s="13" t="s">
        <v>387</v>
      </c>
      <c r="G259" s="13" t="s">
        <v>423</v>
      </c>
      <c r="H259" s="13"/>
      <c r="I259" s="13"/>
      <c r="J259" s="13">
        <v>1.8</v>
      </c>
      <c r="K259" s="13">
        <v>-11.3</v>
      </c>
      <c r="L259" s="13"/>
      <c r="M259" s="13" t="s">
        <v>217</v>
      </c>
      <c r="N259" s="13">
        <v>22.8</v>
      </c>
      <c r="O259" s="13"/>
      <c r="P259" s="13" t="s">
        <v>217</v>
      </c>
      <c r="Q259" s="13">
        <v>33.927</v>
      </c>
      <c r="R259" s="78">
        <f t="shared" si="5"/>
        <v>33.908294513944263</v>
      </c>
    </row>
    <row r="260" spans="1:18" x14ac:dyDescent="0.25">
      <c r="A260" s="74" t="s">
        <v>289</v>
      </c>
      <c r="B260" s="13" t="s">
        <v>407</v>
      </c>
      <c r="C260" s="13" t="s">
        <v>213</v>
      </c>
      <c r="D260" s="13"/>
      <c r="E260" s="13" t="s">
        <v>290</v>
      </c>
      <c r="F260" s="13" t="s">
        <v>291</v>
      </c>
      <c r="G260" s="13"/>
      <c r="H260" s="13"/>
      <c r="I260" s="13"/>
      <c r="J260" s="13">
        <v>26.6</v>
      </c>
      <c r="K260" s="13">
        <v>-3.3</v>
      </c>
      <c r="L260" s="13"/>
      <c r="M260" s="13" t="s">
        <v>217</v>
      </c>
      <c r="N260" s="13">
        <v>26.5</v>
      </c>
      <c r="O260" s="13"/>
      <c r="P260" s="13" t="s">
        <v>217</v>
      </c>
      <c r="Q260" s="13">
        <v>29.49</v>
      </c>
      <c r="R260" s="78">
        <f t="shared" si="5"/>
        <v>29.460414485577743</v>
      </c>
    </row>
    <row r="261" spans="1:18" x14ac:dyDescent="0.25">
      <c r="A261" s="74" t="s">
        <v>289</v>
      </c>
      <c r="B261" s="13" t="s">
        <v>407</v>
      </c>
      <c r="C261" s="13" t="s">
        <v>213</v>
      </c>
      <c r="D261" s="13"/>
      <c r="E261" s="13" t="s">
        <v>290</v>
      </c>
      <c r="F261" s="13" t="s">
        <v>291</v>
      </c>
      <c r="G261" s="13"/>
      <c r="H261" s="13"/>
      <c r="I261" s="13"/>
      <c r="J261" s="13">
        <v>26.6</v>
      </c>
      <c r="K261" s="13">
        <v>-3.3</v>
      </c>
      <c r="L261" s="13"/>
      <c r="M261" s="13" t="s">
        <v>217</v>
      </c>
      <c r="N261" s="13">
        <v>26.9</v>
      </c>
      <c r="O261" s="13"/>
      <c r="P261" s="13" t="s">
        <v>217</v>
      </c>
      <c r="Q261" s="13">
        <v>29.891999999999999</v>
      </c>
      <c r="R261" s="78">
        <f t="shared" si="5"/>
        <v>29.850012230838818</v>
      </c>
    </row>
    <row r="262" spans="1:18" x14ac:dyDescent="0.25">
      <c r="A262" s="74" t="s">
        <v>289</v>
      </c>
      <c r="B262" s="13" t="s">
        <v>407</v>
      </c>
      <c r="C262" s="13" t="s">
        <v>213</v>
      </c>
      <c r="D262" s="13"/>
      <c r="E262" s="13" t="s">
        <v>290</v>
      </c>
      <c r="F262" s="13" t="s">
        <v>291</v>
      </c>
      <c r="G262" s="13"/>
      <c r="H262" s="13"/>
      <c r="I262" s="13"/>
      <c r="J262" s="13">
        <v>26.6</v>
      </c>
      <c r="K262" s="13">
        <v>-3.3</v>
      </c>
      <c r="L262" s="13"/>
      <c r="M262" s="13" t="s">
        <v>217</v>
      </c>
      <c r="N262" s="13">
        <v>26.7</v>
      </c>
      <c r="O262" s="13"/>
      <c r="P262" s="13" t="s">
        <v>217</v>
      </c>
      <c r="Q262" s="13">
        <v>29.690999999999999</v>
      </c>
      <c r="R262" s="78">
        <f t="shared" si="5"/>
        <v>29.655232331508444</v>
      </c>
    </row>
    <row r="263" spans="1:18" x14ac:dyDescent="0.25">
      <c r="A263" s="74" t="s">
        <v>289</v>
      </c>
      <c r="B263" s="13" t="s">
        <v>407</v>
      </c>
      <c r="C263" s="13" t="s">
        <v>213</v>
      </c>
      <c r="D263" s="13"/>
      <c r="E263" s="13" t="s">
        <v>290</v>
      </c>
      <c r="F263" s="13" t="s">
        <v>291</v>
      </c>
      <c r="G263" s="13"/>
      <c r="H263" s="13"/>
      <c r="I263" s="13"/>
      <c r="J263" s="13">
        <v>26.6</v>
      </c>
      <c r="K263" s="13">
        <v>-3.3</v>
      </c>
      <c r="L263" s="13"/>
      <c r="M263" s="13" t="s">
        <v>217</v>
      </c>
      <c r="N263" s="13">
        <v>26.3</v>
      </c>
      <c r="O263" s="13"/>
      <c r="P263" s="13" t="s">
        <v>217</v>
      </c>
      <c r="Q263" s="13">
        <v>29.289000000000001</v>
      </c>
      <c r="R263" s="78">
        <f t="shared" si="5"/>
        <v>29.265558678258053</v>
      </c>
    </row>
    <row r="264" spans="1:18" x14ac:dyDescent="0.25">
      <c r="A264" s="74" t="s">
        <v>289</v>
      </c>
      <c r="B264" s="13" t="s">
        <v>407</v>
      </c>
      <c r="C264" s="13" t="s">
        <v>213</v>
      </c>
      <c r="D264" s="13"/>
      <c r="E264" s="13" t="s">
        <v>290</v>
      </c>
      <c r="F264" s="13" t="s">
        <v>291</v>
      </c>
      <c r="G264" s="13"/>
      <c r="H264" s="13"/>
      <c r="I264" s="13"/>
      <c r="J264" s="13">
        <v>26.6</v>
      </c>
      <c r="K264" s="13">
        <v>-3.3</v>
      </c>
      <c r="L264" s="13"/>
      <c r="M264" s="13" t="s">
        <v>217</v>
      </c>
      <c r="N264" s="13">
        <v>26.1</v>
      </c>
      <c r="O264" s="13"/>
      <c r="P264" s="13" t="s">
        <v>217</v>
      </c>
      <c r="Q264" s="13">
        <v>29.088000000000001</v>
      </c>
      <c r="R264" s="78">
        <f t="shared" si="5"/>
        <v>29.070664894752724</v>
      </c>
    </row>
    <row r="265" spans="1:18" x14ac:dyDescent="0.25">
      <c r="A265" s="74" t="s">
        <v>289</v>
      </c>
      <c r="B265" s="13" t="s">
        <v>407</v>
      </c>
      <c r="C265" s="13" t="s">
        <v>213</v>
      </c>
      <c r="D265" s="13"/>
      <c r="E265" s="13" t="s">
        <v>290</v>
      </c>
      <c r="F265" s="13" t="s">
        <v>291</v>
      </c>
      <c r="G265" s="13"/>
      <c r="H265" s="13"/>
      <c r="I265" s="13"/>
      <c r="J265" s="13">
        <v>26.6</v>
      </c>
      <c r="K265" s="13">
        <v>-3.3</v>
      </c>
      <c r="L265" s="13"/>
      <c r="M265" s="13" t="s">
        <v>217</v>
      </c>
      <c r="N265" s="13">
        <v>25.4</v>
      </c>
      <c r="O265" s="13"/>
      <c r="P265" s="13" t="s">
        <v>217</v>
      </c>
      <c r="Q265" s="13">
        <v>28.385000000000002</v>
      </c>
      <c r="R265" s="78">
        <f t="shared" si="5"/>
        <v>28.388237376189629</v>
      </c>
    </row>
    <row r="266" spans="1:18" x14ac:dyDescent="0.25">
      <c r="A266" s="74" t="s">
        <v>424</v>
      </c>
      <c r="B266" s="13" t="s">
        <v>407</v>
      </c>
      <c r="C266" s="13" t="s">
        <v>213</v>
      </c>
      <c r="D266" s="13"/>
      <c r="E266" s="13" t="s">
        <v>248</v>
      </c>
      <c r="F266" s="13" t="s">
        <v>337</v>
      </c>
      <c r="G266" s="13" t="s">
        <v>425</v>
      </c>
      <c r="H266" s="13"/>
      <c r="I266" s="13"/>
      <c r="J266" s="13">
        <v>14.5</v>
      </c>
      <c r="K266" s="13">
        <v>-5.8</v>
      </c>
      <c r="L266" s="13"/>
      <c r="M266" s="13" t="s">
        <v>217</v>
      </c>
      <c r="N266" s="13">
        <v>26.5</v>
      </c>
      <c r="O266" s="13"/>
      <c r="P266" s="13" t="s">
        <v>217</v>
      </c>
      <c r="Q266" s="13">
        <v>31.940999999999999</v>
      </c>
      <c r="R266" s="78">
        <f t="shared" si="5"/>
        <v>31.97184279841591</v>
      </c>
    </row>
    <row r="267" spans="1:18" x14ac:dyDescent="0.25">
      <c r="A267" s="74" t="s">
        <v>424</v>
      </c>
      <c r="B267" s="13" t="s">
        <v>407</v>
      </c>
      <c r="C267" s="13" t="s">
        <v>213</v>
      </c>
      <c r="D267" s="13"/>
      <c r="E267" s="13" t="s">
        <v>248</v>
      </c>
      <c r="F267" s="13" t="s">
        <v>337</v>
      </c>
      <c r="G267" s="13" t="s">
        <v>425</v>
      </c>
      <c r="H267" s="13"/>
      <c r="I267" s="13"/>
      <c r="J267" s="13">
        <v>14.5</v>
      </c>
      <c r="K267" s="13">
        <v>-6.6</v>
      </c>
      <c r="L267" s="13"/>
      <c r="M267" s="13" t="s">
        <v>217</v>
      </c>
      <c r="N267" s="13">
        <v>25.2</v>
      </c>
      <c r="O267" s="13"/>
      <c r="P267" s="13" t="s">
        <v>217</v>
      </c>
      <c r="Q267" s="13">
        <v>31.46</v>
      </c>
      <c r="R267" s="78">
        <f t="shared" si="5"/>
        <v>31.50959181666596</v>
      </c>
    </row>
    <row r="268" spans="1:18" x14ac:dyDescent="0.25">
      <c r="A268" s="74" t="s">
        <v>426</v>
      </c>
      <c r="B268" s="13" t="s">
        <v>407</v>
      </c>
      <c r="C268" s="13" t="s">
        <v>213</v>
      </c>
      <c r="D268" s="13"/>
      <c r="E268" s="13" t="s">
        <v>427</v>
      </c>
      <c r="F268" s="13" t="s">
        <v>428</v>
      </c>
      <c r="G268" s="13" t="s">
        <v>429</v>
      </c>
      <c r="H268" s="13"/>
      <c r="I268" s="13"/>
      <c r="J268" s="13">
        <v>25</v>
      </c>
      <c r="K268" s="13">
        <v>-3.8</v>
      </c>
      <c r="L268" s="13"/>
      <c r="M268" s="13" t="s">
        <v>217</v>
      </c>
      <c r="N268" s="13">
        <v>26.3</v>
      </c>
      <c r="O268" s="13"/>
      <c r="P268" s="13" t="s">
        <v>217</v>
      </c>
      <c r="Q268" s="13">
        <v>29.710999999999999</v>
      </c>
      <c r="R268" s="78">
        <f t="shared" si="5"/>
        <v>29.767340012485608</v>
      </c>
    </row>
    <row r="269" spans="1:18" x14ac:dyDescent="0.25">
      <c r="A269" s="74" t="s">
        <v>430</v>
      </c>
      <c r="B269" s="13" t="s">
        <v>407</v>
      </c>
      <c r="C269" s="13" t="s">
        <v>213</v>
      </c>
      <c r="D269" s="13"/>
      <c r="E269" s="13" t="s">
        <v>431</v>
      </c>
      <c r="F269" s="13" t="s">
        <v>432</v>
      </c>
      <c r="G269" s="13"/>
      <c r="H269" s="13"/>
      <c r="I269" s="13"/>
      <c r="J269" s="13">
        <v>22</v>
      </c>
      <c r="K269" s="13">
        <v>-6.2</v>
      </c>
      <c r="L269" s="13"/>
      <c r="M269" s="13" t="s">
        <v>217</v>
      </c>
      <c r="N269" s="13">
        <v>23.8</v>
      </c>
      <c r="O269" s="13"/>
      <c r="P269" s="13" t="s">
        <v>217</v>
      </c>
      <c r="Q269" s="13">
        <v>29.689</v>
      </c>
      <c r="R269" s="78">
        <f t="shared" si="5"/>
        <v>29.740494855262579</v>
      </c>
    </row>
    <row r="270" spans="1:18" x14ac:dyDescent="0.25">
      <c r="A270" s="74" t="s">
        <v>433</v>
      </c>
      <c r="B270" s="13" t="s">
        <v>407</v>
      </c>
      <c r="C270" s="13" t="s">
        <v>213</v>
      </c>
      <c r="D270" s="13" t="s">
        <v>219</v>
      </c>
      <c r="E270" s="13" t="s">
        <v>420</v>
      </c>
      <c r="F270" s="13" t="s">
        <v>625</v>
      </c>
      <c r="G270" s="13"/>
      <c r="H270" s="13"/>
      <c r="I270" s="13" t="s">
        <v>626</v>
      </c>
      <c r="J270" s="13">
        <v>11</v>
      </c>
      <c r="K270" s="13">
        <v>-8.6</v>
      </c>
      <c r="L270" s="13"/>
      <c r="M270" s="13" t="s">
        <v>217</v>
      </c>
      <c r="N270" s="13">
        <v>23.8</v>
      </c>
      <c r="O270" s="13"/>
      <c r="P270" s="13" t="s">
        <v>217</v>
      </c>
      <c r="Q270" s="13">
        <v>32.106999999999999</v>
      </c>
      <c r="R270" s="78">
        <f t="shared" si="5"/>
        <v>32.158388437009258</v>
      </c>
    </row>
    <row r="271" spans="1:18" x14ac:dyDescent="0.25">
      <c r="A271" s="74" t="s">
        <v>433</v>
      </c>
      <c r="B271" s="13" t="s">
        <v>407</v>
      </c>
      <c r="C271" s="13" t="s">
        <v>213</v>
      </c>
      <c r="D271" s="13" t="s">
        <v>219</v>
      </c>
      <c r="E271" s="13" t="s">
        <v>420</v>
      </c>
      <c r="F271" s="13" t="s">
        <v>625</v>
      </c>
      <c r="G271" s="13"/>
      <c r="H271" s="13"/>
      <c r="I271" s="13" t="s">
        <v>627</v>
      </c>
      <c r="J271" s="13">
        <v>11</v>
      </c>
      <c r="K271" s="13">
        <v>-9.5</v>
      </c>
      <c r="L271" s="13"/>
      <c r="M271" s="13" t="s">
        <v>217</v>
      </c>
      <c r="N271" s="13">
        <v>23</v>
      </c>
      <c r="O271" s="13"/>
      <c r="P271" s="13" t="s">
        <v>217</v>
      </c>
      <c r="Q271" s="13">
        <v>32.31</v>
      </c>
      <c r="R271" s="78">
        <f t="shared" si="5"/>
        <v>32.284899813020964</v>
      </c>
    </row>
    <row r="272" spans="1:18" x14ac:dyDescent="0.25">
      <c r="A272" s="74" t="s">
        <v>434</v>
      </c>
      <c r="B272" s="13"/>
      <c r="C272" s="13" t="s">
        <v>213</v>
      </c>
      <c r="D272" s="13" t="s">
        <v>235</v>
      </c>
      <c r="E272" s="13" t="s">
        <v>307</v>
      </c>
      <c r="F272" s="13" t="s">
        <v>310</v>
      </c>
      <c r="G272" s="13" t="s">
        <v>435</v>
      </c>
      <c r="H272" s="13"/>
      <c r="I272" s="13" t="s">
        <v>436</v>
      </c>
      <c r="J272" s="13">
        <v>22</v>
      </c>
      <c r="K272" s="13">
        <v>-5.0999999999999996</v>
      </c>
      <c r="L272" s="13">
        <v>0.7</v>
      </c>
      <c r="M272" s="13" t="s">
        <v>217</v>
      </c>
      <c r="N272" s="13">
        <v>25.8</v>
      </c>
      <c r="O272" s="13">
        <v>0.01</v>
      </c>
      <c r="P272" s="13" t="s">
        <v>217</v>
      </c>
      <c r="Q272" s="13"/>
      <c r="R272" s="78">
        <f t="shared" si="5"/>
        <v>30.585845359854119</v>
      </c>
    </row>
    <row r="273" spans="1:18" x14ac:dyDescent="0.25">
      <c r="A273" s="74" t="s">
        <v>434</v>
      </c>
      <c r="B273" s="13"/>
      <c r="C273" s="13" t="s">
        <v>213</v>
      </c>
      <c r="D273" s="13" t="s">
        <v>235</v>
      </c>
      <c r="E273" s="13" t="s">
        <v>307</v>
      </c>
      <c r="F273" s="13" t="s">
        <v>310</v>
      </c>
      <c r="G273" s="13" t="s">
        <v>437</v>
      </c>
      <c r="H273" s="13"/>
      <c r="I273" s="13" t="s">
        <v>436</v>
      </c>
      <c r="J273" s="13">
        <v>22</v>
      </c>
      <c r="K273" s="13">
        <v>-4.7</v>
      </c>
      <c r="L273" s="13">
        <v>0.1</v>
      </c>
      <c r="M273" s="13" t="s">
        <v>217</v>
      </c>
      <c r="N273" s="13">
        <v>26.3</v>
      </c>
      <c r="O273" s="13">
        <v>7.0000000000000007E-2</v>
      </c>
      <c r="P273" s="13" t="s">
        <v>217</v>
      </c>
      <c r="Q273" s="13"/>
      <c r="R273" s="78">
        <f t="shared" si="5"/>
        <v>30.671181399650877</v>
      </c>
    </row>
    <row r="274" spans="1:18" x14ac:dyDescent="0.25">
      <c r="A274" s="74" t="s">
        <v>434</v>
      </c>
      <c r="B274" s="13"/>
      <c r="C274" s="13" t="s">
        <v>213</v>
      </c>
      <c r="D274" s="13" t="s">
        <v>235</v>
      </c>
      <c r="E274" s="13" t="s">
        <v>307</v>
      </c>
      <c r="F274" s="13" t="s">
        <v>310</v>
      </c>
      <c r="G274" s="13" t="s">
        <v>438</v>
      </c>
      <c r="H274" s="13"/>
      <c r="I274" s="13" t="s">
        <v>436</v>
      </c>
      <c r="J274" s="13">
        <v>22</v>
      </c>
      <c r="K274" s="13">
        <v>-5.0999999999999996</v>
      </c>
      <c r="L274" s="13">
        <v>0.3</v>
      </c>
      <c r="M274" s="13" t="s">
        <v>217</v>
      </c>
      <c r="N274" s="13">
        <v>25.2</v>
      </c>
      <c r="O274" s="13">
        <v>0.03</v>
      </c>
      <c r="P274" s="13" t="s">
        <v>217</v>
      </c>
      <c r="Q274" s="13"/>
      <c r="R274" s="78">
        <f t="shared" si="5"/>
        <v>30.000764894601975</v>
      </c>
    </row>
    <row r="275" spans="1:18" x14ac:dyDescent="0.25">
      <c r="A275" s="74" t="s">
        <v>434</v>
      </c>
      <c r="B275" s="13"/>
      <c r="C275" s="13" t="s">
        <v>213</v>
      </c>
      <c r="D275" s="13" t="s">
        <v>235</v>
      </c>
      <c r="E275" s="13" t="s">
        <v>307</v>
      </c>
      <c r="F275" s="13" t="s">
        <v>310</v>
      </c>
      <c r="G275" s="13" t="s">
        <v>439</v>
      </c>
      <c r="H275" s="13"/>
      <c r="I275" s="13" t="s">
        <v>436</v>
      </c>
      <c r="J275" s="13">
        <v>22</v>
      </c>
      <c r="K275" s="13">
        <v>-6.1</v>
      </c>
      <c r="L275" s="13">
        <v>0.5</v>
      </c>
      <c r="M275" s="13" t="s">
        <v>217</v>
      </c>
      <c r="N275" s="13">
        <v>25.5</v>
      </c>
      <c r="O275" s="13">
        <v>0</v>
      </c>
      <c r="P275" s="13" t="s">
        <v>217</v>
      </c>
      <c r="Q275" s="13"/>
      <c r="R275" s="78">
        <f t="shared" si="5"/>
        <v>31.298979538475503</v>
      </c>
    </row>
    <row r="276" spans="1:18" x14ac:dyDescent="0.25">
      <c r="A276" s="74" t="s">
        <v>434</v>
      </c>
      <c r="B276" s="13"/>
      <c r="C276" s="13" t="s">
        <v>213</v>
      </c>
      <c r="D276" s="13" t="s">
        <v>231</v>
      </c>
      <c r="E276" s="13" t="s">
        <v>307</v>
      </c>
      <c r="F276" s="13" t="s">
        <v>310</v>
      </c>
      <c r="G276" s="71">
        <v>28431</v>
      </c>
      <c r="H276" s="13"/>
      <c r="I276" s="13" t="s">
        <v>440</v>
      </c>
      <c r="J276" s="13">
        <v>22</v>
      </c>
      <c r="K276" s="13">
        <v>-5.7</v>
      </c>
      <c r="L276" s="13">
        <v>0.3</v>
      </c>
      <c r="M276" s="13" t="s">
        <v>217</v>
      </c>
      <c r="N276" s="13">
        <v>24.8</v>
      </c>
      <c r="O276" s="13">
        <v>0.03</v>
      </c>
      <c r="P276" s="13" t="s">
        <v>217</v>
      </c>
      <c r="Q276" s="13"/>
      <c r="R276" s="78">
        <f t="shared" si="5"/>
        <v>30.213778596496635</v>
      </c>
    </row>
    <row r="277" spans="1:18" x14ac:dyDescent="0.25">
      <c r="A277" s="74" t="s">
        <v>434</v>
      </c>
      <c r="B277" s="13"/>
      <c r="C277" s="13" t="s">
        <v>213</v>
      </c>
      <c r="D277" s="13" t="s">
        <v>231</v>
      </c>
      <c r="E277" s="13" t="s">
        <v>307</v>
      </c>
      <c r="F277" s="13" t="s">
        <v>310</v>
      </c>
      <c r="G277" s="13" t="s">
        <v>441</v>
      </c>
      <c r="H277" s="13"/>
      <c r="I277" s="13" t="s">
        <v>440</v>
      </c>
      <c r="J277" s="13">
        <v>22</v>
      </c>
      <c r="K277" s="13">
        <v>-5.7</v>
      </c>
      <c r="L277" s="13">
        <v>0.3</v>
      </c>
      <c r="M277" s="13" t="s">
        <v>217</v>
      </c>
      <c r="N277" s="13">
        <v>26.3</v>
      </c>
      <c r="O277" s="13">
        <v>0.03</v>
      </c>
      <c r="P277" s="13" t="s">
        <v>217</v>
      </c>
      <c r="Q277" s="13"/>
      <c r="R277" s="78">
        <f t="shared" si="5"/>
        <v>31.676408665640796</v>
      </c>
    </row>
    <row r="278" spans="1:18" x14ac:dyDescent="0.25">
      <c r="A278" s="74" t="s">
        <v>434</v>
      </c>
      <c r="B278" s="13"/>
      <c r="C278" s="13" t="s">
        <v>213</v>
      </c>
      <c r="D278" s="13" t="s">
        <v>231</v>
      </c>
      <c r="E278" s="13" t="s">
        <v>307</v>
      </c>
      <c r="F278" s="13" t="s">
        <v>310</v>
      </c>
      <c r="G278" s="13" t="s">
        <v>442</v>
      </c>
      <c r="H278" s="13"/>
      <c r="I278" s="13" t="s">
        <v>440</v>
      </c>
      <c r="J278" s="13">
        <v>22</v>
      </c>
      <c r="K278" s="13">
        <v>-5.7</v>
      </c>
      <c r="L278" s="13">
        <v>0.3</v>
      </c>
      <c r="M278" s="13" t="s">
        <v>217</v>
      </c>
      <c r="N278" s="13">
        <v>26.5</v>
      </c>
      <c r="O278" s="13">
        <v>0.03</v>
      </c>
      <c r="P278" s="13" t="s">
        <v>217</v>
      </c>
      <c r="Q278" s="13"/>
      <c r="R278" s="78">
        <f t="shared" si="5"/>
        <v>31.871264472960384</v>
      </c>
    </row>
    <row r="279" spans="1:18" x14ac:dyDescent="0.25">
      <c r="A279" s="74" t="s">
        <v>434</v>
      </c>
      <c r="B279" s="13"/>
      <c r="C279" s="13" t="s">
        <v>213</v>
      </c>
      <c r="D279" s="13" t="s">
        <v>231</v>
      </c>
      <c r="E279" s="13" t="s">
        <v>307</v>
      </c>
      <c r="F279" s="13" t="s">
        <v>310</v>
      </c>
      <c r="G279" s="13" t="s">
        <v>443</v>
      </c>
      <c r="H279" s="13"/>
      <c r="I279" s="13" t="s">
        <v>440</v>
      </c>
      <c r="J279" s="13">
        <v>22</v>
      </c>
      <c r="K279" s="13">
        <v>-5.0999999999999996</v>
      </c>
      <c r="L279" s="13">
        <v>0.7</v>
      </c>
      <c r="M279" s="13" t="s">
        <v>217</v>
      </c>
      <c r="N279" s="13">
        <v>26.5</v>
      </c>
      <c r="O279" s="13">
        <v>0.03</v>
      </c>
      <c r="P279" s="13" t="s">
        <v>217</v>
      </c>
      <c r="Q279" s="13"/>
      <c r="R279" s="78">
        <f t="shared" si="5"/>
        <v>31.268006863674298</v>
      </c>
    </row>
    <row r="280" spans="1:18" x14ac:dyDescent="0.25">
      <c r="A280" s="74" t="s">
        <v>434</v>
      </c>
      <c r="B280" s="13"/>
      <c r="C280" s="13" t="s">
        <v>213</v>
      </c>
      <c r="D280" s="13" t="s">
        <v>231</v>
      </c>
      <c r="E280" s="13" t="s">
        <v>307</v>
      </c>
      <c r="F280" s="13" t="s">
        <v>310</v>
      </c>
      <c r="G280" s="71">
        <v>21155</v>
      </c>
      <c r="H280" s="13"/>
      <c r="I280" s="13" t="s">
        <v>440</v>
      </c>
      <c r="J280" s="13">
        <v>22</v>
      </c>
      <c r="K280" s="13">
        <v>-4.8</v>
      </c>
      <c r="L280" s="13">
        <v>0.7</v>
      </c>
      <c r="M280" s="13" t="s">
        <v>217</v>
      </c>
      <c r="N280" s="13">
        <v>25.7</v>
      </c>
      <c r="O280" s="13">
        <v>0.05</v>
      </c>
      <c r="P280" s="13" t="s">
        <v>217</v>
      </c>
      <c r="Q280" s="13"/>
      <c r="R280" s="78">
        <f t="shared" si="5"/>
        <v>30.18686332845029</v>
      </c>
    </row>
    <row r="281" spans="1:18" x14ac:dyDescent="0.25">
      <c r="A281" s="74" t="s">
        <v>434</v>
      </c>
      <c r="B281" s="13"/>
      <c r="C281" s="13" t="s">
        <v>213</v>
      </c>
      <c r="D281" s="13" t="s">
        <v>231</v>
      </c>
      <c r="E281" s="13" t="s">
        <v>307</v>
      </c>
      <c r="F281" s="13" t="s">
        <v>310</v>
      </c>
      <c r="G281" s="13" t="s">
        <v>444</v>
      </c>
      <c r="H281" s="13"/>
      <c r="I281" s="13" t="s">
        <v>445</v>
      </c>
      <c r="J281" s="13">
        <v>22</v>
      </c>
      <c r="K281" s="13">
        <v>-5</v>
      </c>
      <c r="L281" s="13">
        <v>0.6</v>
      </c>
      <c r="M281" s="13" t="s">
        <v>217</v>
      </c>
      <c r="N281" s="13">
        <v>25.3</v>
      </c>
      <c r="O281" s="13">
        <v>0.03</v>
      </c>
      <c r="P281" s="13" t="s">
        <v>217</v>
      </c>
      <c r="Q281" s="13"/>
      <c r="R281" s="78">
        <f t="shared" si="5"/>
        <v>29.997794517452679</v>
      </c>
    </row>
    <row r="282" spans="1:18" x14ac:dyDescent="0.25">
      <c r="A282" s="74" t="s">
        <v>434</v>
      </c>
      <c r="B282" s="13"/>
      <c r="C282" s="13" t="s">
        <v>213</v>
      </c>
      <c r="D282" s="13" t="s">
        <v>231</v>
      </c>
      <c r="E282" s="13" t="s">
        <v>307</v>
      </c>
      <c r="F282" s="13" t="s">
        <v>310</v>
      </c>
      <c r="G282" s="13" t="s">
        <v>446</v>
      </c>
      <c r="H282" s="13"/>
      <c r="I282" s="13" t="s">
        <v>447</v>
      </c>
      <c r="J282" s="13">
        <v>22</v>
      </c>
      <c r="K282" s="13">
        <v>-4.4000000000000004</v>
      </c>
      <c r="L282" s="13">
        <v>0.6</v>
      </c>
      <c r="M282" s="13" t="s">
        <v>217</v>
      </c>
      <c r="N282" s="13">
        <v>25.3</v>
      </c>
      <c r="O282" s="13">
        <v>0.02</v>
      </c>
      <c r="P282" s="13" t="s">
        <v>217</v>
      </c>
      <c r="Q282" s="13"/>
      <c r="R282" s="78">
        <f t="shared" si="5"/>
        <v>29.394961182608633</v>
      </c>
    </row>
    <row r="283" spans="1:18" x14ac:dyDescent="0.25">
      <c r="A283" s="74" t="s">
        <v>434</v>
      </c>
      <c r="B283" s="13"/>
      <c r="C283" s="13" t="s">
        <v>213</v>
      </c>
      <c r="D283" s="13"/>
      <c r="E283" s="13" t="s">
        <v>307</v>
      </c>
      <c r="F283" s="13" t="s">
        <v>310</v>
      </c>
      <c r="G283" s="13" t="s">
        <v>448</v>
      </c>
      <c r="H283" s="13"/>
      <c r="I283" s="13" t="s">
        <v>449</v>
      </c>
      <c r="J283" s="13">
        <v>22</v>
      </c>
      <c r="K283" s="13">
        <v>-4.7</v>
      </c>
      <c r="L283" s="13">
        <v>0.6</v>
      </c>
      <c r="M283" s="13" t="s">
        <v>217</v>
      </c>
      <c r="N283" s="13">
        <v>26.2</v>
      </c>
      <c r="O283" s="13">
        <v>0.06</v>
      </c>
      <c r="P283" s="13" t="s">
        <v>217</v>
      </c>
      <c r="Q283" s="13"/>
      <c r="R283" s="78">
        <f t="shared" si="5"/>
        <v>30.573739255846615</v>
      </c>
    </row>
    <row r="284" spans="1:18" x14ac:dyDescent="0.25">
      <c r="A284" s="74" t="s">
        <v>434</v>
      </c>
      <c r="B284" s="13"/>
      <c r="C284" s="13" t="s">
        <v>213</v>
      </c>
      <c r="D284" s="13" t="s">
        <v>219</v>
      </c>
      <c r="E284" s="13" t="s">
        <v>307</v>
      </c>
      <c r="F284" s="13" t="s">
        <v>310</v>
      </c>
      <c r="G284" s="13" t="s">
        <v>450</v>
      </c>
      <c r="H284" s="13"/>
      <c r="I284" s="13" t="s">
        <v>451</v>
      </c>
      <c r="J284" s="13">
        <v>22</v>
      </c>
      <c r="K284" s="13">
        <v>-4.3</v>
      </c>
      <c r="L284" s="13">
        <v>0.7</v>
      </c>
      <c r="M284" s="13" t="s">
        <v>217</v>
      </c>
      <c r="N284" s="13">
        <v>26</v>
      </c>
      <c r="O284" s="13">
        <v>0.08</v>
      </c>
      <c r="P284" s="13" t="s">
        <v>217</v>
      </c>
      <c r="Q284" s="13"/>
      <c r="R284" s="78">
        <f t="shared" si="5"/>
        <v>29.977018336676252</v>
      </c>
    </row>
    <row r="285" spans="1:18" x14ac:dyDescent="0.25">
      <c r="A285" s="74" t="s">
        <v>434</v>
      </c>
      <c r="B285" s="13"/>
      <c r="C285" s="13" t="s">
        <v>213</v>
      </c>
      <c r="D285" s="13" t="s">
        <v>231</v>
      </c>
      <c r="E285" s="13" t="s">
        <v>307</v>
      </c>
      <c r="F285" s="13" t="s">
        <v>310</v>
      </c>
      <c r="G285" s="71">
        <v>27246</v>
      </c>
      <c r="H285" s="13"/>
      <c r="I285" s="13" t="s">
        <v>452</v>
      </c>
      <c r="J285" s="13">
        <v>22</v>
      </c>
      <c r="K285" s="13">
        <v>-4.7</v>
      </c>
      <c r="L285" s="13">
        <v>0.6</v>
      </c>
      <c r="M285" s="13" t="s">
        <v>217</v>
      </c>
      <c r="N285" s="13">
        <v>24.9</v>
      </c>
      <c r="O285" s="13">
        <v>0.04</v>
      </c>
      <c r="P285" s="13" t="s">
        <v>217</v>
      </c>
      <c r="Q285" s="13"/>
      <c r="R285" s="78">
        <f t="shared" si="5"/>
        <v>29.306126585499488</v>
      </c>
    </row>
    <row r="286" spans="1:18" x14ac:dyDescent="0.25">
      <c r="A286" s="74" t="s">
        <v>434</v>
      </c>
      <c r="B286" s="13"/>
      <c r="C286" s="13" t="s">
        <v>213</v>
      </c>
      <c r="D286" s="13" t="s">
        <v>231</v>
      </c>
      <c r="E286" s="13" t="s">
        <v>307</v>
      </c>
      <c r="F286" s="13" t="s">
        <v>310</v>
      </c>
      <c r="G286" s="13" t="s">
        <v>453</v>
      </c>
      <c r="H286" s="13"/>
      <c r="I286" s="13" t="s">
        <v>452</v>
      </c>
      <c r="J286" s="13">
        <v>22</v>
      </c>
      <c r="K286" s="13">
        <v>-4.5999999999999996</v>
      </c>
      <c r="L286" s="13">
        <v>0.7</v>
      </c>
      <c r="M286" s="13" t="s">
        <v>217</v>
      </c>
      <c r="N286" s="13">
        <v>25</v>
      </c>
      <c r="O286" s="13">
        <v>0.04</v>
      </c>
      <c r="P286" s="13" t="s">
        <v>217</v>
      </c>
      <c r="Q286" s="13"/>
      <c r="R286" s="78">
        <f t="shared" si="5"/>
        <v>29.303225148054711</v>
      </c>
    </row>
    <row r="287" spans="1:18" x14ac:dyDescent="0.25">
      <c r="A287" s="74" t="s">
        <v>434</v>
      </c>
      <c r="B287" s="13"/>
      <c r="C287" s="13" t="s">
        <v>213</v>
      </c>
      <c r="D287" s="13" t="s">
        <v>222</v>
      </c>
      <c r="E287" s="13" t="s">
        <v>307</v>
      </c>
      <c r="F287" s="13" t="s">
        <v>310</v>
      </c>
      <c r="G287" s="13" t="s">
        <v>454</v>
      </c>
      <c r="H287" s="13"/>
      <c r="I287" s="13"/>
      <c r="J287" s="13">
        <v>22</v>
      </c>
      <c r="K287" s="13">
        <v>-5.0999999999999996</v>
      </c>
      <c r="L287" s="13">
        <v>0.7</v>
      </c>
      <c r="M287" s="13" t="s">
        <v>217</v>
      </c>
      <c r="N287" s="13">
        <v>25.4</v>
      </c>
      <c r="O287" s="13">
        <v>0.08</v>
      </c>
      <c r="P287" s="13" t="s">
        <v>217</v>
      </c>
      <c r="Q287" s="13"/>
      <c r="R287" s="78">
        <f t="shared" si="5"/>
        <v>30.195829754286319</v>
      </c>
    </row>
    <row r="288" spans="1:18" x14ac:dyDescent="0.25">
      <c r="A288" s="74" t="s">
        <v>434</v>
      </c>
      <c r="B288" s="13"/>
      <c r="C288" s="13" t="s">
        <v>213</v>
      </c>
      <c r="D288" s="13" t="s">
        <v>224</v>
      </c>
      <c r="E288" s="13" t="s">
        <v>307</v>
      </c>
      <c r="F288" s="13" t="s">
        <v>310</v>
      </c>
      <c r="G288" s="13" t="s">
        <v>455</v>
      </c>
      <c r="H288" s="13"/>
      <c r="I288" s="13"/>
      <c r="J288" s="13">
        <v>22</v>
      </c>
      <c r="K288" s="13">
        <v>-3.5</v>
      </c>
      <c r="L288" s="13">
        <v>0.2</v>
      </c>
      <c r="M288" s="13" t="s">
        <v>217</v>
      </c>
      <c r="N288" s="13">
        <v>26.383952000000001</v>
      </c>
      <c r="O288" s="13">
        <v>0.01</v>
      </c>
      <c r="P288" s="13" t="s">
        <v>217</v>
      </c>
      <c r="Q288" s="13"/>
      <c r="R288" s="78">
        <f t="shared" si="5"/>
        <v>29.548038296415854</v>
      </c>
    </row>
    <row r="289" spans="1:18" x14ac:dyDescent="0.25">
      <c r="A289" s="74" t="s">
        <v>434</v>
      </c>
      <c r="B289" s="13"/>
      <c r="C289" s="13" t="s">
        <v>213</v>
      </c>
      <c r="D289" s="13" t="s">
        <v>224</v>
      </c>
      <c r="E289" s="13" t="s">
        <v>307</v>
      </c>
      <c r="F289" s="13" t="s">
        <v>310</v>
      </c>
      <c r="G289" s="13" t="s">
        <v>456</v>
      </c>
      <c r="H289" s="13"/>
      <c r="I289" s="13"/>
      <c r="J289" s="13">
        <v>22</v>
      </c>
      <c r="K289" s="13">
        <v>-3.5</v>
      </c>
      <c r="L289" s="13">
        <v>0.2</v>
      </c>
      <c r="M289" s="13" t="s">
        <v>217</v>
      </c>
      <c r="N289" s="13">
        <v>26.487044000000001</v>
      </c>
      <c r="O289" s="13">
        <v>0.05</v>
      </c>
      <c r="P289" s="13" t="s">
        <v>217</v>
      </c>
      <c r="Q289" s="13"/>
      <c r="R289" s="78">
        <f t="shared" si="5"/>
        <v>29.6484751970175</v>
      </c>
    </row>
    <row r="290" spans="1:18" x14ac:dyDescent="0.25">
      <c r="A290" s="74" t="s">
        <v>457</v>
      </c>
      <c r="B290" s="13"/>
      <c r="C290" s="13" t="s">
        <v>213</v>
      </c>
      <c r="D290" s="13" t="s">
        <v>235</v>
      </c>
      <c r="E290" s="13" t="s">
        <v>267</v>
      </c>
      <c r="F290" s="13" t="s">
        <v>458</v>
      </c>
      <c r="G290" s="13" t="s">
        <v>459</v>
      </c>
      <c r="H290" s="71">
        <v>40548</v>
      </c>
      <c r="I290" s="13"/>
      <c r="J290" s="13">
        <v>10.199999999999999</v>
      </c>
      <c r="K290" s="13">
        <v>-4.5</v>
      </c>
      <c r="L290" s="13"/>
      <c r="M290" s="13" t="s">
        <v>217</v>
      </c>
      <c r="N290" s="13">
        <v>27.3</v>
      </c>
      <c r="O290" s="13"/>
      <c r="P290" s="13" t="s">
        <v>217</v>
      </c>
      <c r="Q290" s="13"/>
      <c r="R290" s="78">
        <f t="shared" si="5"/>
        <v>31.444156717966951</v>
      </c>
    </row>
    <row r="291" spans="1:18" x14ac:dyDescent="0.25">
      <c r="A291" s="74" t="s">
        <v>457</v>
      </c>
      <c r="B291" s="13"/>
      <c r="C291" s="13" t="s">
        <v>213</v>
      </c>
      <c r="D291" s="13" t="s">
        <v>235</v>
      </c>
      <c r="E291" s="13" t="s">
        <v>267</v>
      </c>
      <c r="F291" s="13" t="s">
        <v>458</v>
      </c>
      <c r="G291" s="13" t="s">
        <v>460</v>
      </c>
      <c r="H291" s="71">
        <v>40548</v>
      </c>
      <c r="I291" s="13"/>
      <c r="J291" s="13">
        <v>10.6</v>
      </c>
      <c r="K291" s="13">
        <v>-4.5</v>
      </c>
      <c r="L291" s="13"/>
      <c r="M291" s="13" t="s">
        <v>217</v>
      </c>
      <c r="N291" s="13">
        <v>27.7</v>
      </c>
      <c r="O291" s="13"/>
      <c r="P291" s="13" t="s">
        <v>217</v>
      </c>
      <c r="Q291" s="13"/>
      <c r="R291" s="78">
        <f t="shared" si="5"/>
        <v>31.833451126776428</v>
      </c>
    </row>
    <row r="292" spans="1:18" x14ac:dyDescent="0.25">
      <c r="A292" s="74" t="s">
        <v>457</v>
      </c>
      <c r="B292" s="13"/>
      <c r="C292" s="13" t="s">
        <v>213</v>
      </c>
      <c r="D292" s="13" t="s">
        <v>235</v>
      </c>
      <c r="E292" s="13" t="s">
        <v>267</v>
      </c>
      <c r="F292" s="13" t="s">
        <v>458</v>
      </c>
      <c r="G292" s="13" t="s">
        <v>461</v>
      </c>
      <c r="H292" s="71">
        <v>40548</v>
      </c>
      <c r="I292" s="13"/>
      <c r="J292" s="13">
        <v>11.5</v>
      </c>
      <c r="K292" s="13">
        <v>-4.5</v>
      </c>
      <c r="L292" s="13"/>
      <c r="M292" s="13" t="s">
        <v>217</v>
      </c>
      <c r="N292" s="13">
        <v>27.2</v>
      </c>
      <c r="O292" s="13"/>
      <c r="P292" s="13" t="s">
        <v>217</v>
      </c>
      <c r="Q292" s="13"/>
      <c r="R292" s="78">
        <f t="shared" si="5"/>
        <v>31.346809431445724</v>
      </c>
    </row>
    <row r="293" spans="1:18" x14ac:dyDescent="0.25">
      <c r="A293" s="74" t="s">
        <v>457</v>
      </c>
      <c r="B293" s="13"/>
      <c r="C293" s="13" t="s">
        <v>213</v>
      </c>
      <c r="D293" s="13" t="s">
        <v>235</v>
      </c>
      <c r="E293" s="13" t="s">
        <v>267</v>
      </c>
      <c r="F293" s="13" t="s">
        <v>458</v>
      </c>
      <c r="G293" s="13" t="s">
        <v>459</v>
      </c>
      <c r="H293" s="71">
        <v>40513</v>
      </c>
      <c r="I293" s="13"/>
      <c r="J293" s="13">
        <v>12</v>
      </c>
      <c r="K293" s="13">
        <v>-4.5</v>
      </c>
      <c r="L293" s="13"/>
      <c r="M293" s="13" t="s">
        <v>217</v>
      </c>
      <c r="N293" s="13">
        <v>26.7</v>
      </c>
      <c r="O293" s="13"/>
      <c r="P293" s="13" t="s">
        <v>217</v>
      </c>
      <c r="Q293" s="13"/>
      <c r="R293" s="78">
        <f t="shared" si="5"/>
        <v>30.859930800668032</v>
      </c>
    </row>
    <row r="294" spans="1:18" x14ac:dyDescent="0.25">
      <c r="A294" s="74" t="s">
        <v>457</v>
      </c>
      <c r="B294" s="13"/>
      <c r="C294" s="13" t="s">
        <v>213</v>
      </c>
      <c r="D294" s="13" t="s">
        <v>235</v>
      </c>
      <c r="E294" s="13" t="s">
        <v>267</v>
      </c>
      <c r="F294" s="13" t="s">
        <v>458</v>
      </c>
      <c r="G294" s="13" t="s">
        <v>460</v>
      </c>
      <c r="H294" s="71">
        <v>40513</v>
      </c>
      <c r="I294" s="13"/>
      <c r="J294" s="13">
        <v>12.7</v>
      </c>
      <c r="K294" s="13">
        <v>-4.5</v>
      </c>
      <c r="L294" s="13"/>
      <c r="M294" s="13" t="s">
        <v>217</v>
      </c>
      <c r="N294" s="13">
        <v>26.9</v>
      </c>
      <c r="O294" s="13"/>
      <c r="P294" s="13" t="s">
        <v>217</v>
      </c>
      <c r="Q294" s="13"/>
      <c r="R294" s="78">
        <f t="shared" si="5"/>
        <v>31.054710699998445</v>
      </c>
    </row>
    <row r="295" spans="1:18" x14ac:dyDescent="0.25">
      <c r="A295" s="74" t="s">
        <v>457</v>
      </c>
      <c r="B295" s="13"/>
      <c r="C295" s="13" t="s">
        <v>213</v>
      </c>
      <c r="D295" s="13" t="s">
        <v>235</v>
      </c>
      <c r="E295" s="13" t="s">
        <v>267</v>
      </c>
      <c r="F295" s="13" t="s">
        <v>458</v>
      </c>
      <c r="G295" s="13" t="s">
        <v>460</v>
      </c>
      <c r="H295" s="71">
        <v>40584</v>
      </c>
      <c r="I295" s="13"/>
      <c r="J295" s="13">
        <v>12.7</v>
      </c>
      <c r="K295" s="13">
        <v>-4.5</v>
      </c>
      <c r="L295" s="13"/>
      <c r="M295" s="13" t="s">
        <v>217</v>
      </c>
      <c r="N295" s="13">
        <v>27</v>
      </c>
      <c r="O295" s="13"/>
      <c r="P295" s="13" t="s">
        <v>217</v>
      </c>
      <c r="Q295" s="13"/>
      <c r="R295" s="78">
        <f t="shared" si="5"/>
        <v>31.152086424307296</v>
      </c>
    </row>
    <row r="296" spans="1:18" x14ac:dyDescent="0.25">
      <c r="A296" s="74" t="s">
        <v>457</v>
      </c>
      <c r="B296" s="13"/>
      <c r="C296" s="13" t="s">
        <v>213</v>
      </c>
      <c r="D296" s="13" t="s">
        <v>235</v>
      </c>
      <c r="E296" s="13" t="s">
        <v>267</v>
      </c>
      <c r="F296" s="13" t="s">
        <v>458</v>
      </c>
      <c r="G296" s="13" t="s">
        <v>461</v>
      </c>
      <c r="H296" s="71">
        <v>40584</v>
      </c>
      <c r="I296" s="13"/>
      <c r="J296" s="13">
        <v>12.9</v>
      </c>
      <c r="K296" s="13">
        <v>-4.4000000000000004</v>
      </c>
      <c r="L296" s="13"/>
      <c r="M296" s="13" t="s">
        <v>217</v>
      </c>
      <c r="N296" s="13"/>
      <c r="O296" s="13"/>
      <c r="P296" s="13" t="s">
        <v>217</v>
      </c>
      <c r="Q296" s="13"/>
      <c r="R296" s="78"/>
    </row>
    <row r="297" spans="1:18" x14ac:dyDescent="0.25">
      <c r="A297" s="74" t="s">
        <v>457</v>
      </c>
      <c r="B297" s="13"/>
      <c r="C297" s="13" t="s">
        <v>213</v>
      </c>
      <c r="D297" s="13" t="s">
        <v>235</v>
      </c>
      <c r="E297" s="13" t="s">
        <v>267</v>
      </c>
      <c r="F297" s="13" t="s">
        <v>458</v>
      </c>
      <c r="G297" s="13" t="s">
        <v>459</v>
      </c>
      <c r="H297" s="71">
        <v>40584</v>
      </c>
      <c r="I297" s="13"/>
      <c r="J297" s="13">
        <v>13</v>
      </c>
      <c r="K297" s="13">
        <v>-4.4000000000000004</v>
      </c>
      <c r="L297" s="13"/>
      <c r="M297" s="13" t="s">
        <v>217</v>
      </c>
      <c r="N297" s="13"/>
      <c r="O297" s="13"/>
      <c r="P297" s="13" t="s">
        <v>217</v>
      </c>
      <c r="Q297" s="13"/>
      <c r="R297" s="78"/>
    </row>
    <row r="298" spans="1:18" x14ac:dyDescent="0.25">
      <c r="A298" s="74" t="s">
        <v>457</v>
      </c>
      <c r="B298" s="13"/>
      <c r="C298" s="13" t="s">
        <v>213</v>
      </c>
      <c r="D298" s="13" t="s">
        <v>235</v>
      </c>
      <c r="E298" s="13" t="s">
        <v>267</v>
      </c>
      <c r="F298" s="13" t="s">
        <v>458</v>
      </c>
      <c r="G298" s="13" t="s">
        <v>459</v>
      </c>
      <c r="H298" s="71">
        <v>40312</v>
      </c>
      <c r="I298" s="13"/>
      <c r="J298" s="13">
        <v>15.8</v>
      </c>
      <c r="K298" s="13">
        <v>-4.5999999999999996</v>
      </c>
      <c r="L298" s="13"/>
      <c r="M298" s="13" t="s">
        <v>217</v>
      </c>
      <c r="N298" s="13">
        <v>25.4</v>
      </c>
      <c r="O298" s="13"/>
      <c r="P298" s="13" t="s">
        <v>217</v>
      </c>
      <c r="Q298" s="13"/>
      <c r="R298" s="78">
        <f t="shared" ref="R298:R344" si="6">1000*LN((1000+N298)/(1000+K298))</f>
        <v>29.693392925146565</v>
      </c>
    </row>
    <row r="299" spans="1:18" x14ac:dyDescent="0.25">
      <c r="A299" s="74" t="s">
        <v>457</v>
      </c>
      <c r="B299" s="13"/>
      <c r="C299" s="13" t="s">
        <v>213</v>
      </c>
      <c r="D299" s="13" t="s">
        <v>235</v>
      </c>
      <c r="E299" s="13" t="s">
        <v>267</v>
      </c>
      <c r="F299" s="13" t="s">
        <v>458</v>
      </c>
      <c r="G299" s="13" t="s">
        <v>459</v>
      </c>
      <c r="H299" s="71">
        <v>40280</v>
      </c>
      <c r="I299" s="13"/>
      <c r="J299" s="13">
        <v>16.100000000000001</v>
      </c>
      <c r="K299" s="13">
        <v>-4.7</v>
      </c>
      <c r="L299" s="13"/>
      <c r="M299" s="13" t="s">
        <v>217</v>
      </c>
      <c r="N299" s="13">
        <v>26</v>
      </c>
      <c r="O299" s="13"/>
      <c r="P299" s="13" t="s">
        <v>217</v>
      </c>
      <c r="Q299" s="13"/>
      <c r="R299" s="78">
        <f t="shared" si="6"/>
        <v>30.378826478697043</v>
      </c>
    </row>
    <row r="300" spans="1:18" x14ac:dyDescent="0.25">
      <c r="A300" s="74" t="s">
        <v>457</v>
      </c>
      <c r="B300" s="13"/>
      <c r="C300" s="13" t="s">
        <v>213</v>
      </c>
      <c r="D300" s="13" t="s">
        <v>235</v>
      </c>
      <c r="E300" s="13" t="s">
        <v>267</v>
      </c>
      <c r="F300" s="13" t="s">
        <v>458</v>
      </c>
      <c r="G300" s="13" t="s">
        <v>460</v>
      </c>
      <c r="H300" s="71">
        <v>40176</v>
      </c>
      <c r="I300" s="13"/>
      <c r="J300" s="13">
        <v>16.399999999999999</v>
      </c>
      <c r="K300" s="13">
        <v>-4.5</v>
      </c>
      <c r="L300" s="13"/>
      <c r="M300" s="13" t="s">
        <v>217</v>
      </c>
      <c r="N300" s="13">
        <v>27.5</v>
      </c>
      <c r="O300" s="13"/>
      <c r="P300" s="13" t="s">
        <v>217</v>
      </c>
      <c r="Q300" s="13"/>
      <c r="R300" s="78">
        <f t="shared" si="6"/>
        <v>31.638822866138767</v>
      </c>
    </row>
    <row r="301" spans="1:18" x14ac:dyDescent="0.25">
      <c r="A301" s="74" t="s">
        <v>457</v>
      </c>
      <c r="B301" s="13"/>
      <c r="C301" s="13" t="s">
        <v>213</v>
      </c>
      <c r="D301" s="13" t="s">
        <v>235</v>
      </c>
      <c r="E301" s="13" t="s">
        <v>267</v>
      </c>
      <c r="F301" s="13" t="s">
        <v>458</v>
      </c>
      <c r="G301" s="13" t="s">
        <v>459</v>
      </c>
      <c r="H301" s="71">
        <v>40176</v>
      </c>
      <c r="I301" s="13"/>
      <c r="J301" s="13">
        <v>16.5</v>
      </c>
      <c r="K301" s="13">
        <v>-4.5</v>
      </c>
      <c r="L301" s="13"/>
      <c r="M301" s="13" t="s">
        <v>217</v>
      </c>
      <c r="N301" s="13">
        <v>27.5</v>
      </c>
      <c r="O301" s="13"/>
      <c r="P301" s="13" t="s">
        <v>217</v>
      </c>
      <c r="Q301" s="13"/>
      <c r="R301" s="78">
        <f t="shared" si="6"/>
        <v>31.638822866138767</v>
      </c>
    </row>
    <row r="302" spans="1:18" x14ac:dyDescent="0.25">
      <c r="A302" s="74" t="s">
        <v>457</v>
      </c>
      <c r="B302" s="13"/>
      <c r="C302" s="13" t="s">
        <v>213</v>
      </c>
      <c r="D302" s="13" t="s">
        <v>235</v>
      </c>
      <c r="E302" s="13" t="s">
        <v>267</v>
      </c>
      <c r="F302" s="13" t="s">
        <v>458</v>
      </c>
      <c r="G302" s="13" t="s">
        <v>461</v>
      </c>
      <c r="H302" s="71">
        <v>40623</v>
      </c>
      <c r="I302" s="13"/>
      <c r="J302" s="13">
        <v>16.8</v>
      </c>
      <c r="K302" s="13">
        <v>-4.4000000000000004</v>
      </c>
      <c r="L302" s="13"/>
      <c r="M302" s="13" t="s">
        <v>217</v>
      </c>
      <c r="N302" s="13"/>
      <c r="O302" s="13"/>
      <c r="P302" s="13" t="s">
        <v>217</v>
      </c>
      <c r="Q302" s="13"/>
      <c r="R302" s="78"/>
    </row>
    <row r="303" spans="1:18" x14ac:dyDescent="0.25">
      <c r="A303" s="74" t="s">
        <v>457</v>
      </c>
      <c r="B303" s="13"/>
      <c r="C303" s="13" t="s">
        <v>213</v>
      </c>
      <c r="D303" s="13" t="s">
        <v>235</v>
      </c>
      <c r="E303" s="13" t="s">
        <v>267</v>
      </c>
      <c r="F303" s="13" t="s">
        <v>458</v>
      </c>
      <c r="G303" s="13" t="s">
        <v>460</v>
      </c>
      <c r="H303" s="71">
        <v>40487</v>
      </c>
      <c r="I303" s="13"/>
      <c r="J303" s="13">
        <v>17.100000000000001</v>
      </c>
      <c r="K303" s="13">
        <v>-4.5999999999999996</v>
      </c>
      <c r="L303" s="13"/>
      <c r="M303" s="13" t="s">
        <v>217</v>
      </c>
      <c r="N303" s="13">
        <v>26.2</v>
      </c>
      <c r="O303" s="13"/>
      <c r="P303" s="13" t="s">
        <v>217</v>
      </c>
      <c r="Q303" s="13"/>
      <c r="R303" s="78">
        <f t="shared" si="6"/>
        <v>30.473272083410748</v>
      </c>
    </row>
    <row r="304" spans="1:18" x14ac:dyDescent="0.25">
      <c r="A304" s="74" t="s">
        <v>457</v>
      </c>
      <c r="B304" s="13"/>
      <c r="C304" s="13" t="s">
        <v>213</v>
      </c>
      <c r="D304" s="13" t="s">
        <v>235</v>
      </c>
      <c r="E304" s="13" t="s">
        <v>267</v>
      </c>
      <c r="F304" s="13" t="s">
        <v>458</v>
      </c>
      <c r="G304" s="13" t="s">
        <v>459</v>
      </c>
      <c r="H304" s="71">
        <v>40247</v>
      </c>
      <c r="I304" s="13"/>
      <c r="J304" s="13">
        <v>17.100000000000001</v>
      </c>
      <c r="K304" s="13">
        <v>-4.7</v>
      </c>
      <c r="L304" s="13"/>
      <c r="M304" s="13" t="s">
        <v>217</v>
      </c>
      <c r="N304" s="13">
        <v>26.9</v>
      </c>
      <c r="O304" s="13"/>
      <c r="P304" s="13" t="s">
        <v>217</v>
      </c>
      <c r="Q304" s="13"/>
      <c r="R304" s="78">
        <f t="shared" si="6"/>
        <v>31.255634952231514</v>
      </c>
    </row>
    <row r="305" spans="1:18" x14ac:dyDescent="0.25">
      <c r="A305" s="74" t="s">
        <v>457</v>
      </c>
      <c r="B305" s="13"/>
      <c r="C305" s="13" t="s">
        <v>213</v>
      </c>
      <c r="D305" s="13" t="s">
        <v>235</v>
      </c>
      <c r="E305" s="13" t="s">
        <v>267</v>
      </c>
      <c r="F305" s="13" t="s">
        <v>458</v>
      </c>
      <c r="G305" s="13" t="s">
        <v>461</v>
      </c>
      <c r="H305" s="71">
        <v>40176</v>
      </c>
      <c r="I305" s="13"/>
      <c r="J305" s="13">
        <v>17.2</v>
      </c>
      <c r="K305" s="13">
        <v>-4.5999999999999996</v>
      </c>
      <c r="L305" s="13"/>
      <c r="M305" s="13" t="s">
        <v>217</v>
      </c>
      <c r="N305" s="13">
        <v>27</v>
      </c>
      <c r="O305" s="13"/>
      <c r="P305" s="13" t="s">
        <v>217</v>
      </c>
      <c r="Q305" s="13"/>
      <c r="R305" s="78">
        <f t="shared" si="6"/>
        <v>31.25254350410453</v>
      </c>
    </row>
    <row r="306" spans="1:18" x14ac:dyDescent="0.25">
      <c r="A306" s="74" t="s">
        <v>457</v>
      </c>
      <c r="B306" s="13"/>
      <c r="C306" s="13" t="s">
        <v>213</v>
      </c>
      <c r="D306" s="13" t="s">
        <v>235</v>
      </c>
      <c r="E306" s="13" t="s">
        <v>267</v>
      </c>
      <c r="F306" s="13" t="s">
        <v>458</v>
      </c>
      <c r="G306" s="13" t="s">
        <v>461</v>
      </c>
      <c r="H306" s="71">
        <v>40487</v>
      </c>
      <c r="I306" s="13"/>
      <c r="J306" s="13">
        <v>17.3</v>
      </c>
      <c r="K306" s="13">
        <v>-4.5</v>
      </c>
      <c r="L306" s="13"/>
      <c r="M306" s="13" t="s">
        <v>217</v>
      </c>
      <c r="N306" s="13">
        <v>26</v>
      </c>
      <c r="O306" s="13"/>
      <c r="P306" s="13" t="s">
        <v>217</v>
      </c>
      <c r="Q306" s="13"/>
      <c r="R306" s="78">
        <f t="shared" si="6"/>
        <v>30.177902226463853</v>
      </c>
    </row>
    <row r="307" spans="1:18" x14ac:dyDescent="0.25">
      <c r="A307" s="74" t="s">
        <v>457</v>
      </c>
      <c r="B307" s="13"/>
      <c r="C307" s="13" t="s">
        <v>213</v>
      </c>
      <c r="D307" s="13" t="s">
        <v>235</v>
      </c>
      <c r="E307" s="13" t="s">
        <v>267</v>
      </c>
      <c r="F307" s="13" t="s">
        <v>458</v>
      </c>
      <c r="G307" s="13" t="s">
        <v>459</v>
      </c>
      <c r="H307" s="71">
        <v>40214</v>
      </c>
      <c r="I307" s="13"/>
      <c r="J307" s="13">
        <v>17.7</v>
      </c>
      <c r="K307" s="13">
        <v>-4.5999999999999996</v>
      </c>
      <c r="L307" s="13"/>
      <c r="M307" s="13" t="s">
        <v>217</v>
      </c>
      <c r="N307" s="13">
        <v>27.4</v>
      </c>
      <c r="O307" s="13"/>
      <c r="P307" s="13" t="s">
        <v>217</v>
      </c>
      <c r="Q307" s="13"/>
      <c r="R307" s="78">
        <f t="shared" si="6"/>
        <v>31.641951608713761</v>
      </c>
    </row>
    <row r="308" spans="1:18" x14ac:dyDescent="0.25">
      <c r="A308" s="74" t="s">
        <v>457</v>
      </c>
      <c r="B308" s="13"/>
      <c r="C308" s="13" t="s">
        <v>213</v>
      </c>
      <c r="D308" s="13" t="s">
        <v>235</v>
      </c>
      <c r="E308" s="13" t="s">
        <v>267</v>
      </c>
      <c r="F308" s="13" t="s">
        <v>458</v>
      </c>
      <c r="G308" s="13" t="s">
        <v>461</v>
      </c>
      <c r="H308" s="71">
        <v>40214</v>
      </c>
      <c r="I308" s="13"/>
      <c r="J308" s="13">
        <v>17.8</v>
      </c>
      <c r="K308" s="13">
        <v>-4.5999999999999996</v>
      </c>
      <c r="L308" s="13"/>
      <c r="M308" s="13" t="s">
        <v>217</v>
      </c>
      <c r="N308" s="13">
        <v>27</v>
      </c>
      <c r="O308" s="13"/>
      <c r="P308" s="13" t="s">
        <v>217</v>
      </c>
      <c r="Q308" s="13"/>
      <c r="R308" s="78">
        <f t="shared" si="6"/>
        <v>31.25254350410453</v>
      </c>
    </row>
    <row r="309" spans="1:18" x14ac:dyDescent="0.25">
      <c r="A309" s="74" t="s">
        <v>457</v>
      </c>
      <c r="B309" s="13"/>
      <c r="C309" s="13" t="s">
        <v>213</v>
      </c>
      <c r="D309" s="13" t="s">
        <v>235</v>
      </c>
      <c r="E309" s="13" t="s">
        <v>267</v>
      </c>
      <c r="F309" s="13" t="s">
        <v>458</v>
      </c>
      <c r="G309" s="13" t="s">
        <v>460</v>
      </c>
      <c r="H309" s="71">
        <v>40214</v>
      </c>
      <c r="I309" s="13"/>
      <c r="J309" s="13">
        <v>18.399999999999999</v>
      </c>
      <c r="K309" s="13">
        <v>-4.5</v>
      </c>
      <c r="L309" s="13"/>
      <c r="M309" s="13" t="s">
        <v>217</v>
      </c>
      <c r="N309" s="13"/>
      <c r="O309" s="13"/>
      <c r="P309" s="13" t="s">
        <v>217</v>
      </c>
      <c r="Q309" s="13"/>
      <c r="R309" s="78"/>
    </row>
    <row r="310" spans="1:18" x14ac:dyDescent="0.25">
      <c r="A310" s="74" t="s">
        <v>457</v>
      </c>
      <c r="B310" s="13"/>
      <c r="C310" s="13" t="s">
        <v>213</v>
      </c>
      <c r="D310" s="13" t="s">
        <v>235</v>
      </c>
      <c r="E310" s="13" t="s">
        <v>267</v>
      </c>
      <c r="F310" s="13" t="s">
        <v>458</v>
      </c>
      <c r="G310" s="13" t="s">
        <v>461</v>
      </c>
      <c r="H310" s="71">
        <v>40312</v>
      </c>
      <c r="I310" s="13"/>
      <c r="J310" s="13">
        <v>19.100000000000001</v>
      </c>
      <c r="K310" s="13">
        <v>-4.5</v>
      </c>
      <c r="L310" s="13"/>
      <c r="M310" s="13" t="s">
        <v>217</v>
      </c>
      <c r="N310" s="13">
        <v>25</v>
      </c>
      <c r="O310" s="13"/>
      <c r="P310" s="13" t="s">
        <v>217</v>
      </c>
      <c r="Q310" s="13"/>
      <c r="R310" s="78">
        <f t="shared" si="6"/>
        <v>29.202768068257509</v>
      </c>
    </row>
    <row r="311" spans="1:18" x14ac:dyDescent="0.25">
      <c r="A311" s="74" t="s">
        <v>457</v>
      </c>
      <c r="B311" s="13"/>
      <c r="C311" s="13" t="s">
        <v>213</v>
      </c>
      <c r="D311" s="13" t="s">
        <v>235</v>
      </c>
      <c r="E311" s="13" t="s">
        <v>267</v>
      </c>
      <c r="F311" s="13" t="s">
        <v>458</v>
      </c>
      <c r="G311" s="13" t="s">
        <v>459</v>
      </c>
      <c r="H311" s="71">
        <v>40461</v>
      </c>
      <c r="I311" s="13"/>
      <c r="J311" s="13">
        <v>19.100000000000001</v>
      </c>
      <c r="K311" s="13">
        <v>-4.5999999999999996</v>
      </c>
      <c r="L311" s="13"/>
      <c r="M311" s="13" t="s">
        <v>217</v>
      </c>
      <c r="N311" s="13">
        <v>25.8</v>
      </c>
      <c r="O311" s="13"/>
      <c r="P311" s="13" t="s">
        <v>217</v>
      </c>
      <c r="Q311" s="13"/>
      <c r="R311" s="78">
        <f t="shared" si="6"/>
        <v>30.083408530714205</v>
      </c>
    </row>
    <row r="312" spans="1:18" x14ac:dyDescent="0.25">
      <c r="A312" s="74" t="s">
        <v>457</v>
      </c>
      <c r="B312" s="13"/>
      <c r="C312" s="13" t="s">
        <v>213</v>
      </c>
      <c r="D312" s="13" t="s">
        <v>235</v>
      </c>
      <c r="E312" s="13" t="s">
        <v>267</v>
      </c>
      <c r="F312" s="13" t="s">
        <v>458</v>
      </c>
      <c r="G312" s="13" t="s">
        <v>459</v>
      </c>
      <c r="H312" s="71">
        <v>40134</v>
      </c>
      <c r="I312" s="13"/>
      <c r="J312" s="13">
        <v>19.399999999999999</v>
      </c>
      <c r="K312" s="13">
        <v>-4.5</v>
      </c>
      <c r="L312" s="13"/>
      <c r="M312" s="13" t="s">
        <v>217</v>
      </c>
      <c r="N312" s="13">
        <v>26.6</v>
      </c>
      <c r="O312" s="13"/>
      <c r="P312" s="13" t="s">
        <v>217</v>
      </c>
      <c r="Q312" s="13"/>
      <c r="R312" s="78">
        <f t="shared" si="6"/>
        <v>30.762526621951796</v>
      </c>
    </row>
    <row r="313" spans="1:18" x14ac:dyDescent="0.25">
      <c r="A313" s="74" t="s">
        <v>457</v>
      </c>
      <c r="B313" s="13"/>
      <c r="C313" s="13" t="s">
        <v>213</v>
      </c>
      <c r="D313" s="13" t="s">
        <v>235</v>
      </c>
      <c r="E313" s="13" t="s">
        <v>267</v>
      </c>
      <c r="F313" s="13" t="s">
        <v>458</v>
      </c>
      <c r="G313" s="13" t="s">
        <v>460</v>
      </c>
      <c r="H313" s="71">
        <v>40312</v>
      </c>
      <c r="I313" s="13"/>
      <c r="J313" s="13">
        <v>19.5</v>
      </c>
      <c r="K313" s="13">
        <v>-4.5</v>
      </c>
      <c r="L313" s="13"/>
      <c r="M313" s="13" t="s">
        <v>217</v>
      </c>
      <c r="N313" s="13">
        <v>25.7</v>
      </c>
      <c r="O313" s="13"/>
      <c r="P313" s="13" t="s">
        <v>217</v>
      </c>
      <c r="Q313" s="13"/>
      <c r="R313" s="78">
        <f t="shared" si="6"/>
        <v>29.885461809114418</v>
      </c>
    </row>
    <row r="314" spans="1:18" x14ac:dyDescent="0.25">
      <c r="A314" s="74" t="s">
        <v>457</v>
      </c>
      <c r="B314" s="13"/>
      <c r="C314" s="13" t="s">
        <v>213</v>
      </c>
      <c r="D314" s="13" t="s">
        <v>235</v>
      </c>
      <c r="E314" s="13" t="s">
        <v>267</v>
      </c>
      <c r="F314" s="13" t="s">
        <v>458</v>
      </c>
      <c r="G314" s="13" t="s">
        <v>461</v>
      </c>
      <c r="H314" s="71">
        <v>40134</v>
      </c>
      <c r="I314" s="13"/>
      <c r="J314" s="13">
        <v>19.600000000000001</v>
      </c>
      <c r="K314" s="13">
        <v>-4.5999999999999996</v>
      </c>
      <c r="L314" s="13"/>
      <c r="M314" s="13" t="s">
        <v>217</v>
      </c>
      <c r="N314" s="13">
        <v>26.1</v>
      </c>
      <c r="O314" s="13"/>
      <c r="P314" s="13" t="s">
        <v>217</v>
      </c>
      <c r="Q314" s="13"/>
      <c r="R314" s="78">
        <f t="shared" si="6"/>
        <v>30.375820443709632</v>
      </c>
    </row>
    <row r="315" spans="1:18" x14ac:dyDescent="0.25">
      <c r="A315" s="74" t="s">
        <v>457</v>
      </c>
      <c r="B315" s="13"/>
      <c r="C315" s="13" t="s">
        <v>213</v>
      </c>
      <c r="D315" s="13" t="s">
        <v>235</v>
      </c>
      <c r="E315" s="13" t="s">
        <v>267</v>
      </c>
      <c r="F315" s="13" t="s">
        <v>458</v>
      </c>
      <c r="G315" s="13" t="s">
        <v>460</v>
      </c>
      <c r="H315" s="71">
        <v>40134</v>
      </c>
      <c r="I315" s="13"/>
      <c r="J315" s="13">
        <v>19.7</v>
      </c>
      <c r="K315" s="13">
        <v>-4.5</v>
      </c>
      <c r="L315" s="13"/>
      <c r="M315" s="13" t="s">
        <v>217</v>
      </c>
      <c r="N315" s="13">
        <v>26.8</v>
      </c>
      <c r="O315" s="13"/>
      <c r="P315" s="13" t="s">
        <v>217</v>
      </c>
      <c r="Q315" s="13"/>
      <c r="R315" s="78">
        <f t="shared" si="6"/>
        <v>30.95732549273427</v>
      </c>
    </row>
    <row r="316" spans="1:18" x14ac:dyDescent="0.25">
      <c r="A316" s="74" t="s">
        <v>457</v>
      </c>
      <c r="B316" s="13"/>
      <c r="C316" s="13" t="s">
        <v>213</v>
      </c>
      <c r="D316" s="13" t="s">
        <v>235</v>
      </c>
      <c r="E316" s="13" t="s">
        <v>267</v>
      </c>
      <c r="F316" s="13" t="s">
        <v>458</v>
      </c>
      <c r="G316" s="13" t="s">
        <v>461</v>
      </c>
      <c r="H316" s="71">
        <v>40461</v>
      </c>
      <c r="I316" s="13"/>
      <c r="J316" s="13">
        <v>20</v>
      </c>
      <c r="K316" s="13">
        <v>-4.5999999999999996</v>
      </c>
      <c r="L316" s="13"/>
      <c r="M316" s="13" t="s">
        <v>217</v>
      </c>
      <c r="N316" s="13">
        <v>25.4</v>
      </c>
      <c r="O316" s="13"/>
      <c r="P316" s="13" t="s">
        <v>217</v>
      </c>
      <c r="Q316" s="13"/>
      <c r="R316" s="78">
        <f t="shared" si="6"/>
        <v>29.693392925146565</v>
      </c>
    </row>
    <row r="317" spans="1:18" x14ac:dyDescent="0.25">
      <c r="A317" s="74" t="s">
        <v>457</v>
      </c>
      <c r="B317" s="13"/>
      <c r="C317" s="13" t="s">
        <v>213</v>
      </c>
      <c r="D317" s="13" t="s">
        <v>235</v>
      </c>
      <c r="E317" s="13" t="s">
        <v>267</v>
      </c>
      <c r="F317" s="13" t="s">
        <v>458</v>
      </c>
      <c r="G317" s="13" t="s">
        <v>460</v>
      </c>
      <c r="H317" s="71">
        <v>40461</v>
      </c>
      <c r="I317" s="13"/>
      <c r="J317" s="13">
        <v>20.100000000000001</v>
      </c>
      <c r="K317" s="13">
        <v>-4.5999999999999996</v>
      </c>
      <c r="L317" s="13"/>
      <c r="M317" s="13" t="s">
        <v>217</v>
      </c>
      <c r="N317" s="13">
        <v>26.1</v>
      </c>
      <c r="O317" s="13"/>
      <c r="P317" s="13" t="s">
        <v>217</v>
      </c>
      <c r="Q317" s="13"/>
      <c r="R317" s="78">
        <f t="shared" si="6"/>
        <v>30.375820443709632</v>
      </c>
    </row>
    <row r="318" spans="1:18" x14ac:dyDescent="0.25">
      <c r="A318" s="74" t="s">
        <v>457</v>
      </c>
      <c r="B318" s="13"/>
      <c r="C318" s="13" t="s">
        <v>213</v>
      </c>
      <c r="D318" s="13" t="s">
        <v>235</v>
      </c>
      <c r="E318" s="13" t="s">
        <v>267</v>
      </c>
      <c r="F318" s="13" t="s">
        <v>458</v>
      </c>
      <c r="G318" s="13" t="s">
        <v>459</v>
      </c>
      <c r="H318" s="71">
        <v>40431</v>
      </c>
      <c r="I318" s="13"/>
      <c r="J318" s="13">
        <v>20.2</v>
      </c>
      <c r="K318" s="13">
        <v>-4.5999999999999996</v>
      </c>
      <c r="L318" s="13"/>
      <c r="M318" s="13" t="s">
        <v>217</v>
      </c>
      <c r="N318" s="13">
        <v>24.6</v>
      </c>
      <c r="O318" s="13"/>
      <c r="P318" s="13" t="s">
        <v>217</v>
      </c>
      <c r="Q318" s="13"/>
      <c r="R318" s="78">
        <f t="shared" si="6"/>
        <v>28.912905080648084</v>
      </c>
    </row>
    <row r="319" spans="1:18" x14ac:dyDescent="0.25">
      <c r="A319" s="74" t="s">
        <v>457</v>
      </c>
      <c r="B319" s="13"/>
      <c r="C319" s="13" t="s">
        <v>213</v>
      </c>
      <c r="D319" s="13" t="s">
        <v>235</v>
      </c>
      <c r="E319" s="13" t="s">
        <v>267</v>
      </c>
      <c r="F319" s="13" t="s">
        <v>458</v>
      </c>
      <c r="G319" s="13" t="s">
        <v>460</v>
      </c>
      <c r="H319" s="71">
        <v>40247</v>
      </c>
      <c r="I319" s="13"/>
      <c r="J319" s="13">
        <v>21</v>
      </c>
      <c r="K319" s="13">
        <v>-4.5</v>
      </c>
      <c r="L319" s="13"/>
      <c r="M319" s="13" t="s">
        <v>217</v>
      </c>
      <c r="N319" s="13">
        <v>27.1</v>
      </c>
      <c r="O319" s="13"/>
      <c r="P319" s="13" t="s">
        <v>217</v>
      </c>
      <c r="Q319" s="13"/>
      <c r="R319" s="78">
        <f t="shared" si="6"/>
        <v>31.24945266750769</v>
      </c>
    </row>
    <row r="320" spans="1:18" x14ac:dyDescent="0.25">
      <c r="A320" s="74" t="s">
        <v>457</v>
      </c>
      <c r="B320" s="13"/>
      <c r="C320" s="13" t="s">
        <v>213</v>
      </c>
      <c r="D320" s="13" t="s">
        <v>235</v>
      </c>
      <c r="E320" s="13" t="s">
        <v>267</v>
      </c>
      <c r="F320" s="13" t="s">
        <v>458</v>
      </c>
      <c r="G320" s="13" t="s">
        <v>461</v>
      </c>
      <c r="H320" s="71">
        <v>40247</v>
      </c>
      <c r="I320" s="13"/>
      <c r="J320" s="13">
        <v>21.1</v>
      </c>
      <c r="K320" s="13">
        <v>-4.5999999999999996</v>
      </c>
      <c r="L320" s="13"/>
      <c r="M320" s="13" t="s">
        <v>217</v>
      </c>
      <c r="N320" s="13">
        <v>26.6</v>
      </c>
      <c r="O320" s="13"/>
      <c r="P320" s="13" t="s">
        <v>217</v>
      </c>
      <c r="Q320" s="13"/>
      <c r="R320" s="78">
        <f t="shared" si="6"/>
        <v>30.862983701748892</v>
      </c>
    </row>
    <row r="321" spans="1:18" x14ac:dyDescent="0.25">
      <c r="A321" s="74" t="s">
        <v>457</v>
      </c>
      <c r="B321" s="13"/>
      <c r="C321" s="13" t="s">
        <v>213</v>
      </c>
      <c r="D321" s="13" t="s">
        <v>235</v>
      </c>
      <c r="E321" s="13" t="s">
        <v>267</v>
      </c>
      <c r="F321" s="13" t="s">
        <v>458</v>
      </c>
      <c r="G321" s="13" t="s">
        <v>461</v>
      </c>
      <c r="H321" s="71">
        <v>40431</v>
      </c>
      <c r="I321" s="13"/>
      <c r="J321" s="13">
        <v>21.3</v>
      </c>
      <c r="K321" s="13">
        <v>-4.7</v>
      </c>
      <c r="L321" s="13"/>
      <c r="M321" s="13" t="s">
        <v>217</v>
      </c>
      <c r="N321" s="13">
        <v>24.3</v>
      </c>
      <c r="O321" s="13"/>
      <c r="P321" s="13" t="s">
        <v>217</v>
      </c>
      <c r="Q321" s="13"/>
      <c r="R321" s="78">
        <f t="shared" si="6"/>
        <v>28.720532190471161</v>
      </c>
    </row>
    <row r="322" spans="1:18" x14ac:dyDescent="0.25">
      <c r="A322" s="74" t="s">
        <v>457</v>
      </c>
      <c r="B322" s="13"/>
      <c r="C322" s="13" t="s">
        <v>213</v>
      </c>
      <c r="D322" s="13" t="s">
        <v>235</v>
      </c>
      <c r="E322" s="13" t="s">
        <v>267</v>
      </c>
      <c r="F322" s="13" t="s">
        <v>458</v>
      </c>
      <c r="G322" s="13" t="s">
        <v>459</v>
      </c>
      <c r="H322" s="71">
        <v>40487</v>
      </c>
      <c r="I322" s="13"/>
      <c r="J322" s="13">
        <v>21.3</v>
      </c>
      <c r="K322" s="13">
        <v>-4.5999999999999996</v>
      </c>
      <c r="L322" s="13"/>
      <c r="M322" s="13" t="s">
        <v>217</v>
      </c>
      <c r="N322" s="13">
        <v>26.3</v>
      </c>
      <c r="O322" s="13"/>
      <c r="P322" s="13" t="s">
        <v>217</v>
      </c>
      <c r="Q322" s="13"/>
      <c r="R322" s="78">
        <f t="shared" si="6"/>
        <v>30.570714227214957</v>
      </c>
    </row>
    <row r="323" spans="1:18" x14ac:dyDescent="0.25">
      <c r="A323" s="74" t="s">
        <v>457</v>
      </c>
      <c r="B323" s="13"/>
      <c r="C323" s="13" t="s">
        <v>213</v>
      </c>
      <c r="D323" s="13" t="s">
        <v>235</v>
      </c>
      <c r="E323" s="13" t="s">
        <v>267</v>
      </c>
      <c r="F323" s="13" t="s">
        <v>458</v>
      </c>
      <c r="G323" s="13" t="s">
        <v>460</v>
      </c>
      <c r="H323" s="71">
        <v>40431</v>
      </c>
      <c r="I323" s="13"/>
      <c r="J323" s="13">
        <v>21.4</v>
      </c>
      <c r="K323" s="13">
        <v>-4.5</v>
      </c>
      <c r="L323" s="13"/>
      <c r="M323" s="13" t="s">
        <v>217</v>
      </c>
      <c r="N323" s="13">
        <v>25.1</v>
      </c>
      <c r="O323" s="13"/>
      <c r="P323" s="13" t="s">
        <v>217</v>
      </c>
      <c r="Q323" s="13"/>
      <c r="R323" s="78">
        <f t="shared" si="6"/>
        <v>29.300324285104754</v>
      </c>
    </row>
    <row r="324" spans="1:18" x14ac:dyDescent="0.25">
      <c r="A324" s="74" t="s">
        <v>457</v>
      </c>
      <c r="B324" s="13"/>
      <c r="C324" s="13" t="s">
        <v>213</v>
      </c>
      <c r="D324" s="13" t="s">
        <v>235</v>
      </c>
      <c r="E324" s="13" t="s">
        <v>267</v>
      </c>
      <c r="F324" s="13" t="s">
        <v>458</v>
      </c>
      <c r="G324" s="13" t="s">
        <v>460</v>
      </c>
      <c r="H324" s="71">
        <v>40280</v>
      </c>
      <c r="I324" s="13"/>
      <c r="J324" s="13">
        <v>21.5</v>
      </c>
      <c r="K324" s="13">
        <v>-4.5</v>
      </c>
      <c r="L324" s="13"/>
      <c r="M324" s="13" t="s">
        <v>217</v>
      </c>
      <c r="N324" s="13">
        <v>26.3</v>
      </c>
      <c r="O324" s="13"/>
      <c r="P324" s="13" t="s">
        <v>217</v>
      </c>
      <c r="Q324" s="13"/>
      <c r="R324" s="78">
        <f t="shared" si="6"/>
        <v>30.470257147417584</v>
      </c>
    </row>
    <row r="325" spans="1:18" x14ac:dyDescent="0.25">
      <c r="A325" s="74" t="s">
        <v>457</v>
      </c>
      <c r="B325" s="13"/>
      <c r="C325" s="13" t="s">
        <v>213</v>
      </c>
      <c r="D325" s="13" t="s">
        <v>235</v>
      </c>
      <c r="E325" s="13" t="s">
        <v>267</v>
      </c>
      <c r="F325" s="13" t="s">
        <v>458</v>
      </c>
      <c r="G325" s="13" t="s">
        <v>461</v>
      </c>
      <c r="H325" s="71">
        <v>40280</v>
      </c>
      <c r="I325" s="13"/>
      <c r="J325" s="13">
        <v>21.9</v>
      </c>
      <c r="K325" s="13">
        <v>-4.5</v>
      </c>
      <c r="L325" s="13"/>
      <c r="M325" s="13" t="s">
        <v>217</v>
      </c>
      <c r="N325" s="13">
        <v>25.8</v>
      </c>
      <c r="O325" s="13"/>
      <c r="P325" s="13" t="s">
        <v>217</v>
      </c>
      <c r="Q325" s="13"/>
      <c r="R325" s="78">
        <f t="shared" si="6"/>
        <v>29.982951450916946</v>
      </c>
    </row>
    <row r="326" spans="1:18" x14ac:dyDescent="0.25">
      <c r="A326" s="74" t="s">
        <v>457</v>
      </c>
      <c r="B326" s="13"/>
      <c r="C326" s="13" t="s">
        <v>213</v>
      </c>
      <c r="D326" s="13" t="s">
        <v>235</v>
      </c>
      <c r="E326" s="13" t="s">
        <v>267</v>
      </c>
      <c r="F326" s="13" t="s">
        <v>458</v>
      </c>
      <c r="G326" s="13" t="s">
        <v>459</v>
      </c>
      <c r="H326" s="71">
        <v>40072</v>
      </c>
      <c r="I326" s="13"/>
      <c r="J326" s="13">
        <v>22.3</v>
      </c>
      <c r="K326" s="13"/>
      <c r="L326" s="13"/>
      <c r="M326" s="13" t="s">
        <v>217</v>
      </c>
      <c r="N326" s="13">
        <v>25.4</v>
      </c>
      <c r="O326" s="13"/>
      <c r="P326" s="13" t="s">
        <v>217</v>
      </c>
      <c r="Q326" s="13"/>
      <c r="R326" s="78"/>
    </row>
    <row r="327" spans="1:18" x14ac:dyDescent="0.25">
      <c r="A327" s="74" t="s">
        <v>457</v>
      </c>
      <c r="B327" s="13"/>
      <c r="C327" s="13" t="s">
        <v>213</v>
      </c>
      <c r="D327" s="13" t="s">
        <v>235</v>
      </c>
      <c r="E327" s="13" t="s">
        <v>267</v>
      </c>
      <c r="F327" s="13" t="s">
        <v>458</v>
      </c>
      <c r="G327" s="13" t="s">
        <v>461</v>
      </c>
      <c r="H327" s="71">
        <v>40103</v>
      </c>
      <c r="I327" s="13"/>
      <c r="J327" s="13">
        <v>22.6</v>
      </c>
      <c r="K327" s="13">
        <v>-4.5999999999999996</v>
      </c>
      <c r="L327" s="13"/>
      <c r="M327" s="13" t="s">
        <v>217</v>
      </c>
      <c r="N327" s="13">
        <v>25</v>
      </c>
      <c r="O327" s="13"/>
      <c r="P327" s="13" t="s">
        <v>217</v>
      </c>
      <c r="Q327" s="13"/>
      <c r="R327" s="78">
        <f t="shared" si="6"/>
        <v>29.303225148054711</v>
      </c>
    </row>
    <row r="328" spans="1:18" x14ac:dyDescent="0.25">
      <c r="A328" s="74" t="s">
        <v>457</v>
      </c>
      <c r="B328" s="13"/>
      <c r="C328" s="13" t="s">
        <v>213</v>
      </c>
      <c r="D328" s="13" t="s">
        <v>235</v>
      </c>
      <c r="E328" s="13" t="s">
        <v>267</v>
      </c>
      <c r="F328" s="13" t="s">
        <v>458</v>
      </c>
      <c r="G328" s="13" t="s">
        <v>459</v>
      </c>
      <c r="H328" s="71">
        <v>40103</v>
      </c>
      <c r="I328" s="13"/>
      <c r="J328" s="13">
        <v>23.1</v>
      </c>
      <c r="K328" s="13">
        <v>-4.5</v>
      </c>
      <c r="L328" s="13"/>
      <c r="M328" s="13" t="s">
        <v>217</v>
      </c>
      <c r="N328" s="13">
        <v>25.4</v>
      </c>
      <c r="O328" s="13"/>
      <c r="P328" s="13" t="s">
        <v>217</v>
      </c>
      <c r="Q328" s="13"/>
      <c r="R328" s="78">
        <f t="shared" si="6"/>
        <v>29.592935845349224</v>
      </c>
    </row>
    <row r="329" spans="1:18" x14ac:dyDescent="0.25">
      <c r="A329" s="74" t="s">
        <v>457</v>
      </c>
      <c r="B329" s="13"/>
      <c r="C329" s="13" t="s">
        <v>213</v>
      </c>
      <c r="D329" s="13" t="s">
        <v>235</v>
      </c>
      <c r="E329" s="13" t="s">
        <v>267</v>
      </c>
      <c r="F329" s="13" t="s">
        <v>458</v>
      </c>
      <c r="G329" s="13" t="s">
        <v>459</v>
      </c>
      <c r="H329" s="71">
        <v>40376</v>
      </c>
      <c r="I329" s="13"/>
      <c r="J329" s="13">
        <v>24.2</v>
      </c>
      <c r="K329" s="13">
        <v>-4.5</v>
      </c>
      <c r="L329" s="13"/>
      <c r="M329" s="13" t="s">
        <v>217</v>
      </c>
      <c r="N329" s="13">
        <v>25.1</v>
      </c>
      <c r="O329" s="13"/>
      <c r="P329" s="13" t="s">
        <v>217</v>
      </c>
      <c r="Q329" s="13"/>
      <c r="R329" s="78">
        <f t="shared" si="6"/>
        <v>29.300324285104754</v>
      </c>
    </row>
    <row r="330" spans="1:18" x14ac:dyDescent="0.25">
      <c r="A330" s="74" t="s">
        <v>457</v>
      </c>
      <c r="B330" s="13"/>
      <c r="C330" s="13" t="s">
        <v>213</v>
      </c>
      <c r="D330" s="13" t="s">
        <v>235</v>
      </c>
      <c r="E330" s="13" t="s">
        <v>267</v>
      </c>
      <c r="F330" s="13" t="s">
        <v>458</v>
      </c>
      <c r="G330" s="13" t="s">
        <v>461</v>
      </c>
      <c r="H330" s="71">
        <v>40376</v>
      </c>
      <c r="I330" s="13"/>
      <c r="J330" s="13">
        <v>24.6</v>
      </c>
      <c r="K330" s="13">
        <v>-4.5</v>
      </c>
      <c r="L330" s="13"/>
      <c r="M330" s="13" t="s">
        <v>217</v>
      </c>
      <c r="N330" s="13">
        <v>24.2</v>
      </c>
      <c r="O330" s="13"/>
      <c r="P330" s="13" t="s">
        <v>217</v>
      </c>
      <c r="Q330" s="13"/>
      <c r="R330" s="78">
        <f t="shared" si="6"/>
        <v>28.421975524198967</v>
      </c>
    </row>
    <row r="331" spans="1:18" x14ac:dyDescent="0.25">
      <c r="A331" s="74" t="s">
        <v>457</v>
      </c>
      <c r="B331" s="13"/>
      <c r="C331" s="13" t="s">
        <v>213</v>
      </c>
      <c r="D331" s="13" t="s">
        <v>235</v>
      </c>
      <c r="E331" s="13" t="s">
        <v>267</v>
      </c>
      <c r="F331" s="13" t="s">
        <v>458</v>
      </c>
      <c r="G331" s="13" t="s">
        <v>459</v>
      </c>
      <c r="H331" s="71">
        <v>40347</v>
      </c>
      <c r="I331" s="13"/>
      <c r="J331" s="13">
        <v>24.7</v>
      </c>
      <c r="K331" s="13">
        <v>-4.5</v>
      </c>
      <c r="L331" s="13"/>
      <c r="M331" s="13" t="s">
        <v>217</v>
      </c>
      <c r="N331" s="13">
        <v>24.9</v>
      </c>
      <c r="O331" s="13"/>
      <c r="P331" s="13" t="s">
        <v>217</v>
      </c>
      <c r="Q331" s="13"/>
      <c r="R331" s="78">
        <f t="shared" si="6"/>
        <v>29.105202333266465</v>
      </c>
    </row>
    <row r="332" spans="1:18" x14ac:dyDescent="0.25">
      <c r="A332" s="74" t="s">
        <v>457</v>
      </c>
      <c r="B332" s="13"/>
      <c r="C332" s="13" t="s">
        <v>213</v>
      </c>
      <c r="D332" s="13" t="s">
        <v>235</v>
      </c>
      <c r="E332" s="13" t="s">
        <v>267</v>
      </c>
      <c r="F332" s="13" t="s">
        <v>458</v>
      </c>
      <c r="G332" s="13" t="s">
        <v>460</v>
      </c>
      <c r="H332" s="71">
        <v>40103</v>
      </c>
      <c r="I332" s="13"/>
      <c r="J332" s="13">
        <v>24.8</v>
      </c>
      <c r="K332" s="13">
        <v>-4.5</v>
      </c>
      <c r="L332" s="13"/>
      <c r="M332" s="13" t="s">
        <v>217</v>
      </c>
      <c r="N332" s="13">
        <v>25.5</v>
      </c>
      <c r="O332" s="13"/>
      <c r="P332" s="13" t="s">
        <v>217</v>
      </c>
      <c r="Q332" s="13"/>
      <c r="R332" s="78">
        <f t="shared" si="6"/>
        <v>29.690454008184286</v>
      </c>
    </row>
    <row r="333" spans="1:18" x14ac:dyDescent="0.25">
      <c r="A333" s="74" t="s">
        <v>457</v>
      </c>
      <c r="B333" s="13"/>
      <c r="C333" s="13" t="s">
        <v>213</v>
      </c>
      <c r="D333" s="13" t="s">
        <v>235</v>
      </c>
      <c r="E333" s="13" t="s">
        <v>267</v>
      </c>
      <c r="F333" s="13" t="s">
        <v>458</v>
      </c>
      <c r="G333" s="13" t="s">
        <v>459</v>
      </c>
      <c r="H333" s="71">
        <v>40401</v>
      </c>
      <c r="I333" s="13"/>
      <c r="J333" s="13">
        <v>24.8</v>
      </c>
      <c r="K333" s="13">
        <v>-4.5</v>
      </c>
      <c r="L333" s="13"/>
      <c r="M333" s="13" t="s">
        <v>217</v>
      </c>
      <c r="N333" s="13">
        <v>24.5</v>
      </c>
      <c r="O333" s="13"/>
      <c r="P333" s="13" t="s">
        <v>217</v>
      </c>
      <c r="Q333" s="13"/>
      <c r="R333" s="78">
        <f t="shared" si="6"/>
        <v>28.714844174703373</v>
      </c>
    </row>
    <row r="334" spans="1:18" x14ac:dyDescent="0.25">
      <c r="A334" s="74" t="s">
        <v>457</v>
      </c>
      <c r="B334" s="13"/>
      <c r="C334" s="13" t="s">
        <v>213</v>
      </c>
      <c r="D334" s="13" t="s">
        <v>235</v>
      </c>
      <c r="E334" s="13" t="s">
        <v>267</v>
      </c>
      <c r="F334" s="13" t="s">
        <v>458</v>
      </c>
      <c r="G334" s="13" t="s">
        <v>460</v>
      </c>
      <c r="H334" s="71">
        <v>40401</v>
      </c>
      <c r="I334" s="13"/>
      <c r="J334" s="13">
        <v>25</v>
      </c>
      <c r="K334" s="13">
        <v>-4.5</v>
      </c>
      <c r="L334" s="13"/>
      <c r="M334" s="13" t="s">
        <v>217</v>
      </c>
      <c r="N334" s="13">
        <v>25.5</v>
      </c>
      <c r="O334" s="13"/>
      <c r="P334" s="13" t="s">
        <v>217</v>
      </c>
      <c r="Q334" s="13"/>
      <c r="R334" s="78">
        <f t="shared" si="6"/>
        <v>29.690454008184286</v>
      </c>
    </row>
    <row r="335" spans="1:18" x14ac:dyDescent="0.25">
      <c r="A335" s="74" t="s">
        <v>457</v>
      </c>
      <c r="B335" s="13"/>
      <c r="C335" s="13" t="s">
        <v>213</v>
      </c>
      <c r="D335" s="13" t="s">
        <v>235</v>
      </c>
      <c r="E335" s="13" t="s">
        <v>267</v>
      </c>
      <c r="F335" s="13" t="s">
        <v>458</v>
      </c>
      <c r="G335" s="13" t="s">
        <v>461</v>
      </c>
      <c r="H335" s="71">
        <v>40347</v>
      </c>
      <c r="I335" s="13"/>
      <c r="J335" s="13">
        <v>25.3</v>
      </c>
      <c r="K335" s="13">
        <v>-4.5</v>
      </c>
      <c r="L335" s="13"/>
      <c r="M335" s="13" t="s">
        <v>217</v>
      </c>
      <c r="N335" s="13">
        <v>24.5</v>
      </c>
      <c r="O335" s="13"/>
      <c r="P335" s="13" t="s">
        <v>217</v>
      </c>
      <c r="Q335" s="13"/>
      <c r="R335" s="78">
        <f t="shared" si="6"/>
        <v>28.714844174703373</v>
      </c>
    </row>
    <row r="336" spans="1:18" x14ac:dyDescent="0.25">
      <c r="A336" s="74" t="s">
        <v>457</v>
      </c>
      <c r="B336" s="13"/>
      <c r="C336" s="13" t="s">
        <v>213</v>
      </c>
      <c r="D336" s="13" t="s">
        <v>235</v>
      </c>
      <c r="E336" s="13" t="s">
        <v>267</v>
      </c>
      <c r="F336" s="13" t="s">
        <v>458</v>
      </c>
      <c r="G336" s="13" t="s">
        <v>460</v>
      </c>
      <c r="H336" s="71">
        <v>40347</v>
      </c>
      <c r="I336" s="13"/>
      <c r="J336" s="13">
        <v>26</v>
      </c>
      <c r="K336" s="13">
        <v>-4.5</v>
      </c>
      <c r="L336" s="13"/>
      <c r="M336" s="13" t="s">
        <v>217</v>
      </c>
      <c r="N336" s="13">
        <v>25.2</v>
      </c>
      <c r="O336" s="13"/>
      <c r="P336" s="13" t="s">
        <v>217</v>
      </c>
      <c r="Q336" s="13"/>
      <c r="R336" s="78">
        <f t="shared" si="6"/>
        <v>29.39787098566514</v>
      </c>
    </row>
    <row r="337" spans="1:18" x14ac:dyDescent="0.25">
      <c r="A337" s="74" t="s">
        <v>457</v>
      </c>
      <c r="B337" s="13"/>
      <c r="C337" s="13" t="s">
        <v>213</v>
      </c>
      <c r="D337" s="13" t="s">
        <v>235</v>
      </c>
      <c r="E337" s="13" t="s">
        <v>267</v>
      </c>
      <c r="F337" s="13" t="s">
        <v>458</v>
      </c>
      <c r="G337" s="13" t="s">
        <v>460</v>
      </c>
      <c r="H337" s="71">
        <v>40376</v>
      </c>
      <c r="I337" s="13"/>
      <c r="J337" s="13">
        <v>26</v>
      </c>
      <c r="K337" s="13">
        <v>-4.5</v>
      </c>
      <c r="L337" s="13"/>
      <c r="M337" s="13" t="s">
        <v>217</v>
      </c>
      <c r="N337" s="13">
        <v>25.4</v>
      </c>
      <c r="O337" s="13"/>
      <c r="P337" s="13" t="s">
        <v>217</v>
      </c>
      <c r="Q337" s="13"/>
      <c r="R337" s="78">
        <f t="shared" si="6"/>
        <v>29.592935845349224</v>
      </c>
    </row>
    <row r="338" spans="1:18" x14ac:dyDescent="0.25">
      <c r="A338" s="74" t="s">
        <v>457</v>
      </c>
      <c r="B338" s="13"/>
      <c r="C338" s="13" t="s">
        <v>213</v>
      </c>
      <c r="D338" s="13" t="s">
        <v>235</v>
      </c>
      <c r="E338" s="13" t="s">
        <v>267</v>
      </c>
      <c r="F338" s="13" t="s">
        <v>458</v>
      </c>
      <c r="G338" s="13" t="s">
        <v>461</v>
      </c>
      <c r="H338" s="71">
        <v>40072</v>
      </c>
      <c r="I338" s="13"/>
      <c r="J338" s="13">
        <v>26.5</v>
      </c>
      <c r="K338" s="13">
        <v>-4.5</v>
      </c>
      <c r="L338" s="13"/>
      <c r="M338" s="13" t="s">
        <v>217</v>
      </c>
      <c r="N338" s="13">
        <v>25</v>
      </c>
      <c r="O338" s="13"/>
      <c r="P338" s="13" t="s">
        <v>217</v>
      </c>
      <c r="Q338" s="13"/>
      <c r="R338" s="78">
        <f t="shared" si="6"/>
        <v>29.202768068257509</v>
      </c>
    </row>
    <row r="339" spans="1:18" x14ac:dyDescent="0.25">
      <c r="A339" s="74" t="s">
        <v>457</v>
      </c>
      <c r="B339" s="13"/>
      <c r="C339" s="13" t="s">
        <v>213</v>
      </c>
      <c r="D339" s="13" t="s">
        <v>235</v>
      </c>
      <c r="E339" s="13" t="s">
        <v>267</v>
      </c>
      <c r="F339" s="13" t="s">
        <v>458</v>
      </c>
      <c r="G339" s="13" t="s">
        <v>461</v>
      </c>
      <c r="H339" s="71">
        <v>40035</v>
      </c>
      <c r="I339" s="13"/>
      <c r="J339" s="13"/>
      <c r="K339" s="13">
        <v>-4.4000000000000004</v>
      </c>
      <c r="L339" s="13"/>
      <c r="M339" s="13" t="s">
        <v>217</v>
      </c>
      <c r="N339" s="13"/>
      <c r="O339" s="13"/>
      <c r="P339" s="13" t="s">
        <v>217</v>
      </c>
      <c r="Q339" s="13"/>
      <c r="R339" s="78"/>
    </row>
    <row r="340" spans="1:18" x14ac:dyDescent="0.25">
      <c r="A340" s="74" t="s">
        <v>457</v>
      </c>
      <c r="B340" s="13"/>
      <c r="C340" s="13" t="s">
        <v>213</v>
      </c>
      <c r="D340" s="13" t="s">
        <v>235</v>
      </c>
      <c r="E340" s="13" t="s">
        <v>267</v>
      </c>
      <c r="F340" s="13" t="s">
        <v>458</v>
      </c>
      <c r="G340" s="13" t="s">
        <v>461</v>
      </c>
      <c r="H340" s="71">
        <v>40401</v>
      </c>
      <c r="I340" s="13"/>
      <c r="J340" s="13"/>
      <c r="K340" s="13">
        <v>-4.5999999999999996</v>
      </c>
      <c r="L340" s="13"/>
      <c r="M340" s="13" t="s">
        <v>217</v>
      </c>
      <c r="N340" s="13">
        <v>24.1</v>
      </c>
      <c r="O340" s="13"/>
      <c r="P340" s="13" t="s">
        <v>217</v>
      </c>
      <c r="Q340" s="13"/>
      <c r="R340" s="78">
        <f t="shared" si="6"/>
        <v>28.424790656937962</v>
      </c>
    </row>
    <row r="341" spans="1:18" x14ac:dyDescent="0.25">
      <c r="A341" s="74" t="s">
        <v>457</v>
      </c>
      <c r="B341" s="13"/>
      <c r="C341" s="13" t="s">
        <v>213</v>
      </c>
      <c r="D341" s="13" t="s">
        <v>235</v>
      </c>
      <c r="E341" s="13" t="s">
        <v>267</v>
      </c>
      <c r="F341" s="13" t="s">
        <v>458</v>
      </c>
      <c r="G341" s="13" t="s">
        <v>461</v>
      </c>
      <c r="H341" s="71">
        <v>40513</v>
      </c>
      <c r="I341" s="13"/>
      <c r="J341" s="13"/>
      <c r="K341" s="13">
        <v>-4.5</v>
      </c>
      <c r="L341" s="13"/>
      <c r="M341" s="13" t="s">
        <v>217</v>
      </c>
      <c r="N341" s="13">
        <v>26</v>
      </c>
      <c r="O341" s="13"/>
      <c r="P341" s="13" t="s">
        <v>217</v>
      </c>
      <c r="Q341" s="13"/>
      <c r="R341" s="78">
        <f t="shared" si="6"/>
        <v>30.177902226463853</v>
      </c>
    </row>
    <row r="342" spans="1:18" x14ac:dyDescent="0.25">
      <c r="A342" s="74" t="s">
        <v>457</v>
      </c>
      <c r="B342" s="13"/>
      <c r="C342" s="13" t="s">
        <v>213</v>
      </c>
      <c r="D342" s="13" t="s">
        <v>235</v>
      </c>
      <c r="E342" s="13" t="s">
        <v>267</v>
      </c>
      <c r="F342" s="13" t="s">
        <v>458</v>
      </c>
      <c r="G342" s="13" t="s">
        <v>460</v>
      </c>
      <c r="H342" s="71">
        <v>40010</v>
      </c>
      <c r="I342" s="13"/>
      <c r="J342" s="13"/>
      <c r="K342" s="13">
        <v>-4.5</v>
      </c>
      <c r="L342" s="13"/>
      <c r="M342" s="13" t="s">
        <v>217</v>
      </c>
      <c r="N342" s="13">
        <v>25.1</v>
      </c>
      <c r="O342" s="13"/>
      <c r="P342" s="13" t="s">
        <v>217</v>
      </c>
      <c r="Q342" s="13"/>
      <c r="R342" s="78">
        <f t="shared" si="6"/>
        <v>29.300324285104754</v>
      </c>
    </row>
    <row r="343" spans="1:18" x14ac:dyDescent="0.25">
      <c r="A343" s="74" t="s">
        <v>457</v>
      </c>
      <c r="B343" s="13"/>
      <c r="C343" s="13" t="s">
        <v>213</v>
      </c>
      <c r="D343" s="13" t="s">
        <v>235</v>
      </c>
      <c r="E343" s="13" t="s">
        <v>267</v>
      </c>
      <c r="F343" s="13" t="s">
        <v>458</v>
      </c>
      <c r="G343" s="13" t="s">
        <v>460</v>
      </c>
      <c r="H343" s="71">
        <v>40037</v>
      </c>
      <c r="I343" s="13"/>
      <c r="J343" s="13"/>
      <c r="K343" s="13">
        <v>-4.5</v>
      </c>
      <c r="L343" s="13"/>
      <c r="M343" s="13" t="s">
        <v>217</v>
      </c>
      <c r="N343" s="13">
        <v>25.4</v>
      </c>
      <c r="O343" s="13"/>
      <c r="P343" s="13" t="s">
        <v>217</v>
      </c>
      <c r="Q343" s="13"/>
      <c r="R343" s="78">
        <f t="shared" si="6"/>
        <v>29.592935845349224</v>
      </c>
    </row>
    <row r="344" spans="1:18" x14ac:dyDescent="0.25">
      <c r="A344" s="74" t="s">
        <v>457</v>
      </c>
      <c r="B344" s="13"/>
      <c r="C344" s="13" t="s">
        <v>213</v>
      </c>
      <c r="D344" s="13" t="s">
        <v>235</v>
      </c>
      <c r="E344" s="13" t="s">
        <v>267</v>
      </c>
      <c r="F344" s="13" t="s">
        <v>458</v>
      </c>
      <c r="G344" s="13" t="s">
        <v>460</v>
      </c>
      <c r="H344" s="71">
        <v>40072</v>
      </c>
      <c r="I344" s="13"/>
      <c r="J344" s="13"/>
      <c r="K344" s="13">
        <v>-4.5</v>
      </c>
      <c r="L344" s="13"/>
      <c r="M344" s="13" t="s">
        <v>217</v>
      </c>
      <c r="N344" s="13">
        <v>25.5</v>
      </c>
      <c r="O344" s="13"/>
      <c r="P344" s="13" t="s">
        <v>217</v>
      </c>
      <c r="Q344" s="13"/>
      <c r="R344" s="78">
        <f t="shared" si="6"/>
        <v>29.690454008184286</v>
      </c>
    </row>
    <row r="345" spans="1:18" x14ac:dyDescent="0.25">
      <c r="A345" s="74" t="s">
        <v>457</v>
      </c>
      <c r="B345" s="13"/>
      <c r="C345" s="13" t="s">
        <v>213</v>
      </c>
      <c r="D345" s="13" t="s">
        <v>235</v>
      </c>
      <c r="E345" s="13" t="s">
        <v>267</v>
      </c>
      <c r="F345" s="13" t="s">
        <v>458</v>
      </c>
      <c r="G345" s="13" t="s">
        <v>460</v>
      </c>
      <c r="H345" s="71">
        <v>40623</v>
      </c>
      <c r="I345" s="13"/>
      <c r="J345" s="13"/>
      <c r="K345" s="13"/>
      <c r="L345" s="13"/>
      <c r="M345" s="13" t="s">
        <v>217</v>
      </c>
      <c r="N345" s="13">
        <v>26.3</v>
      </c>
      <c r="O345" s="13"/>
      <c r="P345" s="13" t="s">
        <v>217</v>
      </c>
      <c r="Q345" s="13"/>
      <c r="R345" s="78"/>
    </row>
    <row r="346" spans="1:18" x14ac:dyDescent="0.25">
      <c r="A346" s="74" t="s">
        <v>457</v>
      </c>
      <c r="B346" s="13"/>
      <c r="C346" s="13" t="s">
        <v>213</v>
      </c>
      <c r="D346" s="13" t="s">
        <v>235</v>
      </c>
      <c r="E346" s="13" t="s">
        <v>267</v>
      </c>
      <c r="F346" s="13" t="s">
        <v>458</v>
      </c>
      <c r="G346" s="13" t="s">
        <v>460</v>
      </c>
      <c r="H346" s="71">
        <v>40674</v>
      </c>
      <c r="I346" s="13"/>
      <c r="J346" s="13"/>
      <c r="K346" s="13"/>
      <c r="L346" s="13"/>
      <c r="M346" s="13" t="s">
        <v>217</v>
      </c>
      <c r="N346" s="13">
        <v>25.9</v>
      </c>
      <c r="O346" s="13"/>
      <c r="P346" s="13" t="s">
        <v>217</v>
      </c>
      <c r="Q346" s="13"/>
      <c r="R346" s="78"/>
    </row>
    <row r="347" spans="1:18" x14ac:dyDescent="0.25">
      <c r="A347" s="74" t="s">
        <v>457</v>
      </c>
      <c r="B347" s="13"/>
      <c r="C347" s="13" t="s">
        <v>213</v>
      </c>
      <c r="D347" s="13" t="s">
        <v>235</v>
      </c>
      <c r="E347" s="13" t="s">
        <v>267</v>
      </c>
      <c r="F347" s="13" t="s">
        <v>458</v>
      </c>
      <c r="G347" s="13" t="s">
        <v>460</v>
      </c>
      <c r="H347" s="71">
        <v>40730</v>
      </c>
      <c r="I347" s="13"/>
      <c r="J347" s="13"/>
      <c r="K347" s="13"/>
      <c r="L347" s="13"/>
      <c r="M347" s="13" t="s">
        <v>217</v>
      </c>
      <c r="N347" s="13">
        <v>24.7</v>
      </c>
      <c r="O347" s="13"/>
      <c r="P347" s="13" t="s">
        <v>217</v>
      </c>
      <c r="Q347" s="13"/>
      <c r="R347" s="78"/>
    </row>
    <row r="348" spans="1:18" x14ac:dyDescent="0.25">
      <c r="A348" s="74" t="s">
        <v>457</v>
      </c>
      <c r="B348" s="13"/>
      <c r="C348" s="13" t="s">
        <v>213</v>
      </c>
      <c r="D348" s="13" t="s">
        <v>235</v>
      </c>
      <c r="E348" s="13" t="s">
        <v>267</v>
      </c>
      <c r="F348" s="13" t="s">
        <v>458</v>
      </c>
      <c r="G348" s="13" t="s">
        <v>460</v>
      </c>
      <c r="H348" s="71">
        <v>40773</v>
      </c>
      <c r="I348" s="13"/>
      <c r="J348" s="13"/>
      <c r="K348" s="13"/>
      <c r="L348" s="13"/>
      <c r="M348" s="13" t="s">
        <v>217</v>
      </c>
      <c r="N348" s="13">
        <v>25</v>
      </c>
      <c r="O348" s="13"/>
      <c r="P348" s="13" t="s">
        <v>217</v>
      </c>
      <c r="Q348" s="13"/>
      <c r="R348" s="78"/>
    </row>
    <row r="349" spans="1:18" x14ac:dyDescent="0.25">
      <c r="A349" s="74" t="s">
        <v>212</v>
      </c>
      <c r="B349" s="13"/>
      <c r="C349" s="13" t="s">
        <v>213</v>
      </c>
      <c r="D349" s="13" t="s">
        <v>231</v>
      </c>
      <c r="E349" s="13" t="s">
        <v>240</v>
      </c>
      <c r="F349" s="13" t="s">
        <v>462</v>
      </c>
      <c r="G349" s="13" t="s">
        <v>463</v>
      </c>
      <c r="H349" s="13">
        <v>20110919</v>
      </c>
      <c r="I349" s="13" t="s">
        <v>464</v>
      </c>
      <c r="J349" s="13">
        <v>11.8</v>
      </c>
      <c r="K349" s="13">
        <v>-9.1300000000000008</v>
      </c>
      <c r="L349" s="13"/>
      <c r="M349" s="13" t="s">
        <v>217</v>
      </c>
      <c r="N349" s="13">
        <v>23.507685200000001</v>
      </c>
      <c r="O349" s="13"/>
      <c r="P349" s="13" t="s">
        <v>217</v>
      </c>
      <c r="Q349" s="13"/>
      <c r="R349" s="78">
        <f t="shared" ref="R349:R357" si="7">1000*LN((1000+N349)/(1000+K349))</f>
        <v>32.407568718231403</v>
      </c>
    </row>
    <row r="350" spans="1:18" x14ac:dyDescent="0.25">
      <c r="A350" s="74" t="s">
        <v>212</v>
      </c>
      <c r="B350" s="13"/>
      <c r="C350" s="13" t="s">
        <v>213</v>
      </c>
      <c r="D350" s="13" t="s">
        <v>231</v>
      </c>
      <c r="E350" s="13" t="s">
        <v>240</v>
      </c>
      <c r="F350" s="13" t="s">
        <v>462</v>
      </c>
      <c r="G350" s="13" t="s">
        <v>465</v>
      </c>
      <c r="H350" s="13">
        <v>20110919</v>
      </c>
      <c r="I350" s="13" t="s">
        <v>466</v>
      </c>
      <c r="J350" s="13">
        <v>11.6</v>
      </c>
      <c r="K350" s="13">
        <v>-9.06</v>
      </c>
      <c r="L350" s="13"/>
      <c r="M350" s="13" t="s">
        <v>217</v>
      </c>
      <c r="N350" s="13">
        <v>24.353039599999999</v>
      </c>
      <c r="O350" s="13"/>
      <c r="P350" s="13" t="s">
        <v>217</v>
      </c>
      <c r="Q350" s="13"/>
      <c r="R350" s="78">
        <f t="shared" si="7"/>
        <v>33.162523823017175</v>
      </c>
    </row>
    <row r="351" spans="1:18" x14ac:dyDescent="0.25">
      <c r="A351" s="74" t="s">
        <v>212</v>
      </c>
      <c r="B351" s="13"/>
      <c r="C351" s="13" t="s">
        <v>213</v>
      </c>
      <c r="D351" s="13" t="s">
        <v>224</v>
      </c>
      <c r="E351" s="13" t="s">
        <v>240</v>
      </c>
      <c r="F351" s="13" t="s">
        <v>462</v>
      </c>
      <c r="G351" s="13" t="s">
        <v>467</v>
      </c>
      <c r="H351" s="13">
        <v>20110919</v>
      </c>
      <c r="I351" s="13" t="s">
        <v>468</v>
      </c>
      <c r="J351" s="13">
        <v>10.9</v>
      </c>
      <c r="K351" s="13">
        <v>-9.19</v>
      </c>
      <c r="L351" s="13"/>
      <c r="M351" s="13" t="s">
        <v>217</v>
      </c>
      <c r="N351" s="13">
        <v>23.425211600000001</v>
      </c>
      <c r="O351" s="13"/>
      <c r="P351" s="13" t="s">
        <v>217</v>
      </c>
      <c r="Q351" s="13"/>
      <c r="R351" s="78">
        <f t="shared" si="7"/>
        <v>32.387540786796436</v>
      </c>
    </row>
    <row r="352" spans="1:18" x14ac:dyDescent="0.25">
      <c r="A352" s="74" t="s">
        <v>212</v>
      </c>
      <c r="B352" s="13"/>
      <c r="C352" s="13" t="s">
        <v>213</v>
      </c>
      <c r="D352" s="13" t="s">
        <v>231</v>
      </c>
      <c r="E352" s="13" t="s">
        <v>240</v>
      </c>
      <c r="F352" s="13" t="s">
        <v>462</v>
      </c>
      <c r="G352" s="13" t="s">
        <v>469</v>
      </c>
      <c r="H352" s="13">
        <v>20110919</v>
      </c>
      <c r="I352" s="13" t="s">
        <v>470</v>
      </c>
      <c r="J352" s="13">
        <v>12.1</v>
      </c>
      <c r="K352" s="13">
        <v>-8.86</v>
      </c>
      <c r="L352" s="13"/>
      <c r="M352" s="13" t="s">
        <v>217</v>
      </c>
      <c r="N352" s="13">
        <v>23.507685200000001</v>
      </c>
      <c r="O352" s="13"/>
      <c r="P352" s="13" t="s">
        <v>217</v>
      </c>
      <c r="Q352" s="13"/>
      <c r="R352" s="78">
        <f t="shared" si="7"/>
        <v>32.135118022553698</v>
      </c>
    </row>
    <row r="353" spans="1:18" x14ac:dyDescent="0.25">
      <c r="A353" s="74" t="s">
        <v>212</v>
      </c>
      <c r="B353" s="13"/>
      <c r="C353" s="13" t="s">
        <v>213</v>
      </c>
      <c r="D353" s="13" t="s">
        <v>222</v>
      </c>
      <c r="E353" s="13" t="s">
        <v>240</v>
      </c>
      <c r="F353" s="13" t="s">
        <v>471</v>
      </c>
      <c r="G353" s="13" t="s">
        <v>472</v>
      </c>
      <c r="H353" s="13">
        <v>20110202</v>
      </c>
      <c r="I353" s="13" t="s">
        <v>473</v>
      </c>
      <c r="J353" s="13">
        <v>10.1</v>
      </c>
      <c r="K353" s="13">
        <v>-9.11</v>
      </c>
      <c r="L353" s="13"/>
      <c r="M353" s="13" t="s">
        <v>217</v>
      </c>
      <c r="N353" s="13">
        <v>22.961297600000002</v>
      </c>
      <c r="O353" s="13"/>
      <c r="P353" s="13" t="s">
        <v>217</v>
      </c>
      <c r="Q353" s="13"/>
      <c r="R353" s="78">
        <f t="shared" si="7"/>
        <v>31.853403799678215</v>
      </c>
    </row>
    <row r="354" spans="1:18" x14ac:dyDescent="0.25">
      <c r="A354" s="74" t="s">
        <v>212</v>
      </c>
      <c r="B354" s="13"/>
      <c r="C354" s="13" t="s">
        <v>213</v>
      </c>
      <c r="D354" s="13" t="s">
        <v>222</v>
      </c>
      <c r="E354" s="13" t="s">
        <v>240</v>
      </c>
      <c r="F354" s="13" t="s">
        <v>471</v>
      </c>
      <c r="G354" s="13" t="s">
        <v>474</v>
      </c>
      <c r="H354" s="13">
        <v>20110202</v>
      </c>
      <c r="I354" s="13" t="s">
        <v>475</v>
      </c>
      <c r="J354" s="13">
        <v>10.6</v>
      </c>
      <c r="K354" s="13">
        <v>-9.3800000000000008</v>
      </c>
      <c r="L354" s="13"/>
      <c r="M354" s="13" t="s">
        <v>217</v>
      </c>
      <c r="N354" s="13">
        <v>22.507692800000001</v>
      </c>
      <c r="O354" s="13"/>
      <c r="P354" s="13" t="s">
        <v>217</v>
      </c>
      <c r="Q354" s="13"/>
      <c r="R354" s="78">
        <f t="shared" si="7"/>
        <v>31.682401675142025</v>
      </c>
    </row>
    <row r="355" spans="1:18" x14ac:dyDescent="0.25">
      <c r="A355" s="74" t="s">
        <v>212</v>
      </c>
      <c r="B355" s="13"/>
      <c r="C355" s="13" t="s">
        <v>213</v>
      </c>
      <c r="D355" s="13" t="s">
        <v>222</v>
      </c>
      <c r="E355" s="13" t="s">
        <v>240</v>
      </c>
      <c r="F355" s="13" t="s">
        <v>471</v>
      </c>
      <c r="G355" s="13" t="s">
        <v>476</v>
      </c>
      <c r="H355" s="13">
        <v>20110202</v>
      </c>
      <c r="I355" s="13" t="s">
        <v>477</v>
      </c>
      <c r="J355" s="13">
        <v>10</v>
      </c>
      <c r="K355" s="13">
        <v>-9.48</v>
      </c>
      <c r="L355" s="13"/>
      <c r="M355" s="13" t="s">
        <v>217</v>
      </c>
      <c r="N355" s="13">
        <v>22.518001999999999</v>
      </c>
      <c r="O355" s="13"/>
      <c r="P355" s="13" t="s">
        <v>217</v>
      </c>
      <c r="Q355" s="13"/>
      <c r="R355" s="78">
        <f t="shared" si="7"/>
        <v>31.793435872880604</v>
      </c>
    </row>
    <row r="356" spans="1:18" x14ac:dyDescent="0.25">
      <c r="A356" s="74" t="s">
        <v>212</v>
      </c>
      <c r="B356" s="13"/>
      <c r="C356" s="13" t="s">
        <v>213</v>
      </c>
      <c r="D356" s="13" t="s">
        <v>222</v>
      </c>
      <c r="E356" s="13" t="s">
        <v>240</v>
      </c>
      <c r="F356" s="13" t="s">
        <v>471</v>
      </c>
      <c r="G356" s="13" t="s">
        <v>478</v>
      </c>
      <c r="H356" s="13">
        <v>20110202</v>
      </c>
      <c r="I356" s="13" t="s">
        <v>479</v>
      </c>
      <c r="J356" s="13">
        <v>10.4</v>
      </c>
      <c r="K356" s="13">
        <v>-9.4700000000000006</v>
      </c>
      <c r="L356" s="13"/>
      <c r="M356" s="13" t="s">
        <v>217</v>
      </c>
      <c r="N356" s="13">
        <v>22.425219200000001</v>
      </c>
      <c r="O356" s="13"/>
      <c r="P356" s="13" t="s">
        <v>217</v>
      </c>
      <c r="Q356" s="13"/>
      <c r="R356" s="78">
        <f t="shared" si="7"/>
        <v>31.692596572310322</v>
      </c>
    </row>
    <row r="357" spans="1:18" x14ac:dyDescent="0.25">
      <c r="A357" s="74" t="s">
        <v>212</v>
      </c>
      <c r="B357" s="13"/>
      <c r="C357" s="13" t="s">
        <v>213</v>
      </c>
      <c r="D357" s="13" t="s">
        <v>231</v>
      </c>
      <c r="E357" s="13" t="s">
        <v>240</v>
      </c>
      <c r="F357" s="13" t="s">
        <v>471</v>
      </c>
      <c r="G357" s="13" t="s">
        <v>480</v>
      </c>
      <c r="H357" s="13">
        <v>20110202</v>
      </c>
      <c r="I357" s="13" t="s">
        <v>481</v>
      </c>
      <c r="J357" s="13">
        <v>9.9</v>
      </c>
      <c r="K357" s="13">
        <v>-9.65</v>
      </c>
      <c r="L357" s="13"/>
      <c r="M357" s="13" t="s">
        <v>217</v>
      </c>
      <c r="N357" s="13">
        <v>22.682949199999999</v>
      </c>
      <c r="O357" s="13"/>
      <c r="P357" s="13" t="s">
        <v>217</v>
      </c>
      <c r="Q357" s="13"/>
      <c r="R357" s="78">
        <f t="shared" si="7"/>
        <v>32.126379331780072</v>
      </c>
    </row>
    <row r="358" spans="1:18" x14ac:dyDescent="0.25">
      <c r="A358" s="74" t="s">
        <v>212</v>
      </c>
      <c r="B358" s="13"/>
      <c r="C358" s="13" t="s">
        <v>213</v>
      </c>
      <c r="D358" s="13" t="s">
        <v>231</v>
      </c>
      <c r="E358" s="13" t="s">
        <v>240</v>
      </c>
      <c r="F358" s="13" t="s">
        <v>471</v>
      </c>
      <c r="G358" s="13" t="s">
        <v>482</v>
      </c>
      <c r="H358" s="13">
        <v>20110202</v>
      </c>
      <c r="I358" s="13" t="s">
        <v>481</v>
      </c>
      <c r="J358" s="13">
        <v>10.199999999999999</v>
      </c>
      <c r="K358" s="13"/>
      <c r="L358" s="13"/>
      <c r="M358" s="13" t="s">
        <v>217</v>
      </c>
      <c r="N358" s="13">
        <v>22.569548000000001</v>
      </c>
      <c r="O358" s="13"/>
      <c r="P358" s="13" t="s">
        <v>217</v>
      </c>
      <c r="Q358" s="13"/>
      <c r="R358" s="78"/>
    </row>
    <row r="359" spans="1:18" x14ac:dyDescent="0.25">
      <c r="A359" s="74" t="s">
        <v>212</v>
      </c>
      <c r="B359" s="13"/>
      <c r="C359" s="13" t="s">
        <v>213</v>
      </c>
      <c r="D359" s="13" t="s">
        <v>231</v>
      </c>
      <c r="E359" s="13" t="s">
        <v>240</v>
      </c>
      <c r="F359" s="13" t="s">
        <v>471</v>
      </c>
      <c r="G359" s="13" t="s">
        <v>483</v>
      </c>
      <c r="H359" s="13">
        <v>20110202</v>
      </c>
      <c r="I359" s="13" t="s">
        <v>484</v>
      </c>
      <c r="J359" s="13">
        <v>10.199999999999999</v>
      </c>
      <c r="K359" s="13"/>
      <c r="L359" s="13"/>
      <c r="M359" s="13" t="s">
        <v>217</v>
      </c>
      <c r="N359" s="13">
        <v>22.621093999999999</v>
      </c>
      <c r="O359" s="13"/>
      <c r="P359" s="13" t="s">
        <v>217</v>
      </c>
      <c r="Q359" s="13"/>
      <c r="R359" s="78"/>
    </row>
    <row r="360" spans="1:18" x14ac:dyDescent="0.25">
      <c r="A360" s="74" t="s">
        <v>212</v>
      </c>
      <c r="B360" s="13"/>
      <c r="C360" s="13" t="s">
        <v>213</v>
      </c>
      <c r="D360" s="13" t="s">
        <v>231</v>
      </c>
      <c r="E360" s="13" t="s">
        <v>240</v>
      </c>
      <c r="F360" s="13" t="s">
        <v>485</v>
      </c>
      <c r="G360" s="13" t="s">
        <v>486</v>
      </c>
      <c r="H360" s="13">
        <v>20100918</v>
      </c>
      <c r="I360" s="13" t="s">
        <v>487</v>
      </c>
      <c r="J360" s="13">
        <v>8.57</v>
      </c>
      <c r="K360" s="13">
        <v>-10.199999999999999</v>
      </c>
      <c r="L360" s="13"/>
      <c r="M360" s="13" t="s">
        <v>217</v>
      </c>
      <c r="N360" s="13">
        <v>22.9922252</v>
      </c>
      <c r="O360" s="13"/>
      <c r="P360" s="13" t="s">
        <v>217</v>
      </c>
      <c r="Q360" s="13"/>
      <c r="R360" s="78">
        <f t="shared" ref="R360:R368" si="8">1000*LN((1000+N360)/(1000+K360))</f>
        <v>32.984263404960686</v>
      </c>
    </row>
    <row r="361" spans="1:18" x14ac:dyDescent="0.25">
      <c r="A361" s="74" t="s">
        <v>212</v>
      </c>
      <c r="B361" s="13"/>
      <c r="C361" s="13" t="s">
        <v>213</v>
      </c>
      <c r="D361" s="13" t="s">
        <v>231</v>
      </c>
      <c r="E361" s="13" t="s">
        <v>240</v>
      </c>
      <c r="F361" s="13" t="s">
        <v>485</v>
      </c>
      <c r="G361" s="13" t="s">
        <v>488</v>
      </c>
      <c r="H361" s="13">
        <v>20100918</v>
      </c>
      <c r="I361" s="13" t="s">
        <v>489</v>
      </c>
      <c r="J361" s="13">
        <v>8.57</v>
      </c>
      <c r="K361" s="13">
        <v>-10.44</v>
      </c>
      <c r="L361" s="13"/>
      <c r="M361" s="13" t="s">
        <v>217</v>
      </c>
      <c r="N361" s="13">
        <v>21.961305200000002</v>
      </c>
      <c r="O361" s="13"/>
      <c r="P361" s="13" t="s">
        <v>217</v>
      </c>
      <c r="Q361" s="13"/>
      <c r="R361" s="78">
        <f t="shared" si="8"/>
        <v>32.218508317856354</v>
      </c>
    </row>
    <row r="362" spans="1:18" x14ac:dyDescent="0.25">
      <c r="A362" s="74" t="s">
        <v>212</v>
      </c>
      <c r="B362" s="13"/>
      <c r="C362" s="13" t="s">
        <v>213</v>
      </c>
      <c r="D362" s="13" t="s">
        <v>231</v>
      </c>
      <c r="E362" s="13" t="s">
        <v>240</v>
      </c>
      <c r="F362" s="13" t="s">
        <v>485</v>
      </c>
      <c r="G362" s="13" t="s">
        <v>490</v>
      </c>
      <c r="H362" s="13">
        <v>20100918</v>
      </c>
      <c r="I362" s="13" t="s">
        <v>489</v>
      </c>
      <c r="J362" s="13">
        <v>8.57</v>
      </c>
      <c r="K362" s="13">
        <v>-10.18</v>
      </c>
      <c r="L362" s="13"/>
      <c r="M362" s="13" t="s">
        <v>217</v>
      </c>
      <c r="N362" s="13">
        <v>22.270581199999999</v>
      </c>
      <c r="O362" s="13"/>
      <c r="P362" s="13" t="s">
        <v>217</v>
      </c>
      <c r="Q362" s="13"/>
      <c r="R362" s="78">
        <f t="shared" si="8"/>
        <v>32.258383861702789</v>
      </c>
    </row>
    <row r="363" spans="1:18" x14ac:dyDescent="0.25">
      <c r="A363" s="74" t="s">
        <v>212</v>
      </c>
      <c r="B363" s="13"/>
      <c r="C363" s="13" t="s">
        <v>213</v>
      </c>
      <c r="D363" s="13" t="s">
        <v>231</v>
      </c>
      <c r="E363" s="13" t="s">
        <v>240</v>
      </c>
      <c r="F363" s="13" t="s">
        <v>485</v>
      </c>
      <c r="G363" s="13" t="s">
        <v>491</v>
      </c>
      <c r="H363" s="13">
        <v>20100918</v>
      </c>
      <c r="I363" s="13" t="s">
        <v>489</v>
      </c>
      <c r="J363" s="13">
        <v>8.57</v>
      </c>
      <c r="K363" s="13">
        <v>-10.44</v>
      </c>
      <c r="L363" s="13"/>
      <c r="M363" s="13" t="s">
        <v>217</v>
      </c>
      <c r="N363" s="13">
        <v>21.816976400000001</v>
      </c>
      <c r="O363" s="13"/>
      <c r="P363" s="13" t="s">
        <v>217</v>
      </c>
      <c r="Q363" s="13"/>
      <c r="R363" s="78">
        <f t="shared" si="8"/>
        <v>32.077271079415077</v>
      </c>
    </row>
    <row r="364" spans="1:18" x14ac:dyDescent="0.25">
      <c r="A364" s="74" t="s">
        <v>212</v>
      </c>
      <c r="B364" s="13"/>
      <c r="C364" s="13" t="s">
        <v>213</v>
      </c>
      <c r="D364" s="13" t="s">
        <v>231</v>
      </c>
      <c r="E364" s="13" t="s">
        <v>240</v>
      </c>
      <c r="F364" s="13" t="s">
        <v>492</v>
      </c>
      <c r="G364" s="13" t="s">
        <v>493</v>
      </c>
      <c r="H364" s="13">
        <v>20100930</v>
      </c>
      <c r="I364" s="13" t="s">
        <v>494</v>
      </c>
      <c r="J364" s="13">
        <v>3.4</v>
      </c>
      <c r="K364" s="13">
        <v>-10.64</v>
      </c>
      <c r="L364" s="13"/>
      <c r="M364" s="13" t="s">
        <v>217</v>
      </c>
      <c r="N364" s="13">
        <v>23.023152799999998</v>
      </c>
      <c r="O364" s="13"/>
      <c r="P364" s="13" t="s">
        <v>217</v>
      </c>
      <c r="Q364" s="13"/>
      <c r="R364" s="78">
        <f t="shared" si="8"/>
        <v>33.459128519783633</v>
      </c>
    </row>
    <row r="365" spans="1:18" x14ac:dyDescent="0.25">
      <c r="A365" s="74" t="s">
        <v>212</v>
      </c>
      <c r="B365" s="13"/>
      <c r="C365" s="13" t="s">
        <v>213</v>
      </c>
      <c r="D365" s="13" t="s">
        <v>219</v>
      </c>
      <c r="E365" s="13" t="s">
        <v>240</v>
      </c>
      <c r="F365" s="13" t="s">
        <v>492</v>
      </c>
      <c r="G365" s="13" t="s">
        <v>495</v>
      </c>
      <c r="H365" s="13">
        <v>20100930</v>
      </c>
      <c r="I365" s="13" t="s">
        <v>496</v>
      </c>
      <c r="J365" s="13">
        <v>3.4</v>
      </c>
      <c r="K365" s="13">
        <v>-11.68</v>
      </c>
      <c r="L365" s="13"/>
      <c r="M365" s="13" t="s">
        <v>217</v>
      </c>
      <c r="N365" s="13">
        <v>23.332428799999999</v>
      </c>
      <c r="O365" s="13"/>
      <c r="P365" s="13" t="s">
        <v>217</v>
      </c>
      <c r="Q365" s="13"/>
      <c r="R365" s="78">
        <f t="shared" si="8"/>
        <v>34.813136056358609</v>
      </c>
    </row>
    <row r="366" spans="1:18" x14ac:dyDescent="0.25">
      <c r="A366" s="74" t="s">
        <v>212</v>
      </c>
      <c r="B366" s="13"/>
      <c r="C366" s="13" t="s">
        <v>213</v>
      </c>
      <c r="D366" s="13" t="s">
        <v>219</v>
      </c>
      <c r="E366" s="13" t="s">
        <v>240</v>
      </c>
      <c r="F366" s="13" t="s">
        <v>492</v>
      </c>
      <c r="G366" s="13" t="s">
        <v>497</v>
      </c>
      <c r="H366" s="13">
        <v>20100930</v>
      </c>
      <c r="I366" s="13" t="s">
        <v>498</v>
      </c>
      <c r="J366" s="13">
        <v>3.4</v>
      </c>
      <c r="K366" s="13">
        <v>-11.61</v>
      </c>
      <c r="L366" s="13"/>
      <c r="M366" s="13" t="s">
        <v>217</v>
      </c>
      <c r="N366" s="13">
        <v>23.631395600000001</v>
      </c>
      <c r="O366" s="13"/>
      <c r="P366" s="13" t="s">
        <v>217</v>
      </c>
      <c r="Q366" s="13"/>
      <c r="R366" s="78">
        <f t="shared" si="8"/>
        <v>35.034418860159434</v>
      </c>
    </row>
    <row r="367" spans="1:18" x14ac:dyDescent="0.25">
      <c r="A367" s="74" t="s">
        <v>212</v>
      </c>
      <c r="B367" s="13"/>
      <c r="C367" s="13" t="s">
        <v>213</v>
      </c>
      <c r="D367" s="13" t="s">
        <v>231</v>
      </c>
      <c r="E367" s="13" t="s">
        <v>240</v>
      </c>
      <c r="F367" s="13" t="s">
        <v>492</v>
      </c>
      <c r="G367" s="13" t="s">
        <v>499</v>
      </c>
      <c r="H367" s="13">
        <v>20100930</v>
      </c>
      <c r="I367" s="13" t="s">
        <v>500</v>
      </c>
      <c r="J367" s="13">
        <v>3.4</v>
      </c>
      <c r="K367" s="13">
        <v>-11.8</v>
      </c>
      <c r="L367" s="13"/>
      <c r="M367" s="13" t="s">
        <v>217</v>
      </c>
      <c r="N367" s="13">
        <v>23.239646</v>
      </c>
      <c r="O367" s="13"/>
      <c r="P367" s="13" t="s">
        <v>217</v>
      </c>
      <c r="Q367" s="13"/>
      <c r="R367" s="78">
        <f t="shared" si="8"/>
        <v>34.843890170356872</v>
      </c>
    </row>
    <row r="368" spans="1:18" x14ac:dyDescent="0.25">
      <c r="A368" s="74" t="s">
        <v>212</v>
      </c>
      <c r="B368" s="13"/>
      <c r="C368" s="13" t="s">
        <v>213</v>
      </c>
      <c r="D368" s="13" t="s">
        <v>222</v>
      </c>
      <c r="E368" s="13" t="s">
        <v>240</v>
      </c>
      <c r="F368" s="13" t="s">
        <v>492</v>
      </c>
      <c r="G368" s="13" t="s">
        <v>501</v>
      </c>
      <c r="H368" s="13">
        <v>20100930</v>
      </c>
      <c r="I368" s="13" t="s">
        <v>502</v>
      </c>
      <c r="J368" s="13">
        <v>3.4</v>
      </c>
      <c r="K368" s="13">
        <v>-11.22</v>
      </c>
      <c r="L368" s="13"/>
      <c r="M368" s="13" t="s">
        <v>217</v>
      </c>
      <c r="N368" s="13">
        <v>23.301501200000001</v>
      </c>
      <c r="O368" s="13"/>
      <c r="P368" s="13" t="s">
        <v>217</v>
      </c>
      <c r="Q368" s="13"/>
      <c r="R368" s="78">
        <f t="shared" si="8"/>
        <v>34.317585148452942</v>
      </c>
    </row>
    <row r="369" spans="1:18" x14ac:dyDescent="0.25">
      <c r="A369" s="74" t="s">
        <v>212</v>
      </c>
      <c r="B369" s="13"/>
      <c r="C369" s="13" t="s">
        <v>213</v>
      </c>
      <c r="D369" s="13" t="s">
        <v>231</v>
      </c>
      <c r="E369" s="13" t="s">
        <v>240</v>
      </c>
      <c r="F369" s="13" t="s">
        <v>492</v>
      </c>
      <c r="G369" s="13" t="s">
        <v>503</v>
      </c>
      <c r="H369" s="13">
        <v>20100930</v>
      </c>
      <c r="I369" s="13" t="s">
        <v>504</v>
      </c>
      <c r="J369" s="13">
        <v>3.4</v>
      </c>
      <c r="K369" s="13"/>
      <c r="L369" s="13"/>
      <c r="M369" s="13" t="s">
        <v>217</v>
      </c>
      <c r="N369" s="13">
        <v>23.260264400000001</v>
      </c>
      <c r="O369" s="13"/>
      <c r="P369" s="13" t="s">
        <v>217</v>
      </c>
      <c r="Q369" s="13"/>
      <c r="R369" s="78"/>
    </row>
    <row r="370" spans="1:18" x14ac:dyDescent="0.25">
      <c r="A370" s="74" t="s">
        <v>212</v>
      </c>
      <c r="B370" s="13"/>
      <c r="C370" s="13" t="s">
        <v>213</v>
      </c>
      <c r="D370" s="13" t="s">
        <v>231</v>
      </c>
      <c r="E370" s="13" t="s">
        <v>240</v>
      </c>
      <c r="F370" s="13" t="s">
        <v>505</v>
      </c>
      <c r="G370" s="13" t="s">
        <v>506</v>
      </c>
      <c r="H370" s="13">
        <v>20100809</v>
      </c>
      <c r="I370" s="13" t="s">
        <v>507</v>
      </c>
      <c r="J370" s="13"/>
      <c r="K370" s="13">
        <v>-8.64</v>
      </c>
      <c r="L370" s="13"/>
      <c r="M370" s="13" t="s">
        <v>217</v>
      </c>
      <c r="N370" s="13"/>
      <c r="O370" s="13"/>
      <c r="P370" s="13" t="s">
        <v>217</v>
      </c>
      <c r="Q370" s="13"/>
      <c r="R370" s="78"/>
    </row>
    <row r="371" spans="1:18" x14ac:dyDescent="0.25">
      <c r="A371" s="74" t="s">
        <v>212</v>
      </c>
      <c r="B371" s="13"/>
      <c r="C371" s="13" t="s">
        <v>213</v>
      </c>
      <c r="D371" s="13" t="s">
        <v>231</v>
      </c>
      <c r="E371" s="13" t="s">
        <v>240</v>
      </c>
      <c r="F371" s="13" t="s">
        <v>505</v>
      </c>
      <c r="G371" s="13" t="s">
        <v>506</v>
      </c>
      <c r="H371" s="13">
        <v>20100906</v>
      </c>
      <c r="I371" s="13" t="s">
        <v>508</v>
      </c>
      <c r="J371" s="13">
        <v>8.1</v>
      </c>
      <c r="K371" s="13">
        <v>-8.51</v>
      </c>
      <c r="L371" s="13"/>
      <c r="M371" s="13" t="s">
        <v>217</v>
      </c>
      <c r="N371" s="13">
        <v>23.590158800000001</v>
      </c>
      <c r="O371" s="13"/>
      <c r="P371" s="13" t="s">
        <v>217</v>
      </c>
      <c r="Q371" s="13"/>
      <c r="R371" s="78">
        <f t="shared" ref="R371" si="9">1000*LN((1000+N371)/(1000+K371))</f>
        <v>31.862627756658739</v>
      </c>
    </row>
    <row r="372" spans="1:18" x14ac:dyDescent="0.25">
      <c r="A372" s="74" t="s">
        <v>212</v>
      </c>
      <c r="B372" s="13"/>
      <c r="C372" s="13" t="s">
        <v>213</v>
      </c>
      <c r="D372" s="13" t="s">
        <v>231</v>
      </c>
      <c r="E372" s="13" t="s">
        <v>240</v>
      </c>
      <c r="F372" s="13" t="s">
        <v>505</v>
      </c>
      <c r="G372" s="13" t="s">
        <v>506</v>
      </c>
      <c r="H372" s="13">
        <v>20120219</v>
      </c>
      <c r="I372" s="13" t="s">
        <v>507</v>
      </c>
      <c r="J372" s="13"/>
      <c r="K372" s="13">
        <v>-9.02</v>
      </c>
      <c r="L372" s="13"/>
      <c r="M372" s="13" t="s">
        <v>217</v>
      </c>
      <c r="N372" s="13"/>
      <c r="O372" s="13"/>
      <c r="P372" s="13" t="s">
        <v>217</v>
      </c>
      <c r="Q372" s="13"/>
      <c r="R372" s="78"/>
    </row>
    <row r="373" spans="1:18" x14ac:dyDescent="0.25">
      <c r="A373" s="74" t="s">
        <v>212</v>
      </c>
      <c r="B373" s="13"/>
      <c r="C373" s="13" t="s">
        <v>213</v>
      </c>
      <c r="D373" s="13" t="s">
        <v>231</v>
      </c>
      <c r="E373" s="13" t="s">
        <v>240</v>
      </c>
      <c r="F373" s="13" t="s">
        <v>505</v>
      </c>
      <c r="G373" s="13" t="s">
        <v>509</v>
      </c>
      <c r="H373" s="13">
        <v>20100809</v>
      </c>
      <c r="I373" s="13" t="s">
        <v>507</v>
      </c>
      <c r="J373" s="13"/>
      <c r="K373" s="13">
        <v>-8.7100000000000009</v>
      </c>
      <c r="L373" s="13"/>
      <c r="M373" s="13" t="s">
        <v>217</v>
      </c>
      <c r="N373" s="13"/>
      <c r="O373" s="13"/>
      <c r="P373" s="13" t="s">
        <v>217</v>
      </c>
      <c r="Q373" s="13"/>
      <c r="R373" s="78"/>
    </row>
    <row r="374" spans="1:18" x14ac:dyDescent="0.25">
      <c r="A374" s="74" t="s">
        <v>212</v>
      </c>
      <c r="B374" s="13"/>
      <c r="C374" s="13" t="s">
        <v>213</v>
      </c>
      <c r="D374" s="13" t="s">
        <v>231</v>
      </c>
      <c r="E374" s="13" t="s">
        <v>240</v>
      </c>
      <c r="F374" s="13" t="s">
        <v>505</v>
      </c>
      <c r="G374" s="13" t="s">
        <v>509</v>
      </c>
      <c r="H374" s="13">
        <v>20100906</v>
      </c>
      <c r="I374" s="13" t="s">
        <v>464</v>
      </c>
      <c r="J374" s="13">
        <v>8.1</v>
      </c>
      <c r="K374" s="13">
        <v>-8.6199999999999992</v>
      </c>
      <c r="L374" s="13"/>
      <c r="M374" s="13" t="s">
        <v>217</v>
      </c>
      <c r="N374" s="13">
        <v>23.8685072</v>
      </c>
      <c r="O374" s="13"/>
      <c r="P374" s="13" t="s">
        <v>217</v>
      </c>
      <c r="Q374" s="13"/>
      <c r="R374" s="78">
        <f t="shared" ref="R374" si="10">1000*LN((1000+N374)/(1000+K374))</f>
        <v>32.245474525608387</v>
      </c>
    </row>
    <row r="375" spans="1:18" x14ac:dyDescent="0.25">
      <c r="A375" s="74" t="s">
        <v>212</v>
      </c>
      <c r="B375" s="13"/>
      <c r="C375" s="13" t="s">
        <v>213</v>
      </c>
      <c r="D375" s="13" t="s">
        <v>231</v>
      </c>
      <c r="E375" s="13" t="s">
        <v>240</v>
      </c>
      <c r="F375" s="13" t="s">
        <v>505</v>
      </c>
      <c r="G375" s="13" t="s">
        <v>509</v>
      </c>
      <c r="H375" s="13">
        <v>20120219</v>
      </c>
      <c r="I375" s="13"/>
      <c r="J375" s="13"/>
      <c r="K375" s="13">
        <v>-8.83</v>
      </c>
      <c r="L375" s="13"/>
      <c r="M375" s="13" t="s">
        <v>217</v>
      </c>
      <c r="N375" s="13"/>
      <c r="O375" s="13"/>
      <c r="P375" s="13" t="s">
        <v>217</v>
      </c>
      <c r="Q375" s="13"/>
      <c r="R375" s="78"/>
    </row>
    <row r="376" spans="1:18" x14ac:dyDescent="0.25">
      <c r="A376" s="74" t="s">
        <v>212</v>
      </c>
      <c r="B376" s="13"/>
      <c r="C376" s="13" t="s">
        <v>213</v>
      </c>
      <c r="D376" s="13" t="s">
        <v>231</v>
      </c>
      <c r="E376" s="13" t="s">
        <v>240</v>
      </c>
      <c r="F376" s="13" t="s">
        <v>505</v>
      </c>
      <c r="G376" s="13" t="s">
        <v>509</v>
      </c>
      <c r="H376" s="13">
        <v>20100809</v>
      </c>
      <c r="I376" s="13"/>
      <c r="J376" s="13"/>
      <c r="K376" s="13">
        <v>-8.7100000000000009</v>
      </c>
      <c r="L376" s="13"/>
      <c r="M376" s="13" t="s">
        <v>217</v>
      </c>
      <c r="N376" s="13"/>
      <c r="O376" s="13"/>
      <c r="P376" s="13" t="s">
        <v>217</v>
      </c>
      <c r="Q376" s="13"/>
      <c r="R376" s="78"/>
    </row>
    <row r="377" spans="1:18" x14ac:dyDescent="0.25">
      <c r="A377" s="74" t="s">
        <v>212</v>
      </c>
      <c r="B377" s="13"/>
      <c r="C377" s="13" t="s">
        <v>213</v>
      </c>
      <c r="D377" s="13" t="s">
        <v>231</v>
      </c>
      <c r="E377" s="13" t="s">
        <v>240</v>
      </c>
      <c r="F377" s="13" t="s">
        <v>505</v>
      </c>
      <c r="G377" s="13" t="s">
        <v>509</v>
      </c>
      <c r="H377" s="13">
        <v>20100806</v>
      </c>
      <c r="I377" s="13" t="s">
        <v>510</v>
      </c>
      <c r="J377" s="13">
        <v>8.1</v>
      </c>
      <c r="K377" s="13">
        <v>-8.92</v>
      </c>
      <c r="L377" s="13"/>
      <c r="M377" s="13" t="s">
        <v>217</v>
      </c>
      <c r="N377" s="13">
        <v>23.672632400000001</v>
      </c>
      <c r="O377" s="13"/>
      <c r="P377" s="13" t="s">
        <v>217</v>
      </c>
      <c r="Q377" s="13"/>
      <c r="R377" s="78">
        <f t="shared" ref="R377:R379" si="11">1000*LN((1000+N377)/(1000+K377))</f>
        <v>32.356801953636534</v>
      </c>
    </row>
    <row r="378" spans="1:18" x14ac:dyDescent="0.25">
      <c r="A378" s="74" t="s">
        <v>212</v>
      </c>
      <c r="B378" s="13"/>
      <c r="C378" s="13" t="s">
        <v>213</v>
      </c>
      <c r="D378" s="13" t="s">
        <v>231</v>
      </c>
      <c r="E378" s="13" t="s">
        <v>240</v>
      </c>
      <c r="F378" s="13" t="s">
        <v>505</v>
      </c>
      <c r="G378" s="13" t="s">
        <v>511</v>
      </c>
      <c r="H378" s="13">
        <v>20120219</v>
      </c>
      <c r="I378" s="13" t="s">
        <v>512</v>
      </c>
      <c r="J378" s="13">
        <v>7.5</v>
      </c>
      <c r="K378" s="13">
        <v>-8.9600000000000009</v>
      </c>
      <c r="L378" s="13"/>
      <c r="M378" s="13" t="s">
        <v>217</v>
      </c>
      <c r="N378" s="13">
        <v>23.7241784</v>
      </c>
      <c r="O378" s="13"/>
      <c r="P378" s="13" t="s">
        <v>217</v>
      </c>
      <c r="Q378" s="13"/>
      <c r="R378" s="78">
        <f t="shared" si="11"/>
        <v>32.447515500244428</v>
      </c>
    </row>
    <row r="379" spans="1:18" x14ac:dyDescent="0.25">
      <c r="A379" s="74" t="s">
        <v>212</v>
      </c>
      <c r="B379" s="13"/>
      <c r="C379" s="13" t="s">
        <v>213</v>
      </c>
      <c r="D379" s="13" t="s">
        <v>231</v>
      </c>
      <c r="E379" s="13" t="s">
        <v>240</v>
      </c>
      <c r="F379" s="13" t="s">
        <v>505</v>
      </c>
      <c r="G379" s="13" t="s">
        <v>513</v>
      </c>
      <c r="H379" s="13">
        <v>20100906</v>
      </c>
      <c r="I379" s="13" t="s">
        <v>464</v>
      </c>
      <c r="J379" s="13">
        <v>8.1</v>
      </c>
      <c r="K379" s="13">
        <v>-8.75</v>
      </c>
      <c r="L379" s="13"/>
      <c r="M379" s="13" t="s">
        <v>217</v>
      </c>
      <c r="N379" s="13">
        <v>23.858198000000002</v>
      </c>
      <c r="O379" s="13"/>
      <c r="P379" s="13" t="s">
        <v>217</v>
      </c>
      <c r="Q379" s="13"/>
      <c r="R379" s="78">
        <f t="shared" si="11"/>
        <v>32.366544545735472</v>
      </c>
    </row>
    <row r="380" spans="1:18" x14ac:dyDescent="0.25">
      <c r="A380" s="74" t="s">
        <v>212</v>
      </c>
      <c r="B380" s="13"/>
      <c r="C380" s="13" t="s">
        <v>213</v>
      </c>
      <c r="D380" s="13" t="s">
        <v>231</v>
      </c>
      <c r="E380" s="13" t="s">
        <v>240</v>
      </c>
      <c r="F380" s="13" t="s">
        <v>505</v>
      </c>
      <c r="G380" s="13" t="s">
        <v>513</v>
      </c>
      <c r="H380" s="13">
        <v>20120219</v>
      </c>
      <c r="I380" s="13"/>
      <c r="J380" s="13"/>
      <c r="K380" s="13">
        <v>-8.41</v>
      </c>
      <c r="L380" s="13"/>
      <c r="M380" s="13" t="s">
        <v>217</v>
      </c>
      <c r="N380" s="13"/>
      <c r="O380" s="13"/>
      <c r="P380" s="13" t="s">
        <v>217</v>
      </c>
      <c r="Q380" s="13"/>
      <c r="R380" s="78"/>
    </row>
    <row r="381" spans="1:18" x14ac:dyDescent="0.25">
      <c r="A381" s="74" t="s">
        <v>212</v>
      </c>
      <c r="B381" s="13"/>
      <c r="C381" s="13" t="s">
        <v>213</v>
      </c>
      <c r="D381" s="13" t="s">
        <v>231</v>
      </c>
      <c r="E381" s="13" t="s">
        <v>240</v>
      </c>
      <c r="F381" s="13" t="s">
        <v>505</v>
      </c>
      <c r="G381" s="13" t="s">
        <v>514</v>
      </c>
      <c r="H381" s="13">
        <v>20120219</v>
      </c>
      <c r="I381" s="13" t="s">
        <v>464</v>
      </c>
      <c r="J381" s="13">
        <v>6.9</v>
      </c>
      <c r="K381" s="13">
        <v>-8.48</v>
      </c>
      <c r="L381" s="13"/>
      <c r="M381" s="13" t="s">
        <v>217</v>
      </c>
      <c r="N381" s="13">
        <v>24.023145199999998</v>
      </c>
      <c r="O381" s="13"/>
      <c r="P381" s="13" t="s">
        <v>217</v>
      </c>
      <c r="Q381" s="13"/>
      <c r="R381" s="78">
        <f t="shared" ref="R381:R382" si="12">1000*LN((1000+N381)/(1000+K381))</f>
        <v>32.255288864592764</v>
      </c>
    </row>
    <row r="382" spans="1:18" x14ac:dyDescent="0.25">
      <c r="A382" s="74" t="s">
        <v>212</v>
      </c>
      <c r="B382" s="13"/>
      <c r="C382" s="13" t="s">
        <v>213</v>
      </c>
      <c r="D382" s="13" t="s">
        <v>231</v>
      </c>
      <c r="E382" s="13" t="s">
        <v>240</v>
      </c>
      <c r="F382" s="13" t="s">
        <v>505</v>
      </c>
      <c r="G382" s="13" t="s">
        <v>515</v>
      </c>
      <c r="H382" s="13">
        <v>20100906</v>
      </c>
      <c r="I382" s="13" t="s">
        <v>510</v>
      </c>
      <c r="J382" s="13">
        <v>8.1</v>
      </c>
      <c r="K382" s="13">
        <v>-9</v>
      </c>
      <c r="L382" s="13"/>
      <c r="M382" s="13" t="s">
        <v>217</v>
      </c>
      <c r="N382" s="13">
        <v>23.188099999999999</v>
      </c>
      <c r="O382" s="13"/>
      <c r="P382" s="13" t="s">
        <v>217</v>
      </c>
      <c r="Q382" s="13"/>
      <c r="R382" s="78">
        <f t="shared" si="12"/>
        <v>31.964085687185957</v>
      </c>
    </row>
    <row r="383" spans="1:18" x14ac:dyDescent="0.25">
      <c r="A383" s="74" t="s">
        <v>212</v>
      </c>
      <c r="B383" s="13"/>
      <c r="C383" s="13" t="s">
        <v>213</v>
      </c>
      <c r="D383" s="13" t="s">
        <v>231</v>
      </c>
      <c r="E383" s="13" t="s">
        <v>240</v>
      </c>
      <c r="F383" s="13" t="s">
        <v>505</v>
      </c>
      <c r="G383" s="13" t="s">
        <v>515</v>
      </c>
      <c r="H383" s="13">
        <v>20120219</v>
      </c>
      <c r="I383" s="13"/>
      <c r="J383" s="13"/>
      <c r="K383" s="13">
        <v>-9.16</v>
      </c>
      <c r="L383" s="13"/>
      <c r="M383" s="13" t="s">
        <v>217</v>
      </c>
      <c r="N383" s="13"/>
      <c r="O383" s="13"/>
      <c r="P383" s="13" t="s">
        <v>217</v>
      </c>
      <c r="Q383" s="13"/>
      <c r="R383" s="78"/>
    </row>
    <row r="384" spans="1:18" x14ac:dyDescent="0.25">
      <c r="A384" s="74" t="s">
        <v>212</v>
      </c>
      <c r="B384" s="13"/>
      <c r="C384" s="13" t="s">
        <v>213</v>
      </c>
      <c r="D384" s="13" t="s">
        <v>231</v>
      </c>
      <c r="E384" s="13" t="s">
        <v>240</v>
      </c>
      <c r="F384" s="13" t="s">
        <v>505</v>
      </c>
      <c r="G384" s="13" t="s">
        <v>516</v>
      </c>
      <c r="H384" s="13">
        <v>20120219</v>
      </c>
      <c r="I384" s="13" t="s">
        <v>517</v>
      </c>
      <c r="J384" s="13">
        <v>6.2</v>
      </c>
      <c r="K384" s="13">
        <v>-9.19</v>
      </c>
      <c r="L384" s="13"/>
      <c r="M384" s="13" t="s">
        <v>217</v>
      </c>
      <c r="N384" s="13">
        <v>23.652014000000001</v>
      </c>
      <c r="O384" s="13"/>
      <c r="P384" s="13" t="s">
        <v>217</v>
      </c>
      <c r="Q384" s="13"/>
      <c r="R384" s="78">
        <f t="shared" ref="R384:R421" si="13">1000*LN((1000+N384)/(1000+K384))</f>
        <v>32.609127347470974</v>
      </c>
    </row>
    <row r="385" spans="1:18" x14ac:dyDescent="0.25">
      <c r="A385" s="74" t="s">
        <v>212</v>
      </c>
      <c r="B385" s="13"/>
      <c r="C385" s="13" t="s">
        <v>213</v>
      </c>
      <c r="D385" s="13" t="s">
        <v>231</v>
      </c>
      <c r="E385" s="13" t="s">
        <v>240</v>
      </c>
      <c r="F385" s="13" t="s">
        <v>518</v>
      </c>
      <c r="G385" s="13" t="s">
        <v>519</v>
      </c>
      <c r="H385" s="13">
        <v>20100910</v>
      </c>
      <c r="I385" s="13" t="s">
        <v>520</v>
      </c>
      <c r="J385" s="13">
        <v>8</v>
      </c>
      <c r="K385" s="13">
        <v>-8.91</v>
      </c>
      <c r="L385" s="13"/>
      <c r="M385" s="13" t="s">
        <v>217</v>
      </c>
      <c r="N385" s="13">
        <v>23.579849599999999</v>
      </c>
      <c r="O385" s="13"/>
      <c r="P385" s="13" t="s">
        <v>217</v>
      </c>
      <c r="Q385" s="13"/>
      <c r="R385" s="78">
        <f t="shared" si="13"/>
        <v>32.256070714546809</v>
      </c>
    </row>
    <row r="386" spans="1:18" x14ac:dyDescent="0.25">
      <c r="A386" s="74" t="s">
        <v>212</v>
      </c>
      <c r="B386" s="13"/>
      <c r="C386" s="13" t="s">
        <v>213</v>
      </c>
      <c r="D386" s="13" t="s">
        <v>222</v>
      </c>
      <c r="E386" s="13" t="s">
        <v>240</v>
      </c>
      <c r="F386" s="13" t="s">
        <v>518</v>
      </c>
      <c r="G386" s="13" t="s">
        <v>521</v>
      </c>
      <c r="H386" s="13">
        <v>20100910</v>
      </c>
      <c r="I386" s="13" t="s">
        <v>522</v>
      </c>
      <c r="J386" s="13">
        <v>7.8</v>
      </c>
      <c r="K386" s="13">
        <v>-8.9700000000000006</v>
      </c>
      <c r="L386" s="13"/>
      <c r="M386" s="13" t="s">
        <v>217</v>
      </c>
      <c r="N386" s="13">
        <v>23.806652</v>
      </c>
      <c r="O386" s="13"/>
      <c r="P386" s="13" t="s">
        <v>217</v>
      </c>
      <c r="Q386" s="13"/>
      <c r="R386" s="78">
        <f t="shared" si="13"/>
        <v>32.538165041286113</v>
      </c>
    </row>
    <row r="387" spans="1:18" x14ac:dyDescent="0.25">
      <c r="A387" s="74" t="s">
        <v>212</v>
      </c>
      <c r="B387" s="13"/>
      <c r="C387" s="13" t="s">
        <v>213</v>
      </c>
      <c r="D387" s="13" t="s">
        <v>231</v>
      </c>
      <c r="E387" s="13" t="s">
        <v>240</v>
      </c>
      <c r="F387" s="13" t="s">
        <v>518</v>
      </c>
      <c r="G387" s="13" t="s">
        <v>523</v>
      </c>
      <c r="H387" s="13">
        <v>20100910</v>
      </c>
      <c r="I387" s="13" t="s">
        <v>524</v>
      </c>
      <c r="J387" s="13">
        <v>8.3000000000000007</v>
      </c>
      <c r="K387" s="13">
        <v>-9.51</v>
      </c>
      <c r="L387" s="13"/>
      <c r="M387" s="13" t="s">
        <v>217</v>
      </c>
      <c r="N387" s="13">
        <v>23.383974800000001</v>
      </c>
      <c r="O387" s="13"/>
      <c r="P387" s="13" t="s">
        <v>217</v>
      </c>
      <c r="Q387" s="13"/>
      <c r="R387" s="78">
        <f t="shared" si="13"/>
        <v>32.67026728746179</v>
      </c>
    </row>
    <row r="388" spans="1:18" x14ac:dyDescent="0.25">
      <c r="A388" s="74" t="s">
        <v>212</v>
      </c>
      <c r="B388" s="13"/>
      <c r="C388" s="13" t="s">
        <v>213</v>
      </c>
      <c r="D388" s="13" t="s">
        <v>231</v>
      </c>
      <c r="E388" s="13" t="s">
        <v>240</v>
      </c>
      <c r="F388" s="13" t="s">
        <v>518</v>
      </c>
      <c r="G388" s="13" t="s">
        <v>525</v>
      </c>
      <c r="H388" s="13">
        <v>20100910</v>
      </c>
      <c r="I388" s="13" t="s">
        <v>510</v>
      </c>
      <c r="J388" s="13">
        <v>8.6</v>
      </c>
      <c r="K388" s="13">
        <v>-9.4700000000000006</v>
      </c>
      <c r="L388" s="13"/>
      <c r="M388" s="13" t="s">
        <v>217</v>
      </c>
      <c r="N388" s="13">
        <v>24.1777832</v>
      </c>
      <c r="O388" s="13"/>
      <c r="P388" s="13" t="s">
        <v>217</v>
      </c>
      <c r="Q388" s="13"/>
      <c r="R388" s="78">
        <f t="shared" si="13"/>
        <v>33.405253522709685</v>
      </c>
    </row>
    <row r="389" spans="1:18" x14ac:dyDescent="0.25">
      <c r="A389" s="74" t="s">
        <v>212</v>
      </c>
      <c r="B389" s="13"/>
      <c r="C389" s="13" t="s">
        <v>213</v>
      </c>
      <c r="D389" s="13" t="s">
        <v>231</v>
      </c>
      <c r="E389" s="13" t="s">
        <v>240</v>
      </c>
      <c r="F389" s="13" t="s">
        <v>518</v>
      </c>
      <c r="G389" s="13" t="s">
        <v>526</v>
      </c>
      <c r="H389" s="13">
        <v>20100910</v>
      </c>
      <c r="I389" s="13" t="s">
        <v>527</v>
      </c>
      <c r="J389" s="13">
        <v>8.3000000000000007</v>
      </c>
      <c r="K389" s="13">
        <v>-9.5</v>
      </c>
      <c r="L389" s="13"/>
      <c r="M389" s="13" t="s">
        <v>217</v>
      </c>
      <c r="N389" s="13">
        <v>23.229336799999999</v>
      </c>
      <c r="O389" s="13"/>
      <c r="P389" s="13" t="s">
        <v>217</v>
      </c>
      <c r="Q389" s="13"/>
      <c r="R389" s="78">
        <f t="shared" si="13"/>
        <v>32.509055333456303</v>
      </c>
    </row>
    <row r="390" spans="1:18" x14ac:dyDescent="0.25">
      <c r="A390" s="74" t="s">
        <v>212</v>
      </c>
      <c r="B390" s="13"/>
      <c r="C390" s="13" t="s">
        <v>213</v>
      </c>
      <c r="D390" s="13" t="s">
        <v>222</v>
      </c>
      <c r="E390" s="13" t="s">
        <v>240</v>
      </c>
      <c r="F390" s="13" t="s">
        <v>518</v>
      </c>
      <c r="G390" s="13" t="s">
        <v>528</v>
      </c>
      <c r="H390" s="13">
        <v>20100910</v>
      </c>
      <c r="I390" s="13" t="s">
        <v>529</v>
      </c>
      <c r="J390" s="13">
        <v>8.6</v>
      </c>
      <c r="K390" s="13">
        <v>-9.1</v>
      </c>
      <c r="L390" s="13"/>
      <c r="M390" s="13" t="s">
        <v>217</v>
      </c>
      <c r="N390" s="13">
        <v>24.641697199999999</v>
      </c>
      <c r="O390" s="13"/>
      <c r="P390" s="13" t="s">
        <v>217</v>
      </c>
      <c r="Q390" s="13"/>
      <c r="R390" s="78">
        <f t="shared" si="13"/>
        <v>33.484645688703004</v>
      </c>
    </row>
    <row r="391" spans="1:18" x14ac:dyDescent="0.25">
      <c r="A391" s="74" t="s">
        <v>212</v>
      </c>
      <c r="B391" s="13"/>
      <c r="C391" s="13" t="s">
        <v>213</v>
      </c>
      <c r="D391" s="13" t="s">
        <v>231</v>
      </c>
      <c r="E391" s="13" t="s">
        <v>240</v>
      </c>
      <c r="F391" s="13" t="s">
        <v>335</v>
      </c>
      <c r="G391" s="13" t="s">
        <v>530</v>
      </c>
      <c r="H391" s="13">
        <v>20100907</v>
      </c>
      <c r="I391" s="13" t="s">
        <v>531</v>
      </c>
      <c r="J391" s="13">
        <v>7.15</v>
      </c>
      <c r="K391" s="13">
        <v>-9.5399999999999991</v>
      </c>
      <c r="L391" s="13"/>
      <c r="M391" s="13" t="s">
        <v>217</v>
      </c>
      <c r="N391" s="13">
        <v>23.7241784</v>
      </c>
      <c r="O391" s="13"/>
      <c r="P391" s="13" t="s">
        <v>217</v>
      </c>
      <c r="Q391" s="13"/>
      <c r="R391" s="78">
        <f t="shared" si="13"/>
        <v>33.032930606541925</v>
      </c>
    </row>
    <row r="392" spans="1:18" x14ac:dyDescent="0.25">
      <c r="A392" s="74" t="s">
        <v>212</v>
      </c>
      <c r="B392" s="13"/>
      <c r="C392" s="13" t="s">
        <v>213</v>
      </c>
      <c r="D392" s="13" t="s">
        <v>231</v>
      </c>
      <c r="E392" s="13" t="s">
        <v>240</v>
      </c>
      <c r="F392" s="13" t="s">
        <v>335</v>
      </c>
      <c r="G392" s="13" t="s">
        <v>532</v>
      </c>
      <c r="H392" s="13">
        <v>20100907</v>
      </c>
      <c r="I392" s="13" t="s">
        <v>464</v>
      </c>
      <c r="J392" s="13">
        <v>7.15</v>
      </c>
      <c r="K392" s="13">
        <v>-9.44</v>
      </c>
      <c r="L392" s="13"/>
      <c r="M392" s="13" t="s">
        <v>217</v>
      </c>
      <c r="N392" s="13">
        <v>23.672632400000001</v>
      </c>
      <c r="O392" s="13"/>
      <c r="P392" s="13" t="s">
        <v>217</v>
      </c>
      <c r="Q392" s="13"/>
      <c r="R392" s="78">
        <f t="shared" si="13"/>
        <v>32.881619793340434</v>
      </c>
    </row>
    <row r="393" spans="1:18" x14ac:dyDescent="0.25">
      <c r="A393" s="74" t="s">
        <v>212</v>
      </c>
      <c r="B393" s="13"/>
      <c r="C393" s="13" t="s">
        <v>213</v>
      </c>
      <c r="D393" s="13" t="s">
        <v>231</v>
      </c>
      <c r="E393" s="13" t="s">
        <v>240</v>
      </c>
      <c r="F393" s="13" t="s">
        <v>335</v>
      </c>
      <c r="G393" s="13" t="s">
        <v>533</v>
      </c>
      <c r="H393" s="13">
        <v>20100907</v>
      </c>
      <c r="I393" s="13" t="s">
        <v>534</v>
      </c>
      <c r="J393" s="13">
        <v>7.15</v>
      </c>
      <c r="K393" s="13">
        <v>-9.43</v>
      </c>
      <c r="L393" s="13"/>
      <c r="M393" s="13" t="s">
        <v>217</v>
      </c>
      <c r="N393" s="13">
        <v>23.538612799999999</v>
      </c>
      <c r="O393" s="13"/>
      <c r="P393" s="13" t="s">
        <v>217</v>
      </c>
      <c r="Q393" s="13"/>
      <c r="R393" s="78">
        <f t="shared" si="13"/>
        <v>32.74059560364681</v>
      </c>
    </row>
    <row r="394" spans="1:18" x14ac:dyDescent="0.25">
      <c r="A394" s="74" t="s">
        <v>212</v>
      </c>
      <c r="B394" s="13"/>
      <c r="C394" s="13" t="s">
        <v>213</v>
      </c>
      <c r="D394" s="13" t="s">
        <v>231</v>
      </c>
      <c r="E394" s="13" t="s">
        <v>240</v>
      </c>
      <c r="F394" s="13" t="s">
        <v>335</v>
      </c>
      <c r="G394" s="13" t="s">
        <v>535</v>
      </c>
      <c r="H394" s="13">
        <v>20100907</v>
      </c>
      <c r="I394" s="13" t="s">
        <v>536</v>
      </c>
      <c r="J394" s="13">
        <v>7.15</v>
      </c>
      <c r="K394" s="13">
        <v>-9.51</v>
      </c>
      <c r="L394" s="13"/>
      <c r="M394" s="13" t="s">
        <v>217</v>
      </c>
      <c r="N394" s="13">
        <v>23.1571724</v>
      </c>
      <c r="O394" s="13"/>
      <c r="P394" s="13" t="s">
        <v>217</v>
      </c>
      <c r="Q394" s="13"/>
      <c r="R394" s="78">
        <f t="shared" si="13"/>
        <v>32.448622683600476</v>
      </c>
    </row>
    <row r="395" spans="1:18" x14ac:dyDescent="0.25">
      <c r="A395" s="74" t="s">
        <v>212</v>
      </c>
      <c r="B395" s="13"/>
      <c r="C395" s="13" t="s">
        <v>213</v>
      </c>
      <c r="D395" s="13" t="s">
        <v>231</v>
      </c>
      <c r="E395" s="13" t="s">
        <v>240</v>
      </c>
      <c r="F395" s="13" t="s">
        <v>335</v>
      </c>
      <c r="G395" s="13" t="s">
        <v>537</v>
      </c>
      <c r="H395" s="13">
        <v>20100907</v>
      </c>
      <c r="I395" s="13" t="s">
        <v>464</v>
      </c>
      <c r="J395" s="13">
        <v>7.15</v>
      </c>
      <c r="K395" s="13">
        <v>-9.4700000000000006</v>
      </c>
      <c r="L395" s="13"/>
      <c r="M395" s="13" t="s">
        <v>217</v>
      </c>
      <c r="N395" s="13">
        <v>23.806652</v>
      </c>
      <c r="O395" s="13"/>
      <c r="P395" s="13" t="s">
        <v>217</v>
      </c>
      <c r="Q395" s="13"/>
      <c r="R395" s="78">
        <f t="shared" si="13"/>
        <v>33.042817951731877</v>
      </c>
    </row>
    <row r="396" spans="1:18" x14ac:dyDescent="0.25">
      <c r="A396" s="74" t="s">
        <v>212</v>
      </c>
      <c r="B396" s="13"/>
      <c r="C396" s="13" t="s">
        <v>213</v>
      </c>
      <c r="D396" s="13" t="s">
        <v>231</v>
      </c>
      <c r="E396" s="13" t="s">
        <v>240</v>
      </c>
      <c r="F396" s="13" t="s">
        <v>335</v>
      </c>
      <c r="G396" s="13" t="s">
        <v>538</v>
      </c>
      <c r="H396" s="13">
        <v>20100907</v>
      </c>
      <c r="I396" s="13" t="s">
        <v>539</v>
      </c>
      <c r="J396" s="13">
        <v>7.15</v>
      </c>
      <c r="K396" s="13">
        <v>-9.4700000000000006</v>
      </c>
      <c r="L396" s="13"/>
      <c r="M396" s="13" t="s">
        <v>217</v>
      </c>
      <c r="N396" s="13">
        <v>24.1984016</v>
      </c>
      <c r="O396" s="13"/>
      <c r="P396" s="13" t="s">
        <v>217</v>
      </c>
      <c r="Q396" s="13"/>
      <c r="R396" s="78">
        <f t="shared" si="13"/>
        <v>33.425384981133632</v>
      </c>
    </row>
    <row r="397" spans="1:18" x14ac:dyDescent="0.25">
      <c r="A397" s="74" t="s">
        <v>212</v>
      </c>
      <c r="B397" s="13"/>
      <c r="C397" s="13" t="s">
        <v>213</v>
      </c>
      <c r="D397" s="13" t="s">
        <v>231</v>
      </c>
      <c r="E397" s="13" t="s">
        <v>240</v>
      </c>
      <c r="F397" s="13" t="s">
        <v>335</v>
      </c>
      <c r="G397" s="13" t="s">
        <v>540</v>
      </c>
      <c r="H397" s="13">
        <v>20100907</v>
      </c>
      <c r="I397" s="13" t="s">
        <v>541</v>
      </c>
      <c r="J397" s="13">
        <v>7.15</v>
      </c>
      <c r="K397" s="13">
        <v>-9.4499999999999993</v>
      </c>
      <c r="L397" s="13"/>
      <c r="M397" s="13" t="s">
        <v>217</v>
      </c>
      <c r="N397" s="13">
        <v>23.940671600000002</v>
      </c>
      <c r="O397" s="13"/>
      <c r="P397" s="13" t="s">
        <v>217</v>
      </c>
      <c r="Q397" s="13"/>
      <c r="R397" s="78">
        <f t="shared" si="13"/>
        <v>33.153521610028108</v>
      </c>
    </row>
    <row r="398" spans="1:18" x14ac:dyDescent="0.25">
      <c r="A398" s="74" t="s">
        <v>212</v>
      </c>
      <c r="B398" s="13"/>
      <c r="C398" s="13" t="s">
        <v>213</v>
      </c>
      <c r="D398" s="13" t="s">
        <v>231</v>
      </c>
      <c r="E398" s="13" t="s">
        <v>240</v>
      </c>
      <c r="F398" s="13" t="s">
        <v>335</v>
      </c>
      <c r="G398" s="13" t="s">
        <v>542</v>
      </c>
      <c r="H398" s="13">
        <v>20100907</v>
      </c>
      <c r="I398" s="13" t="s">
        <v>541</v>
      </c>
      <c r="J398" s="13">
        <v>7.15</v>
      </c>
      <c r="K398" s="13">
        <v>-9.74</v>
      </c>
      <c r="L398" s="13"/>
      <c r="M398" s="13" t="s">
        <v>217</v>
      </c>
      <c r="N398" s="13">
        <v>24.301493600000001</v>
      </c>
      <c r="O398" s="13"/>
      <c r="P398" s="13" t="s">
        <v>217</v>
      </c>
      <c r="Q398" s="13"/>
      <c r="R398" s="78">
        <f t="shared" si="13"/>
        <v>33.798654696956859</v>
      </c>
    </row>
    <row r="399" spans="1:18" x14ac:dyDescent="0.25">
      <c r="A399" s="74" t="s">
        <v>212</v>
      </c>
      <c r="B399" s="13"/>
      <c r="C399" s="13" t="s">
        <v>213</v>
      </c>
      <c r="D399" s="13" t="s">
        <v>231</v>
      </c>
      <c r="E399" s="13" t="s">
        <v>240</v>
      </c>
      <c r="F399" s="13" t="s">
        <v>543</v>
      </c>
      <c r="G399" s="13" t="s">
        <v>544</v>
      </c>
      <c r="H399" s="13">
        <v>20100912</v>
      </c>
      <c r="I399" s="13" t="s">
        <v>545</v>
      </c>
      <c r="J399" s="13">
        <v>4.3</v>
      </c>
      <c r="K399" s="13">
        <v>-9.77</v>
      </c>
      <c r="L399" s="13"/>
      <c r="M399" s="13" t="s">
        <v>217</v>
      </c>
      <c r="N399" s="13">
        <v>23.528303600000001</v>
      </c>
      <c r="O399" s="13"/>
      <c r="P399" s="13" t="s">
        <v>217</v>
      </c>
      <c r="Q399" s="13"/>
      <c r="R399" s="78">
        <f t="shared" si="13"/>
        <v>33.073819078067253</v>
      </c>
    </row>
    <row r="400" spans="1:18" x14ac:dyDescent="0.25">
      <c r="A400" s="74" t="s">
        <v>212</v>
      </c>
      <c r="B400" s="13"/>
      <c r="C400" s="13" t="s">
        <v>213</v>
      </c>
      <c r="D400" s="13" t="s">
        <v>231</v>
      </c>
      <c r="E400" s="13" t="s">
        <v>240</v>
      </c>
      <c r="F400" s="13" t="s">
        <v>543</v>
      </c>
      <c r="G400" s="13" t="s">
        <v>546</v>
      </c>
      <c r="H400" s="13">
        <v>20100912</v>
      </c>
      <c r="I400" s="13" t="s">
        <v>487</v>
      </c>
      <c r="J400" s="13">
        <v>3.7</v>
      </c>
      <c r="K400" s="13">
        <v>-9.6999999999999993</v>
      </c>
      <c r="L400" s="13"/>
      <c r="M400" s="13" t="s">
        <v>217</v>
      </c>
      <c r="N400" s="13">
        <v>24.002526799999998</v>
      </c>
      <c r="O400" s="13"/>
      <c r="P400" s="13" t="s">
        <v>217</v>
      </c>
      <c r="Q400" s="13"/>
      <c r="R400" s="78">
        <f t="shared" si="13"/>
        <v>33.466345647276562</v>
      </c>
    </row>
    <row r="401" spans="1:18" x14ac:dyDescent="0.25">
      <c r="A401" s="74" t="s">
        <v>212</v>
      </c>
      <c r="B401" s="13"/>
      <c r="C401" s="13" t="s">
        <v>213</v>
      </c>
      <c r="D401" s="13" t="s">
        <v>231</v>
      </c>
      <c r="E401" s="13" t="s">
        <v>240</v>
      </c>
      <c r="F401" s="13" t="s">
        <v>543</v>
      </c>
      <c r="G401" s="13" t="s">
        <v>547</v>
      </c>
      <c r="H401" s="13">
        <v>20100912</v>
      </c>
      <c r="I401" s="13" t="s">
        <v>536</v>
      </c>
      <c r="J401" s="13">
        <v>3.7</v>
      </c>
      <c r="K401" s="13">
        <v>-9.8699999999999992</v>
      </c>
      <c r="L401" s="13"/>
      <c r="M401" s="13" t="s">
        <v>217</v>
      </c>
      <c r="N401" s="13">
        <v>24.146855599999999</v>
      </c>
      <c r="O401" s="13"/>
      <c r="P401" s="13" t="s">
        <v>217</v>
      </c>
      <c r="Q401" s="13"/>
      <c r="R401" s="78">
        <f t="shared" si="13"/>
        <v>33.778961349436258</v>
      </c>
    </row>
    <row r="402" spans="1:18" x14ac:dyDescent="0.25">
      <c r="A402" s="74" t="s">
        <v>212</v>
      </c>
      <c r="B402" s="13"/>
      <c r="C402" s="13" t="s">
        <v>213</v>
      </c>
      <c r="D402" s="13" t="s">
        <v>231</v>
      </c>
      <c r="E402" s="13" t="s">
        <v>240</v>
      </c>
      <c r="F402" s="13" t="s">
        <v>543</v>
      </c>
      <c r="G402" s="13" t="s">
        <v>548</v>
      </c>
      <c r="H402" s="13">
        <v>20100912</v>
      </c>
      <c r="I402" s="13" t="s">
        <v>549</v>
      </c>
      <c r="J402" s="13">
        <v>3.6</v>
      </c>
      <c r="K402" s="13">
        <v>-9.98</v>
      </c>
      <c r="L402" s="13"/>
      <c r="M402" s="13" t="s">
        <v>217</v>
      </c>
      <c r="N402" s="13">
        <v>23.8478888</v>
      </c>
      <c r="O402" s="13"/>
      <c r="P402" s="13" t="s">
        <v>217</v>
      </c>
      <c r="Q402" s="13"/>
      <c r="R402" s="78">
        <f t="shared" si="13"/>
        <v>33.598103526859738</v>
      </c>
    </row>
    <row r="403" spans="1:18" x14ac:dyDescent="0.25">
      <c r="A403" s="74" t="s">
        <v>212</v>
      </c>
      <c r="B403" s="13"/>
      <c r="C403" s="13" t="s">
        <v>213</v>
      </c>
      <c r="D403" s="13" t="s">
        <v>231</v>
      </c>
      <c r="E403" s="13" t="s">
        <v>240</v>
      </c>
      <c r="F403" s="13" t="s">
        <v>543</v>
      </c>
      <c r="G403" s="13" t="s">
        <v>550</v>
      </c>
      <c r="H403" s="13">
        <v>20100912</v>
      </c>
      <c r="I403" s="13" t="s">
        <v>487</v>
      </c>
      <c r="J403" s="13">
        <v>3.4</v>
      </c>
      <c r="K403" s="13">
        <v>-9.93</v>
      </c>
      <c r="L403" s="13"/>
      <c r="M403" s="13" t="s">
        <v>217</v>
      </c>
      <c r="N403" s="13">
        <v>23.755106000000001</v>
      </c>
      <c r="O403" s="13"/>
      <c r="P403" s="13" t="s">
        <v>217</v>
      </c>
      <c r="Q403" s="13"/>
      <c r="R403" s="78">
        <f t="shared" si="13"/>
        <v>33.456975000913211</v>
      </c>
    </row>
    <row r="404" spans="1:18" x14ac:dyDescent="0.25">
      <c r="A404" s="74" t="s">
        <v>212</v>
      </c>
      <c r="B404" s="13"/>
      <c r="C404" s="13" t="s">
        <v>213</v>
      </c>
      <c r="D404" s="13" t="s">
        <v>222</v>
      </c>
      <c r="E404" s="13" t="s">
        <v>240</v>
      </c>
      <c r="F404" s="13" t="s">
        <v>543</v>
      </c>
      <c r="G404" s="13" t="s">
        <v>551</v>
      </c>
      <c r="H404" s="13">
        <v>20100912</v>
      </c>
      <c r="I404" s="13" t="s">
        <v>552</v>
      </c>
      <c r="J404" s="13">
        <v>3.7</v>
      </c>
      <c r="K404" s="13">
        <v>-9.9700000000000006</v>
      </c>
      <c r="L404" s="13"/>
      <c r="M404" s="13" t="s">
        <v>217</v>
      </c>
      <c r="N404" s="13">
        <v>23.270573599999999</v>
      </c>
      <c r="O404" s="13"/>
      <c r="P404" s="13" t="s">
        <v>217</v>
      </c>
      <c r="Q404" s="13"/>
      <c r="R404" s="78">
        <f t="shared" si="13"/>
        <v>33.023975602997034</v>
      </c>
    </row>
    <row r="405" spans="1:18" x14ac:dyDescent="0.25">
      <c r="A405" s="74" t="s">
        <v>553</v>
      </c>
      <c r="B405" s="13"/>
      <c r="C405" s="13" t="s">
        <v>213</v>
      </c>
      <c r="D405" s="13"/>
      <c r="E405" s="13" t="s">
        <v>554</v>
      </c>
      <c r="F405" s="13" t="s">
        <v>555</v>
      </c>
      <c r="G405" s="13" t="s">
        <v>556</v>
      </c>
      <c r="H405" s="13"/>
      <c r="I405" s="13"/>
      <c r="J405" s="13">
        <v>22.9</v>
      </c>
      <c r="K405" s="13">
        <v>-4.5</v>
      </c>
      <c r="L405" s="13"/>
      <c r="M405" s="13" t="s">
        <v>217</v>
      </c>
      <c r="N405" s="13">
        <v>25.6</v>
      </c>
      <c r="O405" s="13"/>
      <c r="P405" s="13" t="s">
        <v>217</v>
      </c>
      <c r="Q405" s="13"/>
      <c r="R405" s="78">
        <f t="shared" si="13"/>
        <v>29.787962662154541</v>
      </c>
    </row>
    <row r="406" spans="1:18" x14ac:dyDescent="0.25">
      <c r="A406" s="74" t="s">
        <v>553</v>
      </c>
      <c r="B406" s="13"/>
      <c r="C406" s="13" t="s">
        <v>213</v>
      </c>
      <c r="D406" s="13"/>
      <c r="E406" s="13" t="s">
        <v>554</v>
      </c>
      <c r="F406" s="13" t="s">
        <v>555</v>
      </c>
      <c r="G406" s="13" t="s">
        <v>556</v>
      </c>
      <c r="H406" s="13"/>
      <c r="I406" s="13"/>
      <c r="J406" s="13">
        <v>22.9</v>
      </c>
      <c r="K406" s="13">
        <v>-4.5</v>
      </c>
      <c r="L406" s="13"/>
      <c r="M406" s="13" t="s">
        <v>217</v>
      </c>
      <c r="N406" s="13">
        <v>25.8</v>
      </c>
      <c r="O406" s="13"/>
      <c r="P406" s="13" t="s">
        <v>217</v>
      </c>
      <c r="Q406" s="13"/>
      <c r="R406" s="78">
        <f t="shared" si="13"/>
        <v>29.982951450916946</v>
      </c>
    </row>
    <row r="407" spans="1:18" x14ac:dyDescent="0.25">
      <c r="A407" s="74" t="s">
        <v>557</v>
      </c>
      <c r="B407" s="13"/>
      <c r="C407" s="13" t="s">
        <v>213</v>
      </c>
      <c r="D407" s="13"/>
      <c r="E407" s="13" t="s">
        <v>558</v>
      </c>
      <c r="F407" s="13" t="s">
        <v>559</v>
      </c>
      <c r="G407" s="13" t="s">
        <v>560</v>
      </c>
      <c r="H407" s="13"/>
      <c r="I407" s="13"/>
      <c r="J407" s="13">
        <v>26.5</v>
      </c>
      <c r="K407" s="13">
        <v>-6.8</v>
      </c>
      <c r="L407" s="13">
        <v>0.2</v>
      </c>
      <c r="M407" s="13" t="s">
        <v>217</v>
      </c>
      <c r="N407" s="13">
        <v>23.1</v>
      </c>
      <c r="O407" s="13">
        <v>0.12</v>
      </c>
      <c r="P407" s="13" t="s">
        <v>217</v>
      </c>
      <c r="Q407" s="13"/>
      <c r="R407" s="78">
        <f t="shared" si="13"/>
        <v>29.660459250882617</v>
      </c>
    </row>
    <row r="408" spans="1:18" x14ac:dyDescent="0.25">
      <c r="A408" s="74" t="s">
        <v>557</v>
      </c>
      <c r="B408" s="13"/>
      <c r="C408" s="13" t="s">
        <v>213</v>
      </c>
      <c r="D408" s="13"/>
      <c r="E408" s="13" t="s">
        <v>558</v>
      </c>
      <c r="F408" s="13" t="s">
        <v>561</v>
      </c>
      <c r="G408" s="13" t="s">
        <v>562</v>
      </c>
      <c r="H408" s="13"/>
      <c r="I408" s="13"/>
      <c r="J408" s="13">
        <v>26.5</v>
      </c>
      <c r="K408" s="13">
        <v>-6.9</v>
      </c>
      <c r="L408" s="13">
        <v>0.2</v>
      </c>
      <c r="M408" s="13" t="s">
        <v>217</v>
      </c>
      <c r="N408" s="13">
        <v>23.1</v>
      </c>
      <c r="O408" s="13">
        <v>0.12</v>
      </c>
      <c r="P408" s="13" t="s">
        <v>217</v>
      </c>
      <c r="Q408" s="13"/>
      <c r="R408" s="78">
        <f t="shared" si="13"/>
        <v>29.761148975581328</v>
      </c>
    </row>
    <row r="409" spans="1:18" x14ac:dyDescent="0.25">
      <c r="A409" s="74" t="s">
        <v>557</v>
      </c>
      <c r="B409" s="13"/>
      <c r="C409" s="13" t="s">
        <v>213</v>
      </c>
      <c r="D409" s="13"/>
      <c r="E409" s="13" t="s">
        <v>558</v>
      </c>
      <c r="F409" s="13" t="s">
        <v>561</v>
      </c>
      <c r="G409" s="13" t="s">
        <v>563</v>
      </c>
      <c r="H409" s="13"/>
      <c r="I409" s="13"/>
      <c r="J409" s="13">
        <v>26.5</v>
      </c>
      <c r="K409" s="13">
        <v>-6.6</v>
      </c>
      <c r="L409" s="13">
        <v>0.2</v>
      </c>
      <c r="M409" s="13" t="s">
        <v>217</v>
      </c>
      <c r="N409" s="13">
        <v>23.1</v>
      </c>
      <c r="O409" s="13">
        <v>0.12</v>
      </c>
      <c r="P409" s="13" t="s">
        <v>217</v>
      </c>
      <c r="Q409" s="13"/>
      <c r="R409" s="78">
        <f t="shared" si="13"/>
        <v>29.459110211644205</v>
      </c>
    </row>
    <row r="410" spans="1:18" x14ac:dyDescent="0.25">
      <c r="A410" s="74" t="s">
        <v>564</v>
      </c>
      <c r="B410" s="13"/>
      <c r="C410" s="13" t="s">
        <v>213</v>
      </c>
      <c r="D410" s="13"/>
      <c r="E410" s="13" t="s">
        <v>420</v>
      </c>
      <c r="F410" s="13" t="s">
        <v>565</v>
      </c>
      <c r="G410" s="13"/>
      <c r="H410" s="13" t="s">
        <v>566</v>
      </c>
      <c r="I410" s="13"/>
      <c r="J410" s="13">
        <v>17</v>
      </c>
      <c r="K410" s="13">
        <v>-7.7</v>
      </c>
      <c r="L410" s="13"/>
      <c r="M410" s="13" t="s">
        <v>217</v>
      </c>
      <c r="N410" s="13"/>
      <c r="O410" s="13"/>
      <c r="P410" s="13" t="s">
        <v>217</v>
      </c>
      <c r="Q410" s="13"/>
      <c r="R410" s="78"/>
    </row>
    <row r="411" spans="1:18" x14ac:dyDescent="0.25">
      <c r="A411" s="74" t="s">
        <v>564</v>
      </c>
      <c r="B411" s="13"/>
      <c r="C411" s="13" t="s">
        <v>213</v>
      </c>
      <c r="D411" s="13"/>
      <c r="E411" s="13" t="s">
        <v>420</v>
      </c>
      <c r="F411" s="13" t="s">
        <v>565</v>
      </c>
      <c r="G411" s="13"/>
      <c r="H411" s="13" t="s">
        <v>567</v>
      </c>
      <c r="I411" s="13"/>
      <c r="J411" s="13">
        <v>17.3</v>
      </c>
      <c r="K411" s="13">
        <v>-7.7</v>
      </c>
      <c r="L411" s="13"/>
      <c r="M411" s="13" t="s">
        <v>217</v>
      </c>
      <c r="N411" s="13">
        <v>23.6</v>
      </c>
      <c r="O411" s="13"/>
      <c r="P411" s="13" t="s">
        <v>217</v>
      </c>
      <c r="Q411" s="13"/>
      <c r="R411" s="78">
        <f t="shared" si="13"/>
        <v>31.055623365438038</v>
      </c>
    </row>
    <row r="412" spans="1:18" x14ac:dyDescent="0.25">
      <c r="A412" s="74" t="s">
        <v>564</v>
      </c>
      <c r="B412" s="13"/>
      <c r="C412" s="13" t="s">
        <v>213</v>
      </c>
      <c r="D412" s="13"/>
      <c r="E412" s="13" t="s">
        <v>420</v>
      </c>
      <c r="F412" s="13" t="s">
        <v>565</v>
      </c>
      <c r="G412" s="13"/>
      <c r="H412" s="13" t="s">
        <v>568</v>
      </c>
      <c r="I412" s="13"/>
      <c r="J412" s="13">
        <v>17.399999999999999</v>
      </c>
      <c r="K412" s="13">
        <v>-7.8</v>
      </c>
      <c r="L412" s="13"/>
      <c r="M412" s="13" t="s">
        <v>217</v>
      </c>
      <c r="N412" s="13">
        <v>23.9</v>
      </c>
      <c r="O412" s="13"/>
      <c r="P412" s="13" t="s">
        <v>217</v>
      </c>
      <c r="Q412" s="13"/>
      <c r="R412" s="78">
        <f t="shared" si="13"/>
        <v>31.449444713822544</v>
      </c>
    </row>
    <row r="413" spans="1:18" x14ac:dyDescent="0.25">
      <c r="A413" s="74" t="s">
        <v>564</v>
      </c>
      <c r="B413" s="13"/>
      <c r="C413" s="13" t="s">
        <v>213</v>
      </c>
      <c r="D413" s="13"/>
      <c r="E413" s="13" t="s">
        <v>420</v>
      </c>
      <c r="F413" s="13" t="s">
        <v>565</v>
      </c>
      <c r="G413" s="13"/>
      <c r="H413" s="13" t="s">
        <v>569</v>
      </c>
      <c r="I413" s="13"/>
      <c r="J413" s="13">
        <v>17.399999999999999</v>
      </c>
      <c r="K413" s="13">
        <v>-8</v>
      </c>
      <c r="L413" s="13"/>
      <c r="M413" s="13" t="s">
        <v>217</v>
      </c>
      <c r="N413" s="13">
        <v>24.4</v>
      </c>
      <c r="O413" s="13"/>
      <c r="P413" s="13" t="s">
        <v>217</v>
      </c>
      <c r="Q413" s="13"/>
      <c r="R413" s="78">
        <f t="shared" si="13"/>
        <v>32.139247040497438</v>
      </c>
    </row>
    <row r="414" spans="1:18" x14ac:dyDescent="0.25">
      <c r="A414" s="74" t="s">
        <v>564</v>
      </c>
      <c r="B414" s="13"/>
      <c r="C414" s="13" t="s">
        <v>213</v>
      </c>
      <c r="D414" s="13"/>
      <c r="E414" s="13" t="s">
        <v>420</v>
      </c>
      <c r="F414" s="13" t="s">
        <v>565</v>
      </c>
      <c r="G414" s="13"/>
      <c r="H414" s="13" t="s">
        <v>570</v>
      </c>
      <c r="I414" s="13"/>
      <c r="J414" s="13">
        <v>17.5</v>
      </c>
      <c r="K414" s="13">
        <v>-7.7</v>
      </c>
      <c r="L414" s="13"/>
      <c r="M414" s="13" t="s">
        <v>217</v>
      </c>
      <c r="N414" s="13">
        <v>23.6</v>
      </c>
      <c r="O414" s="13"/>
      <c r="P414" s="13" t="s">
        <v>217</v>
      </c>
      <c r="Q414" s="13"/>
      <c r="R414" s="78">
        <f t="shared" si="13"/>
        <v>31.055623365438038</v>
      </c>
    </row>
    <row r="415" spans="1:18" x14ac:dyDescent="0.25">
      <c r="A415" s="74" t="s">
        <v>564</v>
      </c>
      <c r="B415" s="13"/>
      <c r="C415" s="13" t="s">
        <v>213</v>
      </c>
      <c r="D415" s="13"/>
      <c r="E415" s="13" t="s">
        <v>420</v>
      </c>
      <c r="F415" s="13" t="s">
        <v>565</v>
      </c>
      <c r="G415" s="13"/>
      <c r="H415" s="13" t="s">
        <v>571</v>
      </c>
      <c r="I415" s="13"/>
      <c r="J415" s="13">
        <v>17.5</v>
      </c>
      <c r="K415" s="13">
        <v>-7.6</v>
      </c>
      <c r="L415" s="13"/>
      <c r="M415" s="13" t="s">
        <v>217</v>
      </c>
      <c r="N415" s="13">
        <v>23.6</v>
      </c>
      <c r="O415" s="13"/>
      <c r="P415" s="13" t="s">
        <v>217</v>
      </c>
      <c r="Q415" s="13"/>
      <c r="R415" s="78">
        <f t="shared" si="13"/>
        <v>30.954852467987809</v>
      </c>
    </row>
    <row r="416" spans="1:18" x14ac:dyDescent="0.25">
      <c r="A416" s="74" t="s">
        <v>564</v>
      </c>
      <c r="B416" s="13"/>
      <c r="C416" s="13" t="s">
        <v>213</v>
      </c>
      <c r="D416" s="13"/>
      <c r="E416" s="13" t="s">
        <v>420</v>
      </c>
      <c r="F416" s="13" t="s">
        <v>565</v>
      </c>
      <c r="G416" s="13"/>
      <c r="H416" s="13" t="s">
        <v>572</v>
      </c>
      <c r="I416" s="13"/>
      <c r="J416" s="13">
        <v>17.5</v>
      </c>
      <c r="K416" s="13">
        <v>-7.7</v>
      </c>
      <c r="L416" s="13"/>
      <c r="M416" s="13" t="s">
        <v>217</v>
      </c>
      <c r="N416" s="13">
        <v>23.8</v>
      </c>
      <c r="O416" s="13"/>
      <c r="P416" s="13" t="s">
        <v>217</v>
      </c>
      <c r="Q416" s="13"/>
      <c r="R416" s="78">
        <f t="shared" si="13"/>
        <v>31.25099310328698</v>
      </c>
    </row>
    <row r="417" spans="1:18" x14ac:dyDescent="0.25">
      <c r="A417" s="74" t="s">
        <v>564</v>
      </c>
      <c r="B417" s="13"/>
      <c r="C417" s="13" t="s">
        <v>213</v>
      </c>
      <c r="D417" s="13"/>
      <c r="E417" s="13" t="s">
        <v>420</v>
      </c>
      <c r="F417" s="13" t="s">
        <v>565</v>
      </c>
      <c r="G417" s="13"/>
      <c r="H417" s="13" t="s">
        <v>573</v>
      </c>
      <c r="I417" s="13"/>
      <c r="J417" s="13">
        <v>17.5</v>
      </c>
      <c r="K417" s="13">
        <v>-8</v>
      </c>
      <c r="L417" s="13"/>
      <c r="M417" s="13" t="s">
        <v>217</v>
      </c>
      <c r="N417" s="13">
        <v>23.4</v>
      </c>
      <c r="O417" s="13"/>
      <c r="P417" s="13" t="s">
        <v>217</v>
      </c>
      <c r="Q417" s="13"/>
      <c r="R417" s="78">
        <f t="shared" si="13"/>
        <v>31.162589086118718</v>
      </c>
    </row>
    <row r="418" spans="1:18" x14ac:dyDescent="0.25">
      <c r="A418" s="74" t="s">
        <v>564</v>
      </c>
      <c r="B418" s="13"/>
      <c r="C418" s="13" t="s">
        <v>213</v>
      </c>
      <c r="D418" s="13"/>
      <c r="E418" s="13" t="s">
        <v>420</v>
      </c>
      <c r="F418" s="13" t="s">
        <v>565</v>
      </c>
      <c r="G418" s="13"/>
      <c r="H418" s="13" t="s">
        <v>574</v>
      </c>
      <c r="I418" s="13"/>
      <c r="J418" s="13">
        <v>17.7</v>
      </c>
      <c r="K418" s="13">
        <v>-7.1</v>
      </c>
      <c r="L418" s="13"/>
      <c r="M418" s="13" t="s">
        <v>217</v>
      </c>
      <c r="N418" s="13">
        <v>24</v>
      </c>
      <c r="O418" s="13"/>
      <c r="P418" s="13" t="s">
        <v>217</v>
      </c>
      <c r="Q418" s="13"/>
      <c r="R418" s="78">
        <f t="shared" si="13"/>
        <v>30.841851559904761</v>
      </c>
    </row>
    <row r="419" spans="1:18" x14ac:dyDescent="0.25">
      <c r="A419" s="74" t="s">
        <v>564</v>
      </c>
      <c r="B419" s="13"/>
      <c r="C419" s="13" t="s">
        <v>213</v>
      </c>
      <c r="D419" s="13"/>
      <c r="E419" s="13" t="s">
        <v>420</v>
      </c>
      <c r="F419" s="13" t="s">
        <v>565</v>
      </c>
      <c r="G419" s="13"/>
      <c r="H419" s="13" t="s">
        <v>575</v>
      </c>
      <c r="I419" s="13"/>
      <c r="J419" s="13">
        <v>18</v>
      </c>
      <c r="K419" s="13">
        <v>-8.1</v>
      </c>
      <c r="L419" s="13"/>
      <c r="M419" s="13" t="s">
        <v>217</v>
      </c>
      <c r="N419" s="13">
        <v>23.7</v>
      </c>
      <c r="O419" s="13"/>
      <c r="P419" s="13" t="s">
        <v>217</v>
      </c>
      <c r="Q419" s="13"/>
      <c r="R419" s="78">
        <f t="shared" si="13"/>
        <v>31.556498173777037</v>
      </c>
    </row>
    <row r="420" spans="1:18" x14ac:dyDescent="0.25">
      <c r="A420" s="74" t="s">
        <v>564</v>
      </c>
      <c r="B420" s="13"/>
      <c r="C420" s="13" t="s">
        <v>213</v>
      </c>
      <c r="D420" s="13"/>
      <c r="E420" s="13" t="s">
        <v>420</v>
      </c>
      <c r="F420" s="13" t="s">
        <v>565</v>
      </c>
      <c r="G420" s="13"/>
      <c r="H420" s="13" t="s">
        <v>576</v>
      </c>
      <c r="I420" s="13"/>
      <c r="J420" s="13">
        <v>18.5</v>
      </c>
      <c r="K420" s="13">
        <v>-7.6</v>
      </c>
      <c r="L420" s="13"/>
      <c r="M420" s="13" t="s">
        <v>217</v>
      </c>
      <c r="N420" s="13">
        <v>23.8</v>
      </c>
      <c r="O420" s="13"/>
      <c r="P420" s="13" t="s">
        <v>217</v>
      </c>
      <c r="Q420" s="13"/>
      <c r="R420" s="78">
        <f t="shared" si="13"/>
        <v>31.150222205836933</v>
      </c>
    </row>
    <row r="421" spans="1:18" x14ac:dyDescent="0.25">
      <c r="A421" s="74" t="s">
        <v>564</v>
      </c>
      <c r="B421" s="13"/>
      <c r="C421" s="13" t="s">
        <v>213</v>
      </c>
      <c r="D421" s="13"/>
      <c r="E421" s="13" t="s">
        <v>420</v>
      </c>
      <c r="F421" s="13" t="s">
        <v>565</v>
      </c>
      <c r="G421" s="13"/>
      <c r="H421" s="13" t="s">
        <v>577</v>
      </c>
      <c r="I421" s="13"/>
      <c r="J421" s="13">
        <v>18.5</v>
      </c>
      <c r="K421" s="13">
        <v>-7.9</v>
      </c>
      <c r="L421" s="13"/>
      <c r="M421" s="13" t="s">
        <v>217</v>
      </c>
      <c r="N421" s="13">
        <v>23</v>
      </c>
      <c r="O421" s="13"/>
      <c r="P421" s="13" t="s">
        <v>217</v>
      </c>
      <c r="Q421" s="13"/>
      <c r="R421" s="78">
        <f t="shared" si="13"/>
        <v>30.670857295769746</v>
      </c>
    </row>
    <row r="422" spans="1:18" x14ac:dyDescent="0.25">
      <c r="A422" s="74" t="s">
        <v>564</v>
      </c>
      <c r="B422" s="13"/>
      <c r="C422" s="13" t="s">
        <v>213</v>
      </c>
      <c r="D422" s="13"/>
      <c r="E422" s="13" t="s">
        <v>420</v>
      </c>
      <c r="F422" s="13" t="s">
        <v>565</v>
      </c>
      <c r="G422" s="13"/>
      <c r="H422" s="13" t="s">
        <v>578</v>
      </c>
      <c r="I422" s="13"/>
      <c r="J422" s="13">
        <v>18.7</v>
      </c>
      <c r="K422" s="13"/>
      <c r="L422" s="13"/>
      <c r="M422" s="13" t="s">
        <v>217</v>
      </c>
      <c r="N422" s="13">
        <v>23.5</v>
      </c>
      <c r="O422" s="13"/>
      <c r="P422" s="13" t="s">
        <v>217</v>
      </c>
      <c r="Q422" s="13"/>
      <c r="R422" s="78"/>
    </row>
    <row r="423" spans="1:18" x14ac:dyDescent="0.25">
      <c r="A423" s="74" t="s">
        <v>564</v>
      </c>
      <c r="B423" s="13"/>
      <c r="C423" s="13" t="s">
        <v>213</v>
      </c>
      <c r="D423" s="13"/>
      <c r="E423" s="13" t="s">
        <v>420</v>
      </c>
      <c r="F423" s="13" t="s">
        <v>565</v>
      </c>
      <c r="G423" s="13"/>
      <c r="H423" s="13" t="s">
        <v>579</v>
      </c>
      <c r="I423" s="13"/>
      <c r="J423" s="13"/>
      <c r="K423" s="13"/>
      <c r="L423" s="13"/>
      <c r="M423" s="13" t="s">
        <v>217</v>
      </c>
      <c r="N423" s="13">
        <v>23.8</v>
      </c>
      <c r="O423" s="13"/>
      <c r="P423" s="13" t="s">
        <v>217</v>
      </c>
      <c r="Q423" s="13"/>
      <c r="R423" s="78"/>
    </row>
    <row r="424" spans="1:18" x14ac:dyDescent="0.25">
      <c r="A424" s="74" t="s">
        <v>564</v>
      </c>
      <c r="B424" s="13"/>
      <c r="C424" s="13" t="s">
        <v>213</v>
      </c>
      <c r="D424" s="13"/>
      <c r="E424" s="13" t="s">
        <v>420</v>
      </c>
      <c r="F424" s="13" t="s">
        <v>565</v>
      </c>
      <c r="G424" s="13"/>
      <c r="H424" s="13" t="s">
        <v>580</v>
      </c>
      <c r="I424" s="13"/>
      <c r="J424" s="13"/>
      <c r="K424" s="13"/>
      <c r="L424" s="13"/>
      <c r="M424" s="13" t="s">
        <v>217</v>
      </c>
      <c r="N424" s="13">
        <v>24.7</v>
      </c>
      <c r="O424" s="13"/>
      <c r="P424" s="13" t="s">
        <v>217</v>
      </c>
      <c r="Q424" s="13"/>
      <c r="R424" s="78"/>
    </row>
    <row r="425" spans="1:18" x14ac:dyDescent="0.25">
      <c r="A425" s="74" t="s">
        <v>564</v>
      </c>
      <c r="B425" s="13"/>
      <c r="C425" s="13" t="s">
        <v>213</v>
      </c>
      <c r="D425" s="13"/>
      <c r="E425" s="13" t="s">
        <v>420</v>
      </c>
      <c r="F425" s="13" t="s">
        <v>565</v>
      </c>
      <c r="G425" s="13"/>
      <c r="H425" s="13" t="s">
        <v>581</v>
      </c>
      <c r="I425" s="13"/>
      <c r="J425" s="13"/>
      <c r="K425" s="13"/>
      <c r="L425" s="13"/>
      <c r="M425" s="13" t="s">
        <v>217</v>
      </c>
      <c r="N425" s="13">
        <v>23.5</v>
      </c>
      <c r="O425" s="13"/>
      <c r="P425" s="13" t="s">
        <v>217</v>
      </c>
      <c r="Q425" s="13"/>
      <c r="R425" s="78"/>
    </row>
    <row r="426" spans="1:18" x14ac:dyDescent="0.25">
      <c r="A426" s="74" t="s">
        <v>564</v>
      </c>
      <c r="B426" s="13"/>
      <c r="C426" s="13" t="s">
        <v>213</v>
      </c>
      <c r="D426" s="13"/>
      <c r="E426" s="13" t="s">
        <v>420</v>
      </c>
      <c r="F426" s="13" t="s">
        <v>565</v>
      </c>
      <c r="G426" s="13"/>
      <c r="H426" s="13" t="s">
        <v>582</v>
      </c>
      <c r="I426" s="13"/>
      <c r="J426" s="13"/>
      <c r="K426" s="13"/>
      <c r="L426" s="13"/>
      <c r="M426" s="13" t="s">
        <v>217</v>
      </c>
      <c r="N426" s="13">
        <v>23.5</v>
      </c>
      <c r="O426" s="13"/>
      <c r="P426" s="13" t="s">
        <v>217</v>
      </c>
      <c r="Q426" s="13"/>
      <c r="R426" s="78"/>
    </row>
    <row r="427" spans="1:18" x14ac:dyDescent="0.25">
      <c r="A427" s="74" t="s">
        <v>583</v>
      </c>
      <c r="B427" s="13"/>
      <c r="C427" s="13" t="s">
        <v>213</v>
      </c>
      <c r="D427" s="13"/>
      <c r="E427" s="13" t="s">
        <v>350</v>
      </c>
      <c r="F427" s="13" t="s">
        <v>584</v>
      </c>
      <c r="G427" s="13" t="s">
        <v>585</v>
      </c>
      <c r="H427" s="13" t="s">
        <v>586</v>
      </c>
      <c r="I427" s="13"/>
      <c r="J427" s="13">
        <v>10.4</v>
      </c>
      <c r="K427" s="13">
        <v>-8.4</v>
      </c>
      <c r="L427" s="13"/>
      <c r="M427" s="13" t="s">
        <v>217</v>
      </c>
      <c r="N427" s="13">
        <v>25.4</v>
      </c>
      <c r="O427" s="13"/>
      <c r="P427" s="13" t="s">
        <v>217</v>
      </c>
      <c r="Q427" s="13"/>
      <c r="R427" s="78">
        <f t="shared" ref="R427:R432" si="14">1000*LN((1000+N427)/(1000+K427))</f>
        <v>33.518259188564734</v>
      </c>
    </row>
    <row r="428" spans="1:18" x14ac:dyDescent="0.25">
      <c r="A428" s="74" t="s">
        <v>583</v>
      </c>
      <c r="B428" s="13"/>
      <c r="C428" s="13" t="s">
        <v>213</v>
      </c>
      <c r="D428" s="13"/>
      <c r="E428" s="13" t="s">
        <v>350</v>
      </c>
      <c r="F428" s="13" t="s">
        <v>584</v>
      </c>
      <c r="G428" s="13" t="s">
        <v>585</v>
      </c>
      <c r="H428" s="13" t="s">
        <v>587</v>
      </c>
      <c r="I428" s="13"/>
      <c r="J428" s="13">
        <v>10.4</v>
      </c>
      <c r="K428" s="13">
        <v>-8.1999999999999993</v>
      </c>
      <c r="L428" s="13"/>
      <c r="M428" s="13" t="s">
        <v>217</v>
      </c>
      <c r="N428" s="13">
        <v>24.9</v>
      </c>
      <c r="O428" s="13"/>
      <c r="P428" s="13" t="s">
        <v>217</v>
      </c>
      <c r="Q428" s="13"/>
      <c r="R428" s="78">
        <f t="shared" si="14"/>
        <v>32.828851782483866</v>
      </c>
    </row>
    <row r="429" spans="1:18" x14ac:dyDescent="0.25">
      <c r="A429" s="74" t="s">
        <v>583</v>
      </c>
      <c r="B429" s="13"/>
      <c r="C429" s="13" t="s">
        <v>213</v>
      </c>
      <c r="D429" s="13"/>
      <c r="E429" s="13" t="s">
        <v>350</v>
      </c>
      <c r="F429" s="13" t="s">
        <v>584</v>
      </c>
      <c r="G429" s="13" t="s">
        <v>585</v>
      </c>
      <c r="H429" s="13" t="s">
        <v>588</v>
      </c>
      <c r="I429" s="13"/>
      <c r="J429" s="13">
        <v>10.4</v>
      </c>
      <c r="K429" s="13">
        <v>-8.1999999999999993</v>
      </c>
      <c r="L429" s="13"/>
      <c r="M429" s="13" t="s">
        <v>217</v>
      </c>
      <c r="N429" s="13">
        <v>24.8</v>
      </c>
      <c r="O429" s="13"/>
      <c r="P429" s="13" t="s">
        <v>217</v>
      </c>
      <c r="Q429" s="13"/>
      <c r="R429" s="78">
        <f t="shared" si="14"/>
        <v>32.731276527490984</v>
      </c>
    </row>
    <row r="430" spans="1:18" x14ac:dyDescent="0.25">
      <c r="A430" s="74" t="s">
        <v>583</v>
      </c>
      <c r="B430" s="13"/>
      <c r="C430" s="13" t="s">
        <v>213</v>
      </c>
      <c r="D430" s="13"/>
      <c r="E430" s="13" t="s">
        <v>350</v>
      </c>
      <c r="F430" s="13" t="s">
        <v>584</v>
      </c>
      <c r="G430" s="13" t="s">
        <v>585</v>
      </c>
      <c r="H430" s="13" t="s">
        <v>589</v>
      </c>
      <c r="I430" s="13"/>
      <c r="J430" s="13">
        <v>10.4</v>
      </c>
      <c r="K430" s="13">
        <v>-7.4</v>
      </c>
      <c r="L430" s="13"/>
      <c r="M430" s="13" t="s">
        <v>217</v>
      </c>
      <c r="N430" s="13">
        <v>25.2</v>
      </c>
      <c r="O430" s="13"/>
      <c r="P430" s="13" t="s">
        <v>217</v>
      </c>
      <c r="Q430" s="13"/>
      <c r="R430" s="78">
        <f t="shared" si="14"/>
        <v>32.315231336575721</v>
      </c>
    </row>
    <row r="431" spans="1:18" x14ac:dyDescent="0.25">
      <c r="A431" s="74" t="s">
        <v>583</v>
      </c>
      <c r="B431" s="13"/>
      <c r="C431" s="13" t="s">
        <v>213</v>
      </c>
      <c r="D431" s="13"/>
      <c r="E431" s="13" t="s">
        <v>350</v>
      </c>
      <c r="F431" s="13" t="s">
        <v>584</v>
      </c>
      <c r="G431" s="13" t="s">
        <v>585</v>
      </c>
      <c r="H431" s="13" t="s">
        <v>590</v>
      </c>
      <c r="I431" s="13"/>
      <c r="J431" s="13">
        <v>10.4</v>
      </c>
      <c r="K431" s="13">
        <v>-8</v>
      </c>
      <c r="L431" s="13"/>
      <c r="M431" s="13" t="s">
        <v>217</v>
      </c>
      <c r="N431" s="13">
        <v>25</v>
      </c>
      <c r="O431" s="13"/>
      <c r="P431" s="13" t="s">
        <v>217</v>
      </c>
      <c r="Q431" s="13"/>
      <c r="R431" s="78">
        <f t="shared" si="14"/>
        <v>32.724784287635707</v>
      </c>
    </row>
    <row r="432" spans="1:18" x14ac:dyDescent="0.25">
      <c r="A432" s="74" t="s">
        <v>583</v>
      </c>
      <c r="B432" s="13"/>
      <c r="C432" s="13" t="s">
        <v>213</v>
      </c>
      <c r="D432" s="13"/>
      <c r="E432" s="13" t="s">
        <v>350</v>
      </c>
      <c r="F432" s="13" t="s">
        <v>584</v>
      </c>
      <c r="G432" s="13" t="s">
        <v>585</v>
      </c>
      <c r="H432" s="13" t="s">
        <v>591</v>
      </c>
      <c r="I432" s="13"/>
      <c r="J432" s="13">
        <v>10.4</v>
      </c>
      <c r="K432" s="13">
        <v>-7.9</v>
      </c>
      <c r="L432" s="13"/>
      <c r="M432" s="13" t="s">
        <v>217</v>
      </c>
      <c r="N432" s="13">
        <v>25</v>
      </c>
      <c r="O432" s="13"/>
      <c r="P432" s="13" t="s">
        <v>217</v>
      </c>
      <c r="Q432" s="13"/>
      <c r="R432" s="78">
        <f t="shared" si="14"/>
        <v>32.623982916651833</v>
      </c>
    </row>
    <row r="433" spans="1:18" x14ac:dyDescent="0.25">
      <c r="A433" s="74" t="s">
        <v>583</v>
      </c>
      <c r="B433" s="13"/>
      <c r="C433" s="13" t="s">
        <v>213</v>
      </c>
      <c r="D433" s="13"/>
      <c r="E433" s="13" t="s">
        <v>350</v>
      </c>
      <c r="F433" s="13" t="s">
        <v>584</v>
      </c>
      <c r="G433" s="13" t="s">
        <v>585</v>
      </c>
      <c r="H433" s="13" t="s">
        <v>592</v>
      </c>
      <c r="I433" s="13"/>
      <c r="J433" s="13">
        <v>10.4</v>
      </c>
      <c r="K433" s="13"/>
      <c r="L433" s="13"/>
      <c r="M433" s="13" t="s">
        <v>217</v>
      </c>
      <c r="N433" s="13">
        <v>25.2</v>
      </c>
      <c r="O433" s="13"/>
      <c r="P433" s="13" t="s">
        <v>217</v>
      </c>
      <c r="Q433" s="13"/>
      <c r="R433" s="78"/>
    </row>
    <row r="434" spans="1:18" x14ac:dyDescent="0.25">
      <c r="A434" s="74" t="s">
        <v>583</v>
      </c>
      <c r="B434" s="13"/>
      <c r="C434" s="13" t="s">
        <v>213</v>
      </c>
      <c r="D434" s="13"/>
      <c r="E434" s="13" t="s">
        <v>350</v>
      </c>
      <c r="F434" s="13" t="s">
        <v>584</v>
      </c>
      <c r="G434" s="13" t="s">
        <v>585</v>
      </c>
      <c r="H434" s="13" t="s">
        <v>593</v>
      </c>
      <c r="I434" s="13"/>
      <c r="J434" s="13">
        <v>10.4</v>
      </c>
      <c r="K434" s="13">
        <v>-7</v>
      </c>
      <c r="L434" s="13"/>
      <c r="M434" s="13" t="s">
        <v>217</v>
      </c>
      <c r="N434" s="13">
        <v>25.1</v>
      </c>
      <c r="O434" s="13"/>
      <c r="P434" s="13" t="s">
        <v>217</v>
      </c>
      <c r="Q434" s="13"/>
      <c r="R434" s="78">
        <f t="shared" ref="R434:R482" si="15">1000*LN((1000+N434)/(1000+K434))</f>
        <v>31.814783744183103</v>
      </c>
    </row>
    <row r="435" spans="1:18" x14ac:dyDescent="0.25">
      <c r="A435" s="74" t="s">
        <v>583</v>
      </c>
      <c r="B435" s="13"/>
      <c r="C435" s="13" t="s">
        <v>213</v>
      </c>
      <c r="D435" s="13"/>
      <c r="E435" s="13" t="s">
        <v>350</v>
      </c>
      <c r="F435" s="13" t="s">
        <v>584</v>
      </c>
      <c r="G435" s="13" t="s">
        <v>585</v>
      </c>
      <c r="H435" s="13" t="s">
        <v>594</v>
      </c>
      <c r="I435" s="13"/>
      <c r="J435" s="13">
        <v>10.4</v>
      </c>
      <c r="K435" s="13">
        <v>-8</v>
      </c>
      <c r="L435" s="13"/>
      <c r="M435" s="13" t="s">
        <v>217</v>
      </c>
      <c r="N435" s="13">
        <v>25</v>
      </c>
      <c r="O435" s="13"/>
      <c r="P435" s="13" t="s">
        <v>217</v>
      </c>
      <c r="Q435" s="13"/>
      <c r="R435" s="78">
        <f t="shared" si="15"/>
        <v>32.724784287635707</v>
      </c>
    </row>
    <row r="436" spans="1:18" x14ac:dyDescent="0.25">
      <c r="A436" s="74" t="s">
        <v>583</v>
      </c>
      <c r="B436" s="13"/>
      <c r="C436" s="13" t="s">
        <v>213</v>
      </c>
      <c r="D436" s="13"/>
      <c r="E436" s="13" t="s">
        <v>350</v>
      </c>
      <c r="F436" s="13" t="s">
        <v>584</v>
      </c>
      <c r="G436" s="13" t="s">
        <v>585</v>
      </c>
      <c r="H436" s="13" t="s">
        <v>595</v>
      </c>
      <c r="I436" s="13"/>
      <c r="J436" s="13">
        <v>10.4</v>
      </c>
      <c r="K436" s="13">
        <v>-7.8</v>
      </c>
      <c r="L436" s="13"/>
      <c r="M436" s="13" t="s">
        <v>217</v>
      </c>
      <c r="N436" s="13">
        <v>25.1</v>
      </c>
      <c r="O436" s="13"/>
      <c r="P436" s="13" t="s">
        <v>217</v>
      </c>
      <c r="Q436" s="13"/>
      <c r="R436" s="78">
        <f t="shared" si="15"/>
        <v>32.620747922407247</v>
      </c>
    </row>
    <row r="437" spans="1:18" x14ac:dyDescent="0.25">
      <c r="A437" s="74" t="s">
        <v>583</v>
      </c>
      <c r="B437" s="13"/>
      <c r="C437" s="13" t="s">
        <v>213</v>
      </c>
      <c r="D437" s="13"/>
      <c r="E437" s="13" t="s">
        <v>350</v>
      </c>
      <c r="F437" s="13" t="s">
        <v>584</v>
      </c>
      <c r="G437" s="13" t="s">
        <v>585</v>
      </c>
      <c r="H437" s="13" t="s">
        <v>596</v>
      </c>
      <c r="I437" s="13"/>
      <c r="J437" s="13">
        <v>10.4</v>
      </c>
      <c r="K437" s="13">
        <v>-7.7</v>
      </c>
      <c r="L437" s="13"/>
      <c r="M437" s="13" t="s">
        <v>217</v>
      </c>
      <c r="N437" s="13">
        <v>25</v>
      </c>
      <c r="O437" s="13"/>
      <c r="P437" s="13" t="s">
        <v>217</v>
      </c>
      <c r="Q437" s="13"/>
      <c r="R437" s="78">
        <f t="shared" si="15"/>
        <v>32.42241065231282</v>
      </c>
    </row>
    <row r="438" spans="1:18" x14ac:dyDescent="0.25">
      <c r="A438" s="74" t="s">
        <v>583</v>
      </c>
      <c r="B438" s="13"/>
      <c r="C438" s="13" t="s">
        <v>213</v>
      </c>
      <c r="D438" s="13"/>
      <c r="E438" s="13" t="s">
        <v>350</v>
      </c>
      <c r="F438" s="13" t="s">
        <v>584</v>
      </c>
      <c r="G438" s="13" t="s">
        <v>585</v>
      </c>
      <c r="H438" s="13" t="s">
        <v>597</v>
      </c>
      <c r="I438" s="13"/>
      <c r="J438" s="13">
        <v>10.4</v>
      </c>
      <c r="K438" s="13">
        <v>-7.4</v>
      </c>
      <c r="L438" s="13"/>
      <c r="M438" s="13" t="s">
        <v>217</v>
      </c>
      <c r="N438" s="13">
        <v>25.5</v>
      </c>
      <c r="O438" s="13"/>
      <c r="P438" s="13" t="s">
        <v>217</v>
      </c>
      <c r="Q438" s="13"/>
      <c r="R438" s="78">
        <f t="shared" si="15"/>
        <v>32.607814359094924</v>
      </c>
    </row>
    <row r="439" spans="1:18" x14ac:dyDescent="0.25">
      <c r="A439" s="74" t="s">
        <v>583</v>
      </c>
      <c r="B439" s="13"/>
      <c r="C439" s="13" t="s">
        <v>213</v>
      </c>
      <c r="D439" s="13"/>
      <c r="E439" s="13" t="s">
        <v>350</v>
      </c>
      <c r="F439" s="13" t="s">
        <v>584</v>
      </c>
      <c r="G439" s="13" t="s">
        <v>585</v>
      </c>
      <c r="H439" s="13" t="s">
        <v>598</v>
      </c>
      <c r="I439" s="13"/>
      <c r="J439" s="13">
        <v>10.4</v>
      </c>
      <c r="K439" s="13">
        <v>-7.7</v>
      </c>
      <c r="L439" s="13"/>
      <c r="M439" s="13" t="s">
        <v>217</v>
      </c>
      <c r="N439" s="13">
        <v>25.1</v>
      </c>
      <c r="O439" s="13"/>
      <c r="P439" s="13" t="s">
        <v>217</v>
      </c>
      <c r="Q439" s="13"/>
      <c r="R439" s="78">
        <f t="shared" si="15"/>
        <v>32.519966869159909</v>
      </c>
    </row>
    <row r="440" spans="1:18" x14ac:dyDescent="0.25">
      <c r="A440" s="74" t="s">
        <v>583</v>
      </c>
      <c r="B440" s="13"/>
      <c r="C440" s="13" t="s">
        <v>213</v>
      </c>
      <c r="D440" s="13"/>
      <c r="E440" s="13" t="s">
        <v>350</v>
      </c>
      <c r="F440" s="13" t="s">
        <v>584</v>
      </c>
      <c r="G440" s="13" t="s">
        <v>585</v>
      </c>
      <c r="H440" s="13" t="s">
        <v>599</v>
      </c>
      <c r="I440" s="13"/>
      <c r="J440" s="13">
        <v>10.4</v>
      </c>
      <c r="K440" s="13">
        <v>-7.7</v>
      </c>
      <c r="L440" s="13"/>
      <c r="M440" s="13" t="s">
        <v>217</v>
      </c>
      <c r="N440" s="13">
        <v>25.2</v>
      </c>
      <c r="O440" s="13"/>
      <c r="P440" s="13" t="s">
        <v>217</v>
      </c>
      <c r="Q440" s="13"/>
      <c r="R440" s="78">
        <f t="shared" si="15"/>
        <v>32.617513569720344</v>
      </c>
    </row>
    <row r="441" spans="1:18" x14ac:dyDescent="0.25">
      <c r="A441" s="74" t="s">
        <v>583</v>
      </c>
      <c r="B441" s="13"/>
      <c r="C441" s="13" t="s">
        <v>213</v>
      </c>
      <c r="D441" s="13"/>
      <c r="E441" s="13" t="s">
        <v>350</v>
      </c>
      <c r="F441" s="13" t="s">
        <v>584</v>
      </c>
      <c r="G441" s="13" t="s">
        <v>600</v>
      </c>
      <c r="H441" s="13" t="s">
        <v>601</v>
      </c>
      <c r="I441" s="13"/>
      <c r="J441" s="13">
        <v>10.8</v>
      </c>
      <c r="K441" s="13">
        <v>-8.1</v>
      </c>
      <c r="L441" s="13"/>
      <c r="M441" s="13" t="s">
        <v>217</v>
      </c>
      <c r="N441" s="13">
        <v>24.3</v>
      </c>
      <c r="O441" s="13"/>
      <c r="P441" s="13" t="s">
        <v>217</v>
      </c>
      <c r="Q441" s="13"/>
      <c r="R441" s="78">
        <f t="shared" si="15"/>
        <v>32.142435690540921</v>
      </c>
    </row>
    <row r="442" spans="1:18" x14ac:dyDescent="0.25">
      <c r="A442" s="74" t="s">
        <v>583</v>
      </c>
      <c r="B442" s="13"/>
      <c r="C442" s="13" t="s">
        <v>213</v>
      </c>
      <c r="D442" s="13"/>
      <c r="E442" s="13" t="s">
        <v>350</v>
      </c>
      <c r="F442" s="13" t="s">
        <v>584</v>
      </c>
      <c r="G442" s="13" t="s">
        <v>600</v>
      </c>
      <c r="H442" s="13" t="s">
        <v>602</v>
      </c>
      <c r="I442" s="13"/>
      <c r="J442" s="13">
        <v>10.8</v>
      </c>
      <c r="K442" s="13">
        <v>-8</v>
      </c>
      <c r="L442" s="13"/>
      <c r="M442" s="13" t="s">
        <v>217</v>
      </c>
      <c r="N442" s="13">
        <v>23.9</v>
      </c>
      <c r="O442" s="13"/>
      <c r="P442" s="13" t="s">
        <v>217</v>
      </c>
      <c r="Q442" s="13"/>
      <c r="R442" s="78">
        <f t="shared" si="15"/>
        <v>31.65103729589832</v>
      </c>
    </row>
    <row r="443" spans="1:18" x14ac:dyDescent="0.25">
      <c r="A443" s="74" t="s">
        <v>583</v>
      </c>
      <c r="B443" s="13"/>
      <c r="C443" s="13" t="s">
        <v>213</v>
      </c>
      <c r="D443" s="13"/>
      <c r="E443" s="13" t="s">
        <v>350</v>
      </c>
      <c r="F443" s="13" t="s">
        <v>584</v>
      </c>
      <c r="G443" s="13" t="s">
        <v>600</v>
      </c>
      <c r="H443" s="13" t="s">
        <v>587</v>
      </c>
      <c r="I443" s="13"/>
      <c r="J443" s="13">
        <v>10.8</v>
      </c>
      <c r="K443" s="13">
        <v>-8.4</v>
      </c>
      <c r="L443" s="13"/>
      <c r="M443" s="13" t="s">
        <v>217</v>
      </c>
      <c r="N443" s="13">
        <v>24.1</v>
      </c>
      <c r="O443" s="13"/>
      <c r="P443" s="13" t="s">
        <v>217</v>
      </c>
      <c r="Q443" s="13"/>
      <c r="R443" s="78">
        <f t="shared" si="15"/>
        <v>32.249656920356415</v>
      </c>
    </row>
    <row r="444" spans="1:18" x14ac:dyDescent="0.25">
      <c r="A444" s="74" t="s">
        <v>583</v>
      </c>
      <c r="B444" s="13"/>
      <c r="C444" s="13" t="s">
        <v>213</v>
      </c>
      <c r="D444" s="13"/>
      <c r="E444" s="13" t="s">
        <v>350</v>
      </c>
      <c r="F444" s="13" t="s">
        <v>584</v>
      </c>
      <c r="G444" s="13" t="s">
        <v>600</v>
      </c>
      <c r="H444" s="13" t="s">
        <v>588</v>
      </c>
      <c r="I444" s="13"/>
      <c r="J444" s="13">
        <v>10.8</v>
      </c>
      <c r="K444" s="13">
        <v>-7.8</v>
      </c>
      <c r="L444" s="13"/>
      <c r="M444" s="13" t="s">
        <v>217</v>
      </c>
      <c r="N444" s="13">
        <v>24.3</v>
      </c>
      <c r="O444" s="13"/>
      <c r="P444" s="13" t="s">
        <v>217</v>
      </c>
      <c r="Q444" s="13"/>
      <c r="R444" s="78">
        <f t="shared" si="15"/>
        <v>31.840031575540308</v>
      </c>
    </row>
    <row r="445" spans="1:18" x14ac:dyDescent="0.25">
      <c r="A445" s="74" t="s">
        <v>583</v>
      </c>
      <c r="B445" s="13"/>
      <c r="C445" s="13" t="s">
        <v>213</v>
      </c>
      <c r="D445" s="13"/>
      <c r="E445" s="13" t="s">
        <v>350</v>
      </c>
      <c r="F445" s="13" t="s">
        <v>584</v>
      </c>
      <c r="G445" s="13" t="s">
        <v>600</v>
      </c>
      <c r="H445" s="13" t="s">
        <v>589</v>
      </c>
      <c r="I445" s="13"/>
      <c r="J445" s="13">
        <v>10.8</v>
      </c>
      <c r="K445" s="13">
        <v>-7.4</v>
      </c>
      <c r="L445" s="13"/>
      <c r="M445" s="13" t="s">
        <v>217</v>
      </c>
      <c r="N445" s="13">
        <v>24.5</v>
      </c>
      <c r="O445" s="13"/>
      <c r="P445" s="13" t="s">
        <v>217</v>
      </c>
      <c r="Q445" s="13"/>
      <c r="R445" s="78">
        <f t="shared" si="15"/>
        <v>31.632204525614014</v>
      </c>
    </row>
    <row r="446" spans="1:18" x14ac:dyDescent="0.25">
      <c r="A446" s="74" t="s">
        <v>583</v>
      </c>
      <c r="B446" s="13"/>
      <c r="C446" s="13" t="s">
        <v>213</v>
      </c>
      <c r="D446" s="13"/>
      <c r="E446" s="13" t="s">
        <v>350</v>
      </c>
      <c r="F446" s="13" t="s">
        <v>584</v>
      </c>
      <c r="G446" s="13" t="s">
        <v>600</v>
      </c>
      <c r="H446" s="13" t="s">
        <v>590</v>
      </c>
      <c r="I446" s="13"/>
      <c r="J446" s="13">
        <v>10.8</v>
      </c>
      <c r="K446" s="13">
        <v>-7.6</v>
      </c>
      <c r="L446" s="13"/>
      <c r="M446" s="13" t="s">
        <v>217</v>
      </c>
      <c r="N446" s="13">
        <v>24.8</v>
      </c>
      <c r="O446" s="13"/>
      <c r="P446" s="13" t="s">
        <v>217</v>
      </c>
      <c r="Q446" s="13"/>
      <c r="R446" s="78">
        <f t="shared" si="15"/>
        <v>32.126498764878505</v>
      </c>
    </row>
    <row r="447" spans="1:18" x14ac:dyDescent="0.25">
      <c r="A447" s="74" t="s">
        <v>583</v>
      </c>
      <c r="B447" s="13"/>
      <c r="C447" s="13" t="s">
        <v>213</v>
      </c>
      <c r="D447" s="13"/>
      <c r="E447" s="13" t="s">
        <v>350</v>
      </c>
      <c r="F447" s="13" t="s">
        <v>584</v>
      </c>
      <c r="G447" s="13" t="s">
        <v>600</v>
      </c>
      <c r="H447" s="13" t="s">
        <v>591</v>
      </c>
      <c r="I447" s="13"/>
      <c r="J447" s="13">
        <v>10.8</v>
      </c>
      <c r="K447" s="13">
        <v>-8</v>
      </c>
      <c r="L447" s="13"/>
      <c r="M447" s="13" t="s">
        <v>217</v>
      </c>
      <c r="N447" s="13">
        <v>24.6</v>
      </c>
      <c r="O447" s="13"/>
      <c r="P447" s="13" t="s">
        <v>217</v>
      </c>
      <c r="Q447" s="13"/>
      <c r="R447" s="78">
        <f t="shared" si="15"/>
        <v>32.334464220228988</v>
      </c>
    </row>
    <row r="448" spans="1:18" x14ac:dyDescent="0.25">
      <c r="A448" s="74" t="s">
        <v>583</v>
      </c>
      <c r="B448" s="13"/>
      <c r="C448" s="13" t="s">
        <v>213</v>
      </c>
      <c r="D448" s="13"/>
      <c r="E448" s="13" t="s">
        <v>350</v>
      </c>
      <c r="F448" s="13" t="s">
        <v>584</v>
      </c>
      <c r="G448" s="13" t="s">
        <v>600</v>
      </c>
      <c r="H448" s="13" t="s">
        <v>592</v>
      </c>
      <c r="I448" s="13"/>
      <c r="J448" s="13">
        <v>10.8</v>
      </c>
      <c r="K448" s="13">
        <v>-8</v>
      </c>
      <c r="L448" s="13"/>
      <c r="M448" s="13" t="s">
        <v>217</v>
      </c>
      <c r="N448" s="13">
        <v>24.5</v>
      </c>
      <c r="O448" s="13"/>
      <c r="P448" s="13" t="s">
        <v>217</v>
      </c>
      <c r="Q448" s="13"/>
      <c r="R448" s="78">
        <f t="shared" si="15"/>
        <v>32.236860394081617</v>
      </c>
    </row>
    <row r="449" spans="1:18" x14ac:dyDescent="0.25">
      <c r="A449" s="74" t="s">
        <v>583</v>
      </c>
      <c r="B449" s="13"/>
      <c r="C449" s="13" t="s">
        <v>213</v>
      </c>
      <c r="D449" s="13"/>
      <c r="E449" s="13" t="s">
        <v>350</v>
      </c>
      <c r="F449" s="13" t="s">
        <v>584</v>
      </c>
      <c r="G449" s="13" t="s">
        <v>600</v>
      </c>
      <c r="H449" s="13" t="s">
        <v>593</v>
      </c>
      <c r="I449" s="13"/>
      <c r="J449" s="13">
        <v>10.8</v>
      </c>
      <c r="K449" s="13">
        <v>-7.4</v>
      </c>
      <c r="L449" s="13"/>
      <c r="M449" s="13" t="s">
        <v>217</v>
      </c>
      <c r="N449" s="13">
        <v>24.8</v>
      </c>
      <c r="O449" s="13"/>
      <c r="P449" s="13" t="s">
        <v>217</v>
      </c>
      <c r="Q449" s="13"/>
      <c r="R449" s="78">
        <f t="shared" si="15"/>
        <v>31.924987429184011</v>
      </c>
    </row>
    <row r="450" spans="1:18" x14ac:dyDescent="0.25">
      <c r="A450" s="74" t="s">
        <v>583</v>
      </c>
      <c r="B450" s="13"/>
      <c r="C450" s="13" t="s">
        <v>213</v>
      </c>
      <c r="D450" s="13"/>
      <c r="E450" s="13" t="s">
        <v>350</v>
      </c>
      <c r="F450" s="13" t="s">
        <v>584</v>
      </c>
      <c r="G450" s="13" t="s">
        <v>600</v>
      </c>
      <c r="H450" s="13" t="s">
        <v>594</v>
      </c>
      <c r="I450" s="13"/>
      <c r="J450" s="13">
        <v>10.8</v>
      </c>
      <c r="K450" s="13">
        <v>-7.6</v>
      </c>
      <c r="L450" s="13"/>
      <c r="M450" s="13" t="s">
        <v>217</v>
      </c>
      <c r="N450" s="13">
        <v>24.4</v>
      </c>
      <c r="O450" s="13"/>
      <c r="P450" s="13" t="s">
        <v>217</v>
      </c>
      <c r="Q450" s="13"/>
      <c r="R450" s="78">
        <f t="shared" si="15"/>
        <v>31.736102507724429</v>
      </c>
    </row>
    <row r="451" spans="1:18" x14ac:dyDescent="0.25">
      <c r="A451" s="74" t="s">
        <v>583</v>
      </c>
      <c r="B451" s="13"/>
      <c r="C451" s="13" t="s">
        <v>213</v>
      </c>
      <c r="D451" s="13"/>
      <c r="E451" s="13" t="s">
        <v>350</v>
      </c>
      <c r="F451" s="13" t="s">
        <v>584</v>
      </c>
      <c r="G451" s="13" t="s">
        <v>600</v>
      </c>
      <c r="H451" s="13" t="s">
        <v>595</v>
      </c>
      <c r="I451" s="13"/>
      <c r="J451" s="13">
        <v>10.8</v>
      </c>
      <c r="K451" s="13">
        <v>-7.8</v>
      </c>
      <c r="L451" s="13"/>
      <c r="M451" s="13" t="s">
        <v>217</v>
      </c>
      <c r="N451" s="13">
        <v>24.5</v>
      </c>
      <c r="O451" s="13"/>
      <c r="P451" s="13" t="s">
        <v>217</v>
      </c>
      <c r="Q451" s="13"/>
      <c r="R451" s="78">
        <f t="shared" si="15"/>
        <v>32.035267812005891</v>
      </c>
    </row>
    <row r="452" spans="1:18" x14ac:dyDescent="0.25">
      <c r="A452" s="74" t="s">
        <v>583</v>
      </c>
      <c r="B452" s="13"/>
      <c r="C452" s="13" t="s">
        <v>213</v>
      </c>
      <c r="D452" s="13"/>
      <c r="E452" s="13" t="s">
        <v>350</v>
      </c>
      <c r="F452" s="13" t="s">
        <v>584</v>
      </c>
      <c r="G452" s="13" t="s">
        <v>600</v>
      </c>
      <c r="H452" s="13" t="s">
        <v>596</v>
      </c>
      <c r="I452" s="13"/>
      <c r="J452" s="13">
        <v>10.8</v>
      </c>
      <c r="K452" s="13">
        <v>-7.8</v>
      </c>
      <c r="L452" s="13"/>
      <c r="M452" s="13" t="s">
        <v>217</v>
      </c>
      <c r="N452" s="13">
        <v>25</v>
      </c>
      <c r="O452" s="13"/>
      <c r="P452" s="13" t="s">
        <v>217</v>
      </c>
      <c r="Q452" s="13"/>
      <c r="R452" s="78">
        <f t="shared" si="15"/>
        <v>32.523191705559931</v>
      </c>
    </row>
    <row r="453" spans="1:18" x14ac:dyDescent="0.25">
      <c r="A453" s="74" t="s">
        <v>583</v>
      </c>
      <c r="B453" s="13"/>
      <c r="C453" s="13" t="s">
        <v>213</v>
      </c>
      <c r="D453" s="13"/>
      <c r="E453" s="13" t="s">
        <v>350</v>
      </c>
      <c r="F453" s="13" t="s">
        <v>584</v>
      </c>
      <c r="G453" s="13" t="s">
        <v>600</v>
      </c>
      <c r="H453" s="13" t="s">
        <v>597</v>
      </c>
      <c r="I453" s="13"/>
      <c r="J453" s="13">
        <v>10.8</v>
      </c>
      <c r="K453" s="13">
        <v>-7.7</v>
      </c>
      <c r="L453" s="13"/>
      <c r="M453" s="13" t="s">
        <v>217</v>
      </c>
      <c r="N453" s="13">
        <v>24.6</v>
      </c>
      <c r="O453" s="13"/>
      <c r="P453" s="13" t="s">
        <v>217</v>
      </c>
      <c r="Q453" s="13"/>
      <c r="R453" s="78">
        <f t="shared" si="15"/>
        <v>32.032090584906129</v>
      </c>
    </row>
    <row r="454" spans="1:18" x14ac:dyDescent="0.25">
      <c r="A454" s="74" t="s">
        <v>583</v>
      </c>
      <c r="B454" s="13"/>
      <c r="C454" s="13" t="s">
        <v>213</v>
      </c>
      <c r="D454" s="13"/>
      <c r="E454" s="13" t="s">
        <v>350</v>
      </c>
      <c r="F454" s="13" t="s">
        <v>584</v>
      </c>
      <c r="G454" s="13" t="s">
        <v>600</v>
      </c>
      <c r="H454" s="13" t="s">
        <v>598</v>
      </c>
      <c r="I454" s="13"/>
      <c r="J454" s="13">
        <v>10.8</v>
      </c>
      <c r="K454" s="13">
        <v>-7.7</v>
      </c>
      <c r="L454" s="13"/>
      <c r="M454" s="13" t="s">
        <v>217</v>
      </c>
      <c r="N454" s="13">
        <v>24.7</v>
      </c>
      <c r="O454" s="13"/>
      <c r="P454" s="13" t="s">
        <v>217</v>
      </c>
      <c r="Q454" s="13"/>
      <c r="R454" s="78">
        <f t="shared" si="15"/>
        <v>32.129684885476458</v>
      </c>
    </row>
    <row r="455" spans="1:18" x14ac:dyDescent="0.25">
      <c r="A455" s="74" t="s">
        <v>583</v>
      </c>
      <c r="B455" s="13"/>
      <c r="C455" s="13" t="s">
        <v>213</v>
      </c>
      <c r="D455" s="13"/>
      <c r="E455" s="13" t="s">
        <v>350</v>
      </c>
      <c r="F455" s="13" t="s">
        <v>584</v>
      </c>
      <c r="G455" s="13" t="s">
        <v>600</v>
      </c>
      <c r="H455" s="13" t="s">
        <v>599</v>
      </c>
      <c r="I455" s="13"/>
      <c r="J455" s="13">
        <v>10.8</v>
      </c>
      <c r="K455" s="13">
        <v>-7.8</v>
      </c>
      <c r="L455" s="13"/>
      <c r="M455" s="13" t="s">
        <v>217</v>
      </c>
      <c r="N455" s="13">
        <v>24.6</v>
      </c>
      <c r="O455" s="13"/>
      <c r="P455" s="13" t="s">
        <v>217</v>
      </c>
      <c r="Q455" s="13"/>
      <c r="R455" s="78">
        <f t="shared" si="15"/>
        <v>32.132871638153176</v>
      </c>
    </row>
    <row r="456" spans="1:18" x14ac:dyDescent="0.25">
      <c r="A456" s="74" t="s">
        <v>603</v>
      </c>
      <c r="B456" s="13"/>
      <c r="C456" s="13" t="s">
        <v>213</v>
      </c>
      <c r="D456" s="13"/>
      <c r="E456" s="13" t="s">
        <v>343</v>
      </c>
      <c r="F456" s="13" t="s">
        <v>604</v>
      </c>
      <c r="G456" s="13" t="s">
        <v>605</v>
      </c>
      <c r="H456" s="13"/>
      <c r="I456" s="13"/>
      <c r="J456" s="13">
        <v>13.7</v>
      </c>
      <c r="K456" s="13">
        <v>-6.1</v>
      </c>
      <c r="L456" s="13"/>
      <c r="M456" s="13" t="s">
        <v>217</v>
      </c>
      <c r="N456" s="13">
        <v>25.7</v>
      </c>
      <c r="O456" s="13"/>
      <c r="P456" s="13" t="s">
        <v>217</v>
      </c>
      <c r="Q456" s="13"/>
      <c r="R456" s="78">
        <f t="shared" si="15"/>
        <v>31.493987339405496</v>
      </c>
    </row>
    <row r="457" spans="1:18" x14ac:dyDescent="0.25">
      <c r="A457" s="74" t="s">
        <v>603</v>
      </c>
      <c r="B457" s="13"/>
      <c r="C457" s="13" t="s">
        <v>213</v>
      </c>
      <c r="D457" s="13"/>
      <c r="E457" s="13" t="s">
        <v>343</v>
      </c>
      <c r="F457" s="13" t="s">
        <v>604</v>
      </c>
      <c r="G457" s="13"/>
      <c r="H457" s="13"/>
      <c r="I457" s="13"/>
      <c r="J457" s="13">
        <v>13.7</v>
      </c>
      <c r="K457" s="13">
        <v>-6.1</v>
      </c>
      <c r="L457" s="13"/>
      <c r="M457" s="13" t="s">
        <v>217</v>
      </c>
      <c r="N457" s="13">
        <v>25.6</v>
      </c>
      <c r="O457" s="13"/>
      <c r="P457" s="13" t="s">
        <v>217</v>
      </c>
      <c r="Q457" s="13"/>
      <c r="R457" s="78">
        <f t="shared" si="15"/>
        <v>31.396488192445691</v>
      </c>
    </row>
    <row r="458" spans="1:18" x14ac:dyDescent="0.25">
      <c r="A458" s="74" t="s">
        <v>407</v>
      </c>
      <c r="B458" s="13"/>
      <c r="C458" s="13" t="s">
        <v>213</v>
      </c>
      <c r="D458" s="13"/>
      <c r="E458" s="13" t="s">
        <v>606</v>
      </c>
      <c r="F458" s="13" t="s">
        <v>607</v>
      </c>
      <c r="G458" s="13" t="s">
        <v>608</v>
      </c>
      <c r="H458" s="13"/>
      <c r="I458" s="13"/>
      <c r="J458" s="13">
        <v>12</v>
      </c>
      <c r="K458" s="13">
        <v>-3.8</v>
      </c>
      <c r="L458" s="13"/>
      <c r="M458" s="13" t="s">
        <v>217</v>
      </c>
      <c r="N458" s="13">
        <v>28.6</v>
      </c>
      <c r="O458" s="13"/>
      <c r="P458" s="13" t="s">
        <v>217</v>
      </c>
      <c r="Q458" s="13">
        <v>31.99</v>
      </c>
      <c r="R458" s="78">
        <f t="shared" si="15"/>
        <v>32.00589270163259</v>
      </c>
    </row>
    <row r="459" spans="1:18" x14ac:dyDescent="0.25">
      <c r="A459" s="74" t="s">
        <v>407</v>
      </c>
      <c r="B459" s="13"/>
      <c r="C459" s="13" t="s">
        <v>213</v>
      </c>
      <c r="D459" s="13"/>
      <c r="E459" s="13" t="s">
        <v>606</v>
      </c>
      <c r="F459" s="13" t="s">
        <v>607</v>
      </c>
      <c r="G459" s="13" t="s">
        <v>608</v>
      </c>
      <c r="H459" s="13"/>
      <c r="I459" s="13"/>
      <c r="J459" s="13">
        <v>16</v>
      </c>
      <c r="K459" s="13">
        <v>-3.8</v>
      </c>
      <c r="L459" s="13"/>
      <c r="M459" s="13" t="s">
        <v>217</v>
      </c>
      <c r="N459" s="13">
        <v>27.9</v>
      </c>
      <c r="O459" s="13"/>
      <c r="P459" s="13" t="s">
        <v>217</v>
      </c>
      <c r="Q459" s="13">
        <v>31.29</v>
      </c>
      <c r="R459" s="78">
        <f t="shared" si="15"/>
        <v>31.325124379693293</v>
      </c>
    </row>
    <row r="460" spans="1:18" x14ac:dyDescent="0.25">
      <c r="A460" s="74" t="s">
        <v>407</v>
      </c>
      <c r="B460" s="13"/>
      <c r="C460" s="13" t="s">
        <v>213</v>
      </c>
      <c r="D460" s="13"/>
      <c r="E460" s="13" t="s">
        <v>606</v>
      </c>
      <c r="F460" s="13" t="s">
        <v>607</v>
      </c>
      <c r="G460" s="13" t="s">
        <v>609</v>
      </c>
      <c r="H460" s="13"/>
      <c r="I460" s="13"/>
      <c r="J460" s="13">
        <v>18</v>
      </c>
      <c r="K460" s="13">
        <v>-3.8</v>
      </c>
      <c r="L460" s="13"/>
      <c r="M460" s="13" t="s">
        <v>217</v>
      </c>
      <c r="N460" s="13">
        <v>27.3</v>
      </c>
      <c r="O460" s="13"/>
      <c r="P460" s="13" t="s">
        <v>217</v>
      </c>
      <c r="Q460" s="13">
        <v>30.684000000000001</v>
      </c>
      <c r="R460" s="78">
        <f t="shared" si="15"/>
        <v>30.741239583034858</v>
      </c>
    </row>
    <row r="461" spans="1:18" x14ac:dyDescent="0.25">
      <c r="A461" s="74" t="s">
        <v>407</v>
      </c>
      <c r="B461" s="13"/>
      <c r="C461" s="13" t="s">
        <v>213</v>
      </c>
      <c r="D461" s="13"/>
      <c r="E461" s="13" t="s">
        <v>606</v>
      </c>
      <c r="F461" s="13" t="s">
        <v>607</v>
      </c>
      <c r="G461" s="13" t="s">
        <v>610</v>
      </c>
      <c r="H461" s="13"/>
      <c r="I461" s="13"/>
      <c r="J461" s="13">
        <v>18</v>
      </c>
      <c r="K461" s="13">
        <v>-3.8</v>
      </c>
      <c r="L461" s="13"/>
      <c r="M461" s="13" t="s">
        <v>217</v>
      </c>
      <c r="N461" s="13">
        <v>27.2</v>
      </c>
      <c r="O461" s="13"/>
      <c r="P461" s="13" t="s">
        <v>217</v>
      </c>
      <c r="Q461" s="13">
        <v>30.761999999999901</v>
      </c>
      <c r="R461" s="78">
        <f t="shared" si="15"/>
        <v>30.643892296513748</v>
      </c>
    </row>
    <row r="462" spans="1:18" x14ac:dyDescent="0.25">
      <c r="A462" s="74" t="s">
        <v>407</v>
      </c>
      <c r="B462" s="13"/>
      <c r="C462" s="13" t="s">
        <v>213</v>
      </c>
      <c r="D462" s="13"/>
      <c r="E462" s="13" t="s">
        <v>606</v>
      </c>
      <c r="F462" s="13" t="s">
        <v>607</v>
      </c>
      <c r="G462" s="13" t="s">
        <v>610</v>
      </c>
      <c r="H462" s="13"/>
      <c r="I462" s="13"/>
      <c r="J462" s="13">
        <v>18.5</v>
      </c>
      <c r="K462" s="13">
        <v>-3.8</v>
      </c>
      <c r="L462" s="13"/>
      <c r="M462" s="13" t="s">
        <v>217</v>
      </c>
      <c r="N462" s="13">
        <v>27.2</v>
      </c>
      <c r="O462" s="13"/>
      <c r="P462" s="13" t="s">
        <v>217</v>
      </c>
      <c r="Q462" s="13">
        <v>30.58</v>
      </c>
      <c r="R462" s="78">
        <f t="shared" si="15"/>
        <v>30.643892296513748</v>
      </c>
    </row>
    <row r="463" spans="1:18" x14ac:dyDescent="0.25">
      <c r="A463" s="74" t="s">
        <v>407</v>
      </c>
      <c r="B463" s="13"/>
      <c r="C463" s="13" t="s">
        <v>213</v>
      </c>
      <c r="D463" s="13"/>
      <c r="E463" s="13" t="s">
        <v>606</v>
      </c>
      <c r="F463" s="13" t="s">
        <v>607</v>
      </c>
      <c r="G463" s="13" t="s">
        <v>610</v>
      </c>
      <c r="H463" s="13"/>
      <c r="I463" s="13"/>
      <c r="J463" s="13">
        <v>18.5</v>
      </c>
      <c r="K463" s="13">
        <v>-3.8</v>
      </c>
      <c r="L463" s="13"/>
      <c r="M463" s="13" t="s">
        <v>217</v>
      </c>
      <c r="N463" s="13">
        <v>27</v>
      </c>
      <c r="O463" s="13"/>
      <c r="P463" s="13" t="s">
        <v>217</v>
      </c>
      <c r="Q463" s="13">
        <v>30.402999999999999</v>
      </c>
      <c r="R463" s="78">
        <f t="shared" si="15"/>
        <v>30.449169289375135</v>
      </c>
    </row>
    <row r="464" spans="1:18" x14ac:dyDescent="0.25">
      <c r="A464" s="74" t="s">
        <v>407</v>
      </c>
      <c r="B464" s="13"/>
      <c r="C464" s="13" t="s">
        <v>213</v>
      </c>
      <c r="D464" s="13"/>
      <c r="E464" s="13" t="s">
        <v>606</v>
      </c>
      <c r="F464" s="13" t="s">
        <v>607</v>
      </c>
      <c r="G464" s="13" t="s">
        <v>611</v>
      </c>
      <c r="H464" s="13"/>
      <c r="I464" s="13"/>
      <c r="J464" s="13">
        <v>19.2</v>
      </c>
      <c r="K464" s="13">
        <v>-3.8</v>
      </c>
      <c r="L464" s="13"/>
      <c r="M464" s="13" t="s">
        <v>217</v>
      </c>
      <c r="N464" s="13">
        <v>26.9</v>
      </c>
      <c r="O464" s="13"/>
      <c r="P464" s="13" t="s">
        <v>217</v>
      </c>
      <c r="Q464" s="13">
        <v>30.263000000000002</v>
      </c>
      <c r="R464" s="78">
        <f t="shared" si="15"/>
        <v>30.351793565066398</v>
      </c>
    </row>
    <row r="465" spans="1:18" x14ac:dyDescent="0.25">
      <c r="A465" s="74" t="s">
        <v>407</v>
      </c>
      <c r="B465" s="13"/>
      <c r="C465" s="13" t="s">
        <v>213</v>
      </c>
      <c r="D465" s="13"/>
      <c r="E465" s="13" t="s">
        <v>606</v>
      </c>
      <c r="F465" s="13" t="s">
        <v>607</v>
      </c>
      <c r="G465" s="13" t="s">
        <v>611</v>
      </c>
      <c r="H465" s="13"/>
      <c r="I465" s="13"/>
      <c r="J465" s="13">
        <v>19.2</v>
      </c>
      <c r="K465" s="13">
        <v>-3.8</v>
      </c>
      <c r="L465" s="13"/>
      <c r="M465" s="13" t="s">
        <v>217</v>
      </c>
      <c r="N465" s="13">
        <v>27</v>
      </c>
      <c r="O465" s="13"/>
      <c r="P465" s="13" t="s">
        <v>217</v>
      </c>
      <c r="Q465" s="13">
        <v>30.363</v>
      </c>
      <c r="R465" s="78">
        <f t="shared" si="15"/>
        <v>30.449169289375135</v>
      </c>
    </row>
    <row r="466" spans="1:18" x14ac:dyDescent="0.25">
      <c r="A466" s="74" t="s">
        <v>407</v>
      </c>
      <c r="B466" s="13"/>
      <c r="C466" s="13" t="s">
        <v>213</v>
      </c>
      <c r="D466" s="13"/>
      <c r="E466" s="13" t="s">
        <v>606</v>
      </c>
      <c r="F466" s="13" t="s">
        <v>607</v>
      </c>
      <c r="G466" s="13" t="s">
        <v>612</v>
      </c>
      <c r="H466" s="13"/>
      <c r="I466" s="13"/>
      <c r="J466" s="13">
        <v>19.2</v>
      </c>
      <c r="K466" s="13">
        <v>-3.8</v>
      </c>
      <c r="L466" s="13"/>
      <c r="M466" s="13" t="s">
        <v>217</v>
      </c>
      <c r="N466" s="13">
        <v>26.8</v>
      </c>
      <c r="O466" s="13"/>
      <c r="P466" s="13" t="s">
        <v>217</v>
      </c>
      <c r="Q466" s="13">
        <v>30.167999999999999</v>
      </c>
      <c r="R466" s="78">
        <f t="shared" si="15"/>
        <v>30.254408357802344</v>
      </c>
    </row>
    <row r="467" spans="1:18" x14ac:dyDescent="0.25">
      <c r="A467" s="74" t="s">
        <v>407</v>
      </c>
      <c r="B467" s="13"/>
      <c r="C467" s="13" t="s">
        <v>213</v>
      </c>
      <c r="D467" s="13"/>
      <c r="E467" s="13" t="s">
        <v>606</v>
      </c>
      <c r="F467" s="13" t="s">
        <v>607</v>
      </c>
      <c r="G467" s="13" t="s">
        <v>613</v>
      </c>
      <c r="H467" s="13"/>
      <c r="I467" s="13"/>
      <c r="J467" s="13">
        <v>19.2</v>
      </c>
      <c r="K467" s="13">
        <v>-3.8</v>
      </c>
      <c r="L467" s="13"/>
      <c r="M467" s="13" t="s">
        <v>217</v>
      </c>
      <c r="N467" s="13">
        <v>26.9</v>
      </c>
      <c r="O467" s="13"/>
      <c r="P467" s="13" t="s">
        <v>217</v>
      </c>
      <c r="Q467" s="13">
        <v>30.081999999999901</v>
      </c>
      <c r="R467" s="78">
        <f t="shared" si="15"/>
        <v>30.351793565066398</v>
      </c>
    </row>
    <row r="468" spans="1:18" x14ac:dyDescent="0.25">
      <c r="A468" s="74" t="s">
        <v>407</v>
      </c>
      <c r="B468" s="13"/>
      <c r="C468" s="13" t="s">
        <v>213</v>
      </c>
      <c r="D468" s="13"/>
      <c r="E468" s="13" t="s">
        <v>606</v>
      </c>
      <c r="F468" s="13" t="s">
        <v>607</v>
      </c>
      <c r="G468" s="13" t="s">
        <v>614</v>
      </c>
      <c r="H468" s="13"/>
      <c r="I468" s="13"/>
      <c r="J468" s="13">
        <v>19.2</v>
      </c>
      <c r="K468" s="13">
        <v>-3.8</v>
      </c>
      <c r="L468" s="13"/>
      <c r="M468" s="13" t="s">
        <v>217</v>
      </c>
      <c r="N468" s="13">
        <v>26.8</v>
      </c>
      <c r="O468" s="13"/>
      <c r="P468" s="13" t="s">
        <v>217</v>
      </c>
      <c r="Q468" s="13">
        <v>30.207999999999998</v>
      </c>
      <c r="R468" s="78">
        <f t="shared" si="15"/>
        <v>30.254408357802344</v>
      </c>
    </row>
    <row r="469" spans="1:18" x14ac:dyDescent="0.25">
      <c r="A469" s="74" t="s">
        <v>407</v>
      </c>
      <c r="B469" s="13"/>
      <c r="C469" s="13" t="s">
        <v>213</v>
      </c>
      <c r="D469" s="13"/>
      <c r="E469" s="13" t="s">
        <v>606</v>
      </c>
      <c r="F469" s="13" t="s">
        <v>607</v>
      </c>
      <c r="G469" s="13" t="s">
        <v>611</v>
      </c>
      <c r="H469" s="13"/>
      <c r="I469" s="13"/>
      <c r="J469" s="13">
        <v>19.2</v>
      </c>
      <c r="K469" s="13">
        <v>-3.8</v>
      </c>
      <c r="L469" s="13"/>
      <c r="M469" s="13" t="s">
        <v>217</v>
      </c>
      <c r="N469" s="13">
        <v>27.1</v>
      </c>
      <c r="O469" s="13"/>
      <c r="P469" s="13" t="s">
        <v>217</v>
      </c>
      <c r="Q469" s="13">
        <v>30.45</v>
      </c>
      <c r="R469" s="78">
        <f t="shared" si="15"/>
        <v>30.546535532575621</v>
      </c>
    </row>
    <row r="470" spans="1:18" x14ac:dyDescent="0.25">
      <c r="A470" s="74" t="s">
        <v>407</v>
      </c>
      <c r="B470" s="13"/>
      <c r="C470" s="13" t="s">
        <v>213</v>
      </c>
      <c r="D470" s="13"/>
      <c r="E470" s="13" t="s">
        <v>606</v>
      </c>
      <c r="F470" s="13" t="s">
        <v>607</v>
      </c>
      <c r="G470" s="13" t="s">
        <v>612</v>
      </c>
      <c r="H470" s="13"/>
      <c r="I470" s="13"/>
      <c r="J470" s="13">
        <v>19.5</v>
      </c>
      <c r="K470" s="13">
        <v>-3.8</v>
      </c>
      <c r="L470" s="13"/>
      <c r="M470" s="13" t="s">
        <v>217</v>
      </c>
      <c r="N470" s="13">
        <v>26.5</v>
      </c>
      <c r="O470" s="13"/>
      <c r="P470" s="13" t="s">
        <v>217</v>
      </c>
      <c r="Q470" s="13">
        <v>30.076999999999899</v>
      </c>
      <c r="R470" s="78">
        <f t="shared" si="15"/>
        <v>29.962195819805302</v>
      </c>
    </row>
    <row r="471" spans="1:18" x14ac:dyDescent="0.25">
      <c r="A471" s="74" t="s">
        <v>407</v>
      </c>
      <c r="B471" s="13"/>
      <c r="C471" s="13" t="s">
        <v>213</v>
      </c>
      <c r="D471" s="13"/>
      <c r="E471" s="13" t="s">
        <v>606</v>
      </c>
      <c r="F471" s="13" t="s">
        <v>607</v>
      </c>
      <c r="G471" s="13" t="s">
        <v>609</v>
      </c>
      <c r="H471" s="13"/>
      <c r="I471" s="13"/>
      <c r="J471" s="13">
        <v>19.5</v>
      </c>
      <c r="K471" s="13">
        <v>-3.8</v>
      </c>
      <c r="L471" s="13"/>
      <c r="M471" s="13" t="s">
        <v>217</v>
      </c>
      <c r="N471" s="13">
        <v>26.5</v>
      </c>
      <c r="O471" s="13"/>
      <c r="P471" s="13" t="s">
        <v>217</v>
      </c>
      <c r="Q471" s="13">
        <v>30.204000000000001</v>
      </c>
      <c r="R471" s="78">
        <f t="shared" si="15"/>
        <v>29.962195819805302</v>
      </c>
    </row>
    <row r="472" spans="1:18" x14ac:dyDescent="0.25">
      <c r="A472" s="74" t="s">
        <v>407</v>
      </c>
      <c r="B472" s="13"/>
      <c r="C472" s="13" t="s">
        <v>213</v>
      </c>
      <c r="D472" s="13"/>
      <c r="E472" s="13" t="s">
        <v>606</v>
      </c>
      <c r="F472" s="13" t="s">
        <v>607</v>
      </c>
      <c r="G472" s="13" t="s">
        <v>615</v>
      </c>
      <c r="H472" s="13"/>
      <c r="I472" s="13"/>
      <c r="J472" s="13">
        <v>19.7</v>
      </c>
      <c r="K472" s="13">
        <v>-3.8</v>
      </c>
      <c r="L472" s="13"/>
      <c r="M472" s="13" t="s">
        <v>217</v>
      </c>
      <c r="N472" s="13">
        <v>27.3</v>
      </c>
      <c r="O472" s="13"/>
      <c r="P472" s="13" t="s">
        <v>217</v>
      </c>
      <c r="Q472" s="13">
        <v>30.148</v>
      </c>
      <c r="R472" s="78">
        <f t="shared" si="15"/>
        <v>30.741239583034858</v>
      </c>
    </row>
    <row r="473" spans="1:18" x14ac:dyDescent="0.25">
      <c r="A473" s="74" t="s">
        <v>407</v>
      </c>
      <c r="B473" s="13"/>
      <c r="C473" s="13" t="s">
        <v>213</v>
      </c>
      <c r="D473" s="13"/>
      <c r="E473" s="13" t="s">
        <v>606</v>
      </c>
      <c r="F473" s="13" t="s">
        <v>607</v>
      </c>
      <c r="G473" s="13" t="s">
        <v>612</v>
      </c>
      <c r="H473" s="13"/>
      <c r="I473" s="13"/>
      <c r="J473" s="13">
        <v>20</v>
      </c>
      <c r="K473" s="13">
        <v>-3.8</v>
      </c>
      <c r="L473" s="13"/>
      <c r="M473" s="13" t="s">
        <v>217</v>
      </c>
      <c r="N473" s="13">
        <v>26.8</v>
      </c>
      <c r="O473" s="13"/>
      <c r="P473" s="13" t="s">
        <v>217</v>
      </c>
      <c r="Q473" s="13">
        <v>30.23</v>
      </c>
      <c r="R473" s="78">
        <f t="shared" si="15"/>
        <v>30.254408357802344</v>
      </c>
    </row>
    <row r="474" spans="1:18" x14ac:dyDescent="0.25">
      <c r="A474" s="74" t="s">
        <v>407</v>
      </c>
      <c r="B474" s="13"/>
      <c r="C474" s="13" t="s">
        <v>213</v>
      </c>
      <c r="D474" s="13"/>
      <c r="E474" s="13" t="s">
        <v>606</v>
      </c>
      <c r="F474" s="13" t="s">
        <v>607</v>
      </c>
      <c r="G474" s="13" t="s">
        <v>613</v>
      </c>
      <c r="H474" s="13"/>
      <c r="I474" s="13"/>
      <c r="J474" s="13">
        <v>20</v>
      </c>
      <c r="K474" s="13">
        <v>-3.8</v>
      </c>
      <c r="L474" s="13"/>
      <c r="M474" s="13" t="s">
        <v>217</v>
      </c>
      <c r="N474" s="13">
        <v>26.4</v>
      </c>
      <c r="O474" s="13"/>
      <c r="P474" s="13" t="s">
        <v>217</v>
      </c>
      <c r="Q474" s="13">
        <v>29.79</v>
      </c>
      <c r="R474" s="78">
        <f t="shared" si="15"/>
        <v>29.864772662243652</v>
      </c>
    </row>
    <row r="475" spans="1:18" x14ac:dyDescent="0.25">
      <c r="A475" s="74" t="s">
        <v>407</v>
      </c>
      <c r="B475" s="13"/>
      <c r="C475" s="13" t="s">
        <v>213</v>
      </c>
      <c r="D475" s="13"/>
      <c r="E475" s="13" t="s">
        <v>606</v>
      </c>
      <c r="F475" s="13" t="s">
        <v>607</v>
      </c>
      <c r="G475" s="13" t="s">
        <v>610</v>
      </c>
      <c r="H475" s="13"/>
      <c r="I475" s="13"/>
      <c r="J475" s="13">
        <v>20.5</v>
      </c>
      <c r="K475" s="13">
        <v>-3.8</v>
      </c>
      <c r="L475" s="13"/>
      <c r="M475" s="13" t="s">
        <v>217</v>
      </c>
      <c r="N475" s="13">
        <v>27.2</v>
      </c>
      <c r="O475" s="13"/>
      <c r="P475" s="13" t="s">
        <v>217</v>
      </c>
      <c r="Q475" s="13">
        <v>30.57</v>
      </c>
      <c r="R475" s="78">
        <f t="shared" si="15"/>
        <v>30.643892296513748</v>
      </c>
    </row>
    <row r="476" spans="1:18" x14ac:dyDescent="0.25">
      <c r="A476" s="74" t="s">
        <v>407</v>
      </c>
      <c r="B476" s="13"/>
      <c r="C476" s="13" t="s">
        <v>213</v>
      </c>
      <c r="D476" s="13"/>
      <c r="E476" s="13" t="s">
        <v>606</v>
      </c>
      <c r="F476" s="13" t="s">
        <v>607</v>
      </c>
      <c r="G476" s="13" t="s">
        <v>616</v>
      </c>
      <c r="H476" s="13"/>
      <c r="I476" s="13"/>
      <c r="J476" s="13">
        <v>21</v>
      </c>
      <c r="K476" s="13">
        <v>-3.8</v>
      </c>
      <c r="L476" s="13"/>
      <c r="M476" s="13" t="s">
        <v>217</v>
      </c>
      <c r="N476" s="13">
        <v>26.9</v>
      </c>
      <c r="O476" s="13"/>
      <c r="P476" s="13" t="s">
        <v>217</v>
      </c>
      <c r="Q476" s="13">
        <v>30.113</v>
      </c>
      <c r="R476" s="78">
        <f t="shared" si="15"/>
        <v>30.351793565066398</v>
      </c>
    </row>
    <row r="477" spans="1:18" x14ac:dyDescent="0.25">
      <c r="A477" s="74" t="s">
        <v>407</v>
      </c>
      <c r="B477" s="13"/>
      <c r="C477" s="13" t="s">
        <v>213</v>
      </c>
      <c r="D477" s="13"/>
      <c r="E477" s="13" t="s">
        <v>606</v>
      </c>
      <c r="F477" s="13" t="s">
        <v>607</v>
      </c>
      <c r="G477" s="13" t="s">
        <v>616</v>
      </c>
      <c r="H477" s="13"/>
      <c r="I477" s="13"/>
      <c r="J477" s="13">
        <v>21</v>
      </c>
      <c r="K477" s="13">
        <v>-3.8</v>
      </c>
      <c r="L477" s="13"/>
      <c r="M477" s="13" t="s">
        <v>217</v>
      </c>
      <c r="N477" s="13">
        <v>26.3</v>
      </c>
      <c r="O477" s="13"/>
      <c r="P477" s="13" t="s">
        <v>217</v>
      </c>
      <c r="Q477" s="13">
        <v>29.835999999999999</v>
      </c>
      <c r="R477" s="78">
        <f t="shared" si="15"/>
        <v>29.767340012485608</v>
      </c>
    </row>
    <row r="478" spans="1:18" x14ac:dyDescent="0.25">
      <c r="A478" s="74" t="s">
        <v>407</v>
      </c>
      <c r="B478" s="13"/>
      <c r="C478" s="13" t="s">
        <v>213</v>
      </c>
      <c r="D478" s="13"/>
      <c r="E478" s="13" t="s">
        <v>606</v>
      </c>
      <c r="F478" s="13" t="s">
        <v>607</v>
      </c>
      <c r="G478" s="13" t="s">
        <v>616</v>
      </c>
      <c r="H478" s="13"/>
      <c r="I478" s="13"/>
      <c r="J478" s="13">
        <v>21.5</v>
      </c>
      <c r="K478" s="13">
        <v>-3.8</v>
      </c>
      <c r="L478" s="13"/>
      <c r="M478" s="13" t="s">
        <v>217</v>
      </c>
      <c r="N478" s="13">
        <v>26.7</v>
      </c>
      <c r="O478" s="13"/>
      <c r="P478" s="13" t="s">
        <v>217</v>
      </c>
      <c r="Q478" s="13">
        <v>30.12</v>
      </c>
      <c r="R478" s="78">
        <f t="shared" si="15"/>
        <v>30.157013665736013</v>
      </c>
    </row>
    <row r="479" spans="1:18" x14ac:dyDescent="0.25">
      <c r="A479" s="74" t="s">
        <v>407</v>
      </c>
      <c r="B479" s="13"/>
      <c r="C479" s="13" t="s">
        <v>213</v>
      </c>
      <c r="D479" s="13"/>
      <c r="E479" s="13" t="s">
        <v>606</v>
      </c>
      <c r="F479" s="13" t="s">
        <v>607</v>
      </c>
      <c r="G479" s="13" t="s">
        <v>610</v>
      </c>
      <c r="H479" s="13"/>
      <c r="I479" s="13"/>
      <c r="J479" s="13">
        <v>21.5</v>
      </c>
      <c r="K479" s="13">
        <v>-3.8</v>
      </c>
      <c r="L479" s="13"/>
      <c r="M479" s="13" t="s">
        <v>217</v>
      </c>
      <c r="N479" s="13">
        <v>27.1</v>
      </c>
      <c r="O479" s="13"/>
      <c r="P479" s="13" t="s">
        <v>217</v>
      </c>
      <c r="Q479" s="13">
        <v>30.533999999999999</v>
      </c>
      <c r="R479" s="78">
        <f t="shared" si="15"/>
        <v>30.546535532575621</v>
      </c>
    </row>
    <row r="480" spans="1:18" x14ac:dyDescent="0.25">
      <c r="A480" s="74" t="s">
        <v>617</v>
      </c>
      <c r="B480" s="13"/>
      <c r="C480" s="13" t="s">
        <v>213</v>
      </c>
      <c r="D480" s="13"/>
      <c r="E480" s="13" t="s">
        <v>360</v>
      </c>
      <c r="F480" s="13" t="s">
        <v>377</v>
      </c>
      <c r="G480" s="13" t="s">
        <v>618</v>
      </c>
      <c r="H480" s="13"/>
      <c r="I480" s="13"/>
      <c r="J480" s="13">
        <v>10.5</v>
      </c>
      <c r="K480" s="13">
        <v>-7.7</v>
      </c>
      <c r="L480" s="13"/>
      <c r="M480" s="13" t="s">
        <v>217</v>
      </c>
      <c r="N480" s="13">
        <v>24.5</v>
      </c>
      <c r="O480" s="13"/>
      <c r="P480" s="13" t="s">
        <v>217</v>
      </c>
      <c r="Q480" s="13"/>
      <c r="R480" s="78">
        <f t="shared" si="15"/>
        <v>31.934486758758645</v>
      </c>
    </row>
    <row r="481" spans="1:18" x14ac:dyDescent="0.25">
      <c r="A481" s="74" t="s">
        <v>617</v>
      </c>
      <c r="B481" s="13"/>
      <c r="C481" s="13" t="s">
        <v>213</v>
      </c>
      <c r="D481" s="13"/>
      <c r="E481" s="13" t="s">
        <v>360</v>
      </c>
      <c r="F481" s="13" t="s">
        <v>377</v>
      </c>
      <c r="G481" s="13" t="s">
        <v>618</v>
      </c>
      <c r="H481" s="13"/>
      <c r="I481" s="13"/>
      <c r="J481" s="13">
        <v>12</v>
      </c>
      <c r="K481" s="13">
        <v>-7.7</v>
      </c>
      <c r="L481" s="13"/>
      <c r="M481" s="13" t="s">
        <v>217</v>
      </c>
      <c r="N481" s="13">
        <v>24.2</v>
      </c>
      <c r="O481" s="13"/>
      <c r="P481" s="13" t="s">
        <v>217</v>
      </c>
      <c r="Q481" s="13"/>
      <c r="R481" s="78">
        <f t="shared" si="15"/>
        <v>31.641618108254089</v>
      </c>
    </row>
    <row r="482" spans="1:18" ht="15.75" thickBot="1" x14ac:dyDescent="0.3">
      <c r="A482" s="75" t="s">
        <v>617</v>
      </c>
      <c r="B482" s="76"/>
      <c r="C482" s="76" t="s">
        <v>213</v>
      </c>
      <c r="D482" s="76"/>
      <c r="E482" s="76" t="s">
        <v>360</v>
      </c>
      <c r="F482" s="76" t="s">
        <v>377</v>
      </c>
      <c r="G482" s="76" t="s">
        <v>618</v>
      </c>
      <c r="H482" s="76"/>
      <c r="I482" s="76"/>
      <c r="J482" s="76">
        <v>14.5</v>
      </c>
      <c r="K482" s="76">
        <v>-7.7</v>
      </c>
      <c r="L482" s="76"/>
      <c r="M482" s="76" t="s">
        <v>217</v>
      </c>
      <c r="N482" s="76">
        <v>23.7</v>
      </c>
      <c r="O482" s="76"/>
      <c r="P482" s="76" t="s">
        <v>217</v>
      </c>
      <c r="Q482" s="76"/>
      <c r="R482" s="79">
        <f t="shared" si="15"/>
        <v>31.153313005529419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TableA1_CaveResults</vt:lpstr>
      <vt:lpstr>TableA2_ExternalRecords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Carlson</cp:lastModifiedBy>
  <dcterms:created xsi:type="dcterms:W3CDTF">2019-11-02T14:36:46Z</dcterms:created>
  <dcterms:modified xsi:type="dcterms:W3CDTF">2020-02-15T23:42:44Z</dcterms:modified>
</cp:coreProperties>
</file>