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72.29.13.112\Github-shared\pypsa-za2\scenarios\ME IRP 2024\sub_scenarios\"/>
    </mc:Choice>
  </mc:AlternateContent>
  <xr:revisionPtr revIDLastSave="0" documentId="13_ncr:1_{5E57FFEF-1F91-4A46-9A52-B5FAE43F29F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nventional" sheetId="1" r:id="rId1"/>
    <sheet name="renewables" sheetId="2" r:id="rId2"/>
    <sheet name="storage" sheetId="3" r:id="rId3"/>
  </sheets>
  <definedNames>
    <definedName name="_xlnm._FilterDatabase" localSheetId="1" hidden="1">renewables!$A$1:$E$285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67" i="1" l="1"/>
  <c r="Y58" i="1"/>
  <c r="Y57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6" i="1"/>
  <c r="W65" i="1"/>
  <c r="W64" i="1"/>
  <c r="W63" i="1"/>
  <c r="W62" i="1"/>
  <c r="W61" i="1"/>
  <c r="W60" i="1"/>
  <c r="W59" i="1"/>
  <c r="W58" i="1"/>
  <c r="X57" i="1"/>
  <c r="W57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" i="1"/>
  <c r="Y2" i="1"/>
  <c r="X2" i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" i="1"/>
  <c r="W2" i="1"/>
  <c r="X113" i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Y113" i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Q335" i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P335" i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281" i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Q280" i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P280" i="1"/>
  <c r="Q225" i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P225" i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Q169" i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P169" i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Q114" i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P114" i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Q58" i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P58" i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X336" i="1" l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Y336" i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35" i="1"/>
  <c r="X335" i="1"/>
  <c r="Y334" i="1"/>
  <c r="X334" i="1"/>
  <c r="X281" i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Y281" i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280" i="1"/>
  <c r="X280" i="1"/>
  <c r="Y279" i="1"/>
  <c r="X279" i="1"/>
  <c r="X226" i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Y226" i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25" i="1"/>
  <c r="X225" i="1"/>
  <c r="Y224" i="1"/>
  <c r="X224" i="1"/>
  <c r="S336" i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T336" i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35" i="1"/>
  <c r="S335" i="1"/>
  <c r="S281" i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T281" i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280" i="1"/>
  <c r="S280" i="1"/>
  <c r="R281" i="1"/>
  <c r="R282" i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280" i="1"/>
  <c r="S226" i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T226" i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25" i="1"/>
  <c r="S225" i="1"/>
  <c r="R227" i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26" i="1"/>
  <c r="S170" i="1"/>
  <c r="T170" i="1"/>
  <c r="S171" i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T171" i="1"/>
  <c r="T172" i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169" i="1"/>
  <c r="S169" i="1"/>
  <c r="R170" i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169" i="1"/>
  <c r="R225" i="1"/>
  <c r="X147" i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7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Y147" i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7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R115" i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S115" i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T115" i="1"/>
  <c r="T116" i="1"/>
  <c r="T117" i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14" i="1"/>
  <c r="S114" i="1"/>
  <c r="R114" i="1"/>
  <c r="T88" i="1"/>
  <c r="S88" i="1"/>
  <c r="T66" i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65" i="1"/>
  <c r="S65" i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T58" i="1"/>
  <c r="T59" i="1" s="1"/>
  <c r="T60" i="1" s="1"/>
  <c r="T61" i="1" s="1"/>
  <c r="T62" i="1" s="1"/>
  <c r="T63" i="1" s="1"/>
  <c r="S58" i="1"/>
  <c r="S59" i="1" s="1"/>
  <c r="S60" i="1" s="1"/>
  <c r="S61" i="1" s="1"/>
  <c r="S62" i="1" s="1"/>
  <c r="S63" i="1" s="1"/>
  <c r="E336" i="1"/>
  <c r="E337" i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6" i="1" s="1"/>
  <c r="E368" i="1" s="1"/>
  <c r="E369" i="1" s="1"/>
  <c r="E370" i="1" s="1"/>
  <c r="E371" i="1" s="1"/>
  <c r="E374" i="1" s="1"/>
  <c r="E376" i="1" s="1"/>
  <c r="E335" i="1"/>
  <c r="E281" i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9" i="1" s="1"/>
  <c r="E331" i="1" s="1"/>
  <c r="E332" i="1" s="1"/>
  <c r="E333" i="1" s="1"/>
  <c r="E280" i="1"/>
  <c r="E115" i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9" i="1" s="1"/>
  <c r="E221" i="1" s="1"/>
  <c r="E222" i="1" s="1"/>
  <c r="E223" i="1" s="1"/>
  <c r="E114" i="1"/>
  <c r="E274" i="1"/>
  <c r="E262" i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61" i="1"/>
  <c r="E226" i="1"/>
  <c r="E227" i="1" s="1"/>
  <c r="E228" i="1" s="1"/>
  <c r="E229" i="1" s="1"/>
  <c r="E230" i="1" s="1"/>
  <c r="E231" i="1" s="1"/>
  <c r="E232" i="1" s="1"/>
  <c r="E233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25" i="1"/>
  <c r="E96" i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95" i="1"/>
  <c r="E59" i="1"/>
  <c r="E60" i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58" i="1"/>
  <c r="Q3" i="1" l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P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" i="1"/>
  <c r="E41" i="1"/>
  <c r="E42" i="1" s="1"/>
  <c r="E43" i="1" s="1"/>
  <c r="E44" i="1" s="1"/>
  <c r="E45" i="1" s="1"/>
  <c r="E46" i="1" s="1"/>
  <c r="E47" i="1" s="1"/>
  <c r="E48" i="1" s="1"/>
  <c r="E49" i="1" s="1"/>
  <c r="E50" i="1" s="1"/>
  <c r="E52" i="1" s="1"/>
  <c r="E54" i="1" s="1"/>
  <c r="E55" i="1" s="1"/>
  <c r="E56" i="1" s="1"/>
  <c r="E39" i="1"/>
  <c r="E37" i="1"/>
  <c r="E36" i="1"/>
  <c r="E35" i="1"/>
  <c r="E34" i="1"/>
  <c r="E33" i="1"/>
  <c r="X3" i="1"/>
  <c r="X4" i="1" s="1"/>
  <c r="X5" i="1" l="1"/>
  <c r="X6" i="1" l="1"/>
  <c r="X7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" i="1"/>
  <c r="T10" i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S10" i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T3" i="1"/>
  <c r="T4" i="1" s="1"/>
  <c r="T5" i="1" s="1"/>
  <c r="T6" i="1" s="1"/>
  <c r="T7" i="1" s="1"/>
  <c r="T8" i="1" s="1"/>
  <c r="S3" i="1"/>
  <c r="S4" i="1" s="1"/>
  <c r="S5" i="1" s="1"/>
  <c r="S6" i="1" s="1"/>
  <c r="S7" i="1" s="1"/>
  <c r="S8" i="1" s="1"/>
  <c r="N34" i="3"/>
  <c r="A34" i="3"/>
  <c r="N33" i="3"/>
  <c r="E32" i="3"/>
  <c r="N32" i="3" s="1"/>
  <c r="A32" i="3"/>
  <c r="A33" i="3" s="1"/>
  <c r="N31" i="3"/>
  <c r="M30" i="3"/>
  <c r="I30" i="3"/>
  <c r="M29" i="3"/>
  <c r="I29" i="3"/>
  <c r="M28" i="3"/>
  <c r="I28" i="3"/>
  <c r="M27" i="3"/>
  <c r="I27" i="3"/>
  <c r="M26" i="3"/>
  <c r="I26" i="3"/>
  <c r="M25" i="3"/>
  <c r="I25" i="3"/>
  <c r="M24" i="3"/>
  <c r="I24" i="3"/>
  <c r="M23" i="3"/>
  <c r="I23" i="3"/>
  <c r="M22" i="3"/>
  <c r="I22" i="3"/>
  <c r="M21" i="3"/>
  <c r="I21" i="3"/>
  <c r="M20" i="3"/>
  <c r="I20" i="3"/>
  <c r="M19" i="3"/>
  <c r="I19" i="3"/>
  <c r="M18" i="3"/>
  <c r="I18" i="3"/>
  <c r="M17" i="3"/>
  <c r="I17" i="3"/>
  <c r="M16" i="3"/>
  <c r="I16" i="3"/>
  <c r="M15" i="3"/>
  <c r="I15" i="3"/>
  <c r="M14" i="3"/>
  <c r="I14" i="3"/>
  <c r="M13" i="3"/>
  <c r="I13" i="3"/>
  <c r="M12" i="3"/>
  <c r="I12" i="3"/>
  <c r="M11" i="3"/>
  <c r="I11" i="3"/>
  <c r="M10" i="3"/>
  <c r="I10" i="3"/>
  <c r="M9" i="3"/>
  <c r="I9" i="3"/>
  <c r="M8" i="3"/>
  <c r="I8" i="3"/>
  <c r="M7" i="3"/>
  <c r="I7" i="3"/>
  <c r="M6" i="3"/>
  <c r="I6" i="3"/>
  <c r="N5" i="3"/>
  <c r="N4" i="3"/>
  <c r="N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N2" i="3"/>
  <c r="A335" i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X333" i="1"/>
  <c r="H333" i="1"/>
  <c r="X332" i="1"/>
  <c r="H332" i="1"/>
  <c r="H330" i="1"/>
  <c r="X329" i="1"/>
  <c r="H329" i="1"/>
  <c r="X328" i="1"/>
  <c r="H328" i="1"/>
  <c r="X327" i="1"/>
  <c r="H327" i="1"/>
  <c r="X326" i="1"/>
  <c r="H326" i="1"/>
  <c r="X325" i="1"/>
  <c r="H325" i="1"/>
  <c r="X324" i="1"/>
  <c r="H324" i="1"/>
  <c r="X323" i="1"/>
  <c r="H323" i="1"/>
  <c r="X322" i="1"/>
  <c r="H322" i="1"/>
  <c r="X321" i="1"/>
  <c r="H321" i="1"/>
  <c r="X320" i="1"/>
  <c r="H320" i="1"/>
  <c r="X319" i="1"/>
  <c r="H319" i="1"/>
  <c r="X318" i="1"/>
  <c r="H318" i="1"/>
  <c r="X317" i="1"/>
  <c r="H317" i="1"/>
  <c r="X316" i="1"/>
  <c r="H316" i="1"/>
  <c r="X315" i="1"/>
  <c r="H315" i="1"/>
  <c r="X314" i="1"/>
  <c r="M314" i="1"/>
  <c r="H314" i="1"/>
  <c r="X313" i="1"/>
  <c r="H313" i="1"/>
  <c r="X312" i="1"/>
  <c r="H312" i="1"/>
  <c r="X311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M299" i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M286" i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H286" i="1"/>
  <c r="H285" i="1"/>
  <c r="H284" i="1"/>
  <c r="H283" i="1"/>
  <c r="H282" i="1"/>
  <c r="M281" i="1"/>
  <c r="M282" i="1" s="1"/>
  <c r="M283" i="1" s="1"/>
  <c r="H281" i="1"/>
  <c r="M280" i="1"/>
  <c r="H280" i="1"/>
  <c r="A280" i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20" i="1" s="1"/>
  <c r="A321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H279" i="1"/>
  <c r="X278" i="1"/>
  <c r="H278" i="1"/>
  <c r="X277" i="1"/>
  <c r="H277" i="1"/>
  <c r="H275" i="1"/>
  <c r="X274" i="1"/>
  <c r="H274" i="1"/>
  <c r="X273" i="1"/>
  <c r="H273" i="1"/>
  <c r="X272" i="1"/>
  <c r="H272" i="1"/>
  <c r="X271" i="1"/>
  <c r="H271" i="1"/>
  <c r="X270" i="1"/>
  <c r="H270" i="1"/>
  <c r="X269" i="1"/>
  <c r="H269" i="1"/>
  <c r="X268" i="1"/>
  <c r="H268" i="1"/>
  <c r="X267" i="1"/>
  <c r="H267" i="1"/>
  <c r="X266" i="1"/>
  <c r="H266" i="1"/>
  <c r="X265" i="1"/>
  <c r="H265" i="1"/>
  <c r="X264" i="1"/>
  <c r="H264" i="1"/>
  <c r="X263" i="1"/>
  <c r="H263" i="1"/>
  <c r="X262" i="1"/>
  <c r="H262" i="1"/>
  <c r="X261" i="1"/>
  <c r="H261" i="1"/>
  <c r="X260" i="1"/>
  <c r="H260" i="1"/>
  <c r="X259" i="1"/>
  <c r="M259" i="1"/>
  <c r="H259" i="1"/>
  <c r="X258" i="1"/>
  <c r="H258" i="1"/>
  <c r="X257" i="1"/>
  <c r="H257" i="1"/>
  <c r="X256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M244" i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M231" i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H231" i="1"/>
  <c r="H230" i="1"/>
  <c r="H229" i="1"/>
  <c r="H228" i="1"/>
  <c r="H227" i="1"/>
  <c r="H226" i="1"/>
  <c r="M225" i="1"/>
  <c r="M226" i="1" s="1"/>
  <c r="M227" i="1" s="1"/>
  <c r="M228" i="1" s="1"/>
  <c r="H225" i="1"/>
  <c r="A225" i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5" i="1" s="1"/>
  <c r="A266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H224" i="1"/>
  <c r="X223" i="1"/>
  <c r="H223" i="1"/>
  <c r="X222" i="1"/>
  <c r="H222" i="1"/>
  <c r="H220" i="1"/>
  <c r="X219" i="1"/>
  <c r="H219" i="1"/>
  <c r="X218" i="1"/>
  <c r="H218" i="1"/>
  <c r="X217" i="1"/>
  <c r="H217" i="1"/>
  <c r="X216" i="1"/>
  <c r="H216" i="1"/>
  <c r="X215" i="1"/>
  <c r="H215" i="1"/>
  <c r="X214" i="1"/>
  <c r="H214" i="1"/>
  <c r="A214" i="1"/>
  <c r="A215" i="1" s="1"/>
  <c r="A216" i="1" s="1"/>
  <c r="A217" i="1" s="1"/>
  <c r="A218" i="1" s="1"/>
  <c r="A219" i="1" s="1"/>
  <c r="A220" i="1" s="1"/>
  <c r="A221" i="1" s="1"/>
  <c r="A222" i="1" s="1"/>
  <c r="A223" i="1" s="1"/>
  <c r="X213" i="1"/>
  <c r="H213" i="1"/>
  <c r="X212" i="1"/>
  <c r="H212" i="1"/>
  <c r="X211" i="1"/>
  <c r="H211" i="1"/>
  <c r="X210" i="1"/>
  <c r="H210" i="1"/>
  <c r="X209" i="1"/>
  <c r="H209" i="1"/>
  <c r="A209" i="1"/>
  <c r="A210" i="1" s="1"/>
  <c r="A211" i="1" s="1"/>
  <c r="A212" i="1" s="1"/>
  <c r="A213" i="1" s="1"/>
  <c r="X208" i="1"/>
  <c r="H208" i="1"/>
  <c r="X207" i="1"/>
  <c r="H207" i="1"/>
  <c r="X206" i="1"/>
  <c r="H206" i="1"/>
  <c r="X205" i="1"/>
  <c r="H205" i="1"/>
  <c r="X204" i="1"/>
  <c r="M204" i="1"/>
  <c r="H204" i="1"/>
  <c r="X203" i="1"/>
  <c r="H203" i="1"/>
  <c r="X202" i="1"/>
  <c r="H202" i="1"/>
  <c r="X201" i="1"/>
  <c r="H201" i="1"/>
  <c r="Q200" i="1"/>
  <c r="P200" i="1"/>
  <c r="H200" i="1"/>
  <c r="H199" i="1"/>
  <c r="H198" i="1"/>
  <c r="H197" i="1"/>
  <c r="H196" i="1"/>
  <c r="H195" i="1"/>
  <c r="H194" i="1"/>
  <c r="H193" i="1"/>
  <c r="H192" i="1"/>
  <c r="H191" i="1"/>
  <c r="H190" i="1"/>
  <c r="M189" i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M175" i="1"/>
  <c r="M176" i="1" s="1"/>
  <c r="M177" i="1" s="1"/>
  <c r="M178" i="1" s="1"/>
  <c r="M179" i="1" s="1"/>
  <c r="M180" i="1" s="1"/>
  <c r="M181" i="1" s="1"/>
  <c r="M182" i="1" s="1"/>
  <c r="H175" i="1"/>
  <c r="H174" i="1"/>
  <c r="H173" i="1"/>
  <c r="H172" i="1"/>
  <c r="H171" i="1"/>
  <c r="H170" i="1"/>
  <c r="M169" i="1"/>
  <c r="M170" i="1" s="1"/>
  <c r="M171" i="1" s="1"/>
  <c r="M172" i="1" s="1"/>
  <c r="H169" i="1"/>
  <c r="A169" i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H168" i="1"/>
  <c r="H167" i="1"/>
  <c r="H166" i="1"/>
  <c r="H164" i="1"/>
  <c r="H163" i="1"/>
  <c r="H162" i="1"/>
  <c r="H161" i="1"/>
  <c r="H160" i="1"/>
  <c r="H159" i="1"/>
  <c r="A159" i="1"/>
  <c r="A160" i="1" s="1"/>
  <c r="A161" i="1" s="1"/>
  <c r="A162" i="1" s="1"/>
  <c r="A163" i="1" s="1"/>
  <c r="A164" i="1" s="1"/>
  <c r="A165" i="1" s="1"/>
  <c r="A166" i="1" s="1"/>
  <c r="A167" i="1" s="1"/>
  <c r="H158" i="1"/>
  <c r="H157" i="1"/>
  <c r="H156" i="1"/>
  <c r="A156" i="1"/>
  <c r="A157" i="1" s="1"/>
  <c r="H155" i="1"/>
  <c r="H154" i="1"/>
  <c r="H153" i="1"/>
  <c r="H152" i="1"/>
  <c r="H151" i="1"/>
  <c r="H150" i="1"/>
  <c r="H149" i="1"/>
  <c r="M148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M133" i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M120" i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H120" i="1"/>
  <c r="H119" i="1"/>
  <c r="H118" i="1"/>
  <c r="H117" i="1"/>
  <c r="H116" i="1"/>
  <c r="H115" i="1"/>
  <c r="M114" i="1"/>
  <c r="M115" i="1" s="1"/>
  <c r="M116" i="1" s="1"/>
  <c r="M117" i="1" s="1"/>
  <c r="H114" i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H113" i="1"/>
  <c r="X112" i="1"/>
  <c r="H112" i="1"/>
  <c r="X111" i="1"/>
  <c r="H111" i="1"/>
  <c r="H109" i="1"/>
  <c r="X108" i="1"/>
  <c r="H108" i="1"/>
  <c r="X107" i="1"/>
  <c r="H107" i="1"/>
  <c r="X106" i="1"/>
  <c r="H106" i="1"/>
  <c r="X105" i="1"/>
  <c r="H105" i="1"/>
  <c r="X104" i="1"/>
  <c r="H104" i="1"/>
  <c r="A104" i="1"/>
  <c r="A105" i="1" s="1"/>
  <c r="A106" i="1" s="1"/>
  <c r="A107" i="1" s="1"/>
  <c r="A108" i="1" s="1"/>
  <c r="A109" i="1" s="1"/>
  <c r="A110" i="1" s="1"/>
  <c r="A111" i="1" s="1"/>
  <c r="A112" i="1" s="1"/>
  <c r="X103" i="1"/>
  <c r="H103" i="1"/>
  <c r="X102" i="1"/>
  <c r="H102" i="1"/>
  <c r="X101" i="1"/>
  <c r="H101" i="1"/>
  <c r="X100" i="1"/>
  <c r="H100" i="1"/>
  <c r="X99" i="1"/>
  <c r="H99" i="1"/>
  <c r="X98" i="1"/>
  <c r="H98" i="1"/>
  <c r="X97" i="1"/>
  <c r="H97" i="1"/>
  <c r="X96" i="1"/>
  <c r="H96" i="1"/>
  <c r="X95" i="1"/>
  <c r="H95" i="1"/>
  <c r="X94" i="1"/>
  <c r="H94" i="1"/>
  <c r="X93" i="1"/>
  <c r="M93" i="1"/>
  <c r="H93" i="1"/>
  <c r="X92" i="1"/>
  <c r="H92" i="1"/>
  <c r="X91" i="1"/>
  <c r="H91" i="1"/>
  <c r="X90" i="1"/>
  <c r="H90" i="1"/>
  <c r="Q89" i="1"/>
  <c r="P89" i="1"/>
  <c r="H89" i="1"/>
  <c r="H88" i="1"/>
  <c r="H87" i="1"/>
  <c r="H86" i="1"/>
  <c r="H85" i="1"/>
  <c r="H84" i="1"/>
  <c r="H83" i="1"/>
  <c r="H82" i="1"/>
  <c r="H81" i="1"/>
  <c r="H80" i="1"/>
  <c r="H79" i="1"/>
  <c r="M78" i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M64" i="1"/>
  <c r="M65" i="1" s="1"/>
  <c r="M66" i="1" s="1"/>
  <c r="M67" i="1" s="1"/>
  <c r="M68" i="1" s="1"/>
  <c r="M69" i="1" s="1"/>
  <c r="M70" i="1" s="1"/>
  <c r="M71" i="1" s="1"/>
  <c r="H64" i="1"/>
  <c r="H63" i="1"/>
  <c r="H62" i="1"/>
  <c r="H61" i="1"/>
  <c r="H60" i="1"/>
  <c r="H59" i="1"/>
  <c r="M58" i="1"/>
  <c r="M59" i="1" s="1"/>
  <c r="M60" i="1" s="1"/>
  <c r="M61" i="1" s="1"/>
  <c r="H58" i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H57" i="1"/>
  <c r="X56" i="1"/>
  <c r="H56" i="1"/>
  <c r="X55" i="1"/>
  <c r="H55" i="1"/>
  <c r="H53" i="1"/>
  <c r="X52" i="1"/>
  <c r="H52" i="1"/>
  <c r="X51" i="1"/>
  <c r="H51" i="1"/>
  <c r="X50" i="1"/>
  <c r="H50" i="1"/>
  <c r="X49" i="1"/>
  <c r="H49" i="1"/>
  <c r="X48" i="1"/>
  <c r="H48" i="1"/>
  <c r="A48" i="1"/>
  <c r="A49" i="1" s="1"/>
  <c r="A50" i="1" s="1"/>
  <c r="A51" i="1" s="1"/>
  <c r="A52" i="1" s="1"/>
  <c r="A53" i="1" s="1"/>
  <c r="A54" i="1" s="1"/>
  <c r="A55" i="1" s="1"/>
  <c r="A56" i="1" s="1"/>
  <c r="X47" i="1"/>
  <c r="H47" i="1"/>
  <c r="X46" i="1"/>
  <c r="H46" i="1"/>
  <c r="X45" i="1"/>
  <c r="H45" i="1"/>
  <c r="X44" i="1"/>
  <c r="H44" i="1"/>
  <c r="X43" i="1"/>
  <c r="H43" i="1"/>
  <c r="X42" i="1"/>
  <c r="H42" i="1"/>
  <c r="X41" i="1"/>
  <c r="H41" i="1"/>
  <c r="X40" i="1"/>
  <c r="H40" i="1"/>
  <c r="X39" i="1"/>
  <c r="H39" i="1"/>
  <c r="X38" i="1"/>
  <c r="H38" i="1"/>
  <c r="X37" i="1"/>
  <c r="M37" i="1"/>
  <c r="H37" i="1"/>
  <c r="X36" i="1"/>
  <c r="H36" i="1"/>
  <c r="X35" i="1"/>
  <c r="H35" i="1"/>
  <c r="X34" i="1"/>
  <c r="H34" i="1"/>
  <c r="H33" i="1"/>
  <c r="H32" i="1"/>
  <c r="H31" i="1"/>
  <c r="H30" i="1"/>
  <c r="H29" i="1"/>
  <c r="H28" i="1"/>
  <c r="H27" i="1"/>
  <c r="H26" i="1"/>
  <c r="H25" i="1"/>
  <c r="H24" i="1"/>
  <c r="H23" i="1"/>
  <c r="M22" i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M9" i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H9" i="1"/>
  <c r="H8" i="1"/>
  <c r="H7" i="1"/>
  <c r="H6" i="1"/>
  <c r="H5" i="1"/>
  <c r="H4" i="1"/>
  <c r="M3" i="1"/>
  <c r="M4" i="1" s="1"/>
  <c r="M5" i="1" s="1"/>
  <c r="M6" i="1" s="1"/>
  <c r="H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H2" i="1"/>
  <c r="X8" i="1" l="1"/>
  <c r="M73" i="1"/>
  <c r="M74" i="1" s="1"/>
  <c r="M75" i="1" s="1"/>
  <c r="M72" i="1"/>
  <c r="A184" i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183" i="1"/>
  <c r="M184" i="1"/>
  <c r="M185" i="1" s="1"/>
  <c r="M186" i="1" s="1"/>
  <c r="M183" i="1"/>
  <c r="A72" i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X9" i="1" l="1"/>
  <c r="X10" i="1" l="1"/>
  <c r="X11" i="1" l="1"/>
  <c r="X12" i="1" l="1"/>
  <c r="X13" i="1" l="1"/>
  <c r="X14" i="1" l="1"/>
  <c r="X15" i="1" l="1"/>
  <c r="X16" i="1" l="1"/>
  <c r="X17" i="1" l="1"/>
  <c r="X18" i="1" l="1"/>
  <c r="X19" i="1" l="1"/>
  <c r="X20" i="1" l="1"/>
  <c r="X21" i="1" l="1"/>
  <c r="X22" i="1" l="1"/>
  <c r="X23" i="1" l="1"/>
  <c r="X24" i="1" l="1"/>
  <c r="X25" i="1" l="1"/>
  <c r="X26" i="1" l="1"/>
  <c r="X27" i="1" l="1"/>
  <c r="X28" i="1" l="1"/>
  <c r="X29" i="1" l="1"/>
  <c r="X30" i="1" l="1"/>
  <c r="X31" i="1" l="1"/>
  <c r="X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23" authorId="0" shapeId="0" xr:uid="{CA976EAF-CF14-43D0-AA81-59BF6BC4FE0D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GPS for Apollo MTS</t>
        </r>
      </text>
    </comment>
    <comment ref="O247" authorId="0" shapeId="0" xr:uid="{E8893E45-DAA8-4CF1-8220-EABBE2A977EA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GPS for Apollo MTS</t>
        </r>
      </text>
    </comment>
    <comment ref="O376" authorId="0" shapeId="0" xr:uid="{907B3D03-68E0-4566-9C2D-FBE4C8ADAB67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GPS for Apollo MTS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Includes annualised capex</t>
        </r>
      </text>
    </comment>
    <comment ref="K32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>Includes annualised capex</t>
        </r>
      </text>
    </comment>
  </commentList>
</comments>
</file>

<file path=xl/sharedStrings.xml><?xml version="1.0" encoding="utf-8"?>
<sst xmlns="http://schemas.openxmlformats.org/spreadsheetml/2006/main" count="4608" uniqueCount="432">
  <si>
    <t>Scenario</t>
  </si>
  <si>
    <t>Power Station Name</t>
  </si>
  <si>
    <t>Grouping</t>
  </si>
  <si>
    <t>Carrier</t>
  </si>
  <si>
    <t>Unit size (MW)</t>
  </si>
  <si>
    <t>Number units</t>
  </si>
  <si>
    <t>Capacity (MW)</t>
  </si>
  <si>
    <t>Commissioning Date</t>
  </si>
  <si>
    <t>Decommissioning Date</t>
  </si>
  <si>
    <t>Heat Rate (GJ/MWh)</t>
  </si>
  <si>
    <t>CO2 Emissions (kgCO2/MWh)</t>
  </si>
  <si>
    <t>Fuel Price (R/GJ)</t>
  </si>
  <si>
    <t>Max Ramp Up (%/h)</t>
  </si>
  <si>
    <t>Max Ramp Down (%/h)</t>
  </si>
  <si>
    <t>Max Ramp Start Up (%/h)</t>
  </si>
  <si>
    <t>Max Ramp Shut Down (%/h)</t>
  </si>
  <si>
    <t>Min Stable Level (%)</t>
  </si>
  <si>
    <t>Min Up Time (h)</t>
  </si>
  <si>
    <t>Min Down Time (h)</t>
  </si>
  <si>
    <t>Variable O&amp;M Cost (R/MWh)</t>
  </si>
  <si>
    <t>Fixed O&amp;M Cost (R/kW/yr)</t>
  </si>
  <si>
    <t>Unit Start Up Cost (R)</t>
  </si>
  <si>
    <t>Start Up Cost (R)</t>
  </si>
  <si>
    <t>Shut Down Cost (R)</t>
  </si>
  <si>
    <t>GPS Latitude</t>
  </si>
  <si>
    <t>GPS Longitude</t>
  </si>
  <si>
    <t>BASE</t>
  </si>
  <si>
    <t>Arnot*</t>
  </si>
  <si>
    <t>eskom</t>
  </si>
  <si>
    <t>coal</t>
  </si>
  <si>
    <t>-</t>
  </si>
  <si>
    <t>Arnot**</t>
  </si>
  <si>
    <t>Camden*</t>
  </si>
  <si>
    <t>Camden**</t>
  </si>
  <si>
    <t>Duvha*</t>
  </si>
  <si>
    <t>Duvha**</t>
  </si>
  <si>
    <t>Grootvlei*</t>
  </si>
  <si>
    <t>Grootvlei**</t>
  </si>
  <si>
    <t>Hendrina*</t>
  </si>
  <si>
    <t>Hendrina**</t>
  </si>
  <si>
    <t>Kelvin</t>
  </si>
  <si>
    <t>IPP</t>
  </si>
  <si>
    <t>Kendal*</t>
  </si>
  <si>
    <t>Kendal**</t>
  </si>
  <si>
    <t>Komati</t>
  </si>
  <si>
    <t>Kriel*</t>
  </si>
  <si>
    <t>Kriel**</t>
  </si>
  <si>
    <t>Kusile*</t>
  </si>
  <si>
    <t>beyond 2050</t>
  </si>
  <si>
    <t>Kusile**</t>
  </si>
  <si>
    <t>Kusile***</t>
  </si>
  <si>
    <t>Lethabo*</t>
  </si>
  <si>
    <t>Lethabo**</t>
  </si>
  <si>
    <t>Majuba*</t>
  </si>
  <si>
    <t>Majuba**</t>
  </si>
  <si>
    <t>Matimba*</t>
  </si>
  <si>
    <t>Matimba**</t>
  </si>
  <si>
    <t>Matla*</t>
  </si>
  <si>
    <t>Matla**</t>
  </si>
  <si>
    <t>Medupi*</t>
  </si>
  <si>
    <t>Medupi**</t>
  </si>
  <si>
    <t>Tutuka*</t>
  </si>
  <si>
    <t>Tutuka**</t>
  </si>
  <si>
    <t>Koeberg</t>
  </si>
  <si>
    <t>nuclear</t>
  </si>
  <si>
    <t>Ankerlig</t>
  </si>
  <si>
    <t>ocgt_diesel</t>
  </si>
  <si>
    <t>Gourikwa</t>
  </si>
  <si>
    <t>Acacia</t>
  </si>
  <si>
    <t>ocgt_avf</t>
  </si>
  <si>
    <t>PortRex</t>
  </si>
  <si>
    <t>Gariep</t>
  </si>
  <si>
    <t>hydro</t>
  </si>
  <si>
    <t>Vanderkloof</t>
  </si>
  <si>
    <t>AcwaDao</t>
  </si>
  <si>
    <t>RMIPPP</t>
  </si>
  <si>
    <t>rmippp</t>
  </si>
  <si>
    <t>ignore</t>
  </si>
  <si>
    <t>CoegaKarpowership</t>
  </si>
  <si>
    <t>MuliloTotalCoega</t>
  </si>
  <si>
    <t>MuliloTotalHydra</t>
  </si>
  <si>
    <t>Oya</t>
  </si>
  <si>
    <t>RichardsBayKarpowership</t>
  </si>
  <si>
    <t>SaldanhaKarpowership</t>
  </si>
  <si>
    <t>Scatec1</t>
  </si>
  <si>
    <t>Scatec2</t>
  </si>
  <si>
    <t>Scatec3</t>
  </si>
  <si>
    <t>Umoyilanga</t>
  </si>
  <si>
    <t>Avon</t>
  </si>
  <si>
    <t>Dedisa</t>
  </si>
  <si>
    <t>Secunda_coal</t>
  </si>
  <si>
    <t>Sasol</t>
  </si>
  <si>
    <t>sasol_coal</t>
  </si>
  <si>
    <t>Sasolburg_coal</t>
  </si>
  <si>
    <t>Sasol_ice</t>
  </si>
  <si>
    <t>sasol_gas</t>
  </si>
  <si>
    <t>Sasol_ocgt</t>
  </si>
  <si>
    <t>BASE_ADJ</t>
  </si>
  <si>
    <t>Kriel***</t>
  </si>
  <si>
    <t>IRP23_FULL</t>
  </si>
  <si>
    <t>Ignore</t>
  </si>
  <si>
    <t>IRP23_FULL_ADJ</t>
  </si>
  <si>
    <t>NZE2050</t>
  </si>
  <si>
    <t>C2040_NZE2050</t>
  </si>
  <si>
    <t>ocgt_gas</t>
  </si>
  <si>
    <t>Sasol_coal</t>
  </si>
  <si>
    <t>Model Key</t>
  </si>
  <si>
    <t>PV Mounting</t>
  </si>
  <si>
    <t>PV DC-AC Ratio</t>
  </si>
  <si>
    <t>Wind Hub Height</t>
  </si>
  <si>
    <t>CSP Storage Hours</t>
  </si>
  <si>
    <t>Aries Solar</t>
  </si>
  <si>
    <t>Aries</t>
  </si>
  <si>
    <t>BW1</t>
  </si>
  <si>
    <t>solar_pv</t>
  </si>
  <si>
    <t>Fixed Tilt</t>
  </si>
  <si>
    <t>De Aar Solar PV</t>
  </si>
  <si>
    <t>De_Aar</t>
  </si>
  <si>
    <t>Droogfontein Solar PV Project</t>
  </si>
  <si>
    <t>Droogfontein1</t>
  </si>
  <si>
    <t>Greefspan PV Power Plant1</t>
  </si>
  <si>
    <t>Greefspan1</t>
  </si>
  <si>
    <t>Single Axis</t>
  </si>
  <si>
    <t>Herbert PV Power Plant</t>
  </si>
  <si>
    <t>Herbert</t>
  </si>
  <si>
    <t>Kalkbult</t>
  </si>
  <si>
    <t>Kathu Solar Energy Facility</t>
  </si>
  <si>
    <t>Kathu</t>
  </si>
  <si>
    <t>Konkoonsies Solar</t>
  </si>
  <si>
    <t>Konkoonsies</t>
  </si>
  <si>
    <t>Lesedi Power Company</t>
  </si>
  <si>
    <t>Lesedi</t>
  </si>
  <si>
    <t>Letsatsi Power Company</t>
  </si>
  <si>
    <t>Letsatsi</t>
  </si>
  <si>
    <t>Mulilo Renewable Energy Solar PV De Aar</t>
  </si>
  <si>
    <t>Mulilo_De_ Aar</t>
  </si>
  <si>
    <t>Mulilo Renewable Energy Solar PV Prieska</t>
  </si>
  <si>
    <t>Mulilo_Prieska</t>
  </si>
  <si>
    <t>RustMo1 Solar Farm</t>
  </si>
  <si>
    <t>RustMo1</t>
  </si>
  <si>
    <t>SlimSun Swartland Solar Park</t>
  </si>
  <si>
    <t>SlimSun</t>
  </si>
  <si>
    <t>Solar Capital De Aar</t>
  </si>
  <si>
    <t>Solar_Capital</t>
  </si>
  <si>
    <t>Soutpan Solar Park</t>
  </si>
  <si>
    <t>Soutpan</t>
  </si>
  <si>
    <t>Touwsrivier Project</t>
  </si>
  <si>
    <t>Touwsrivier</t>
  </si>
  <si>
    <t>Witkop Solar Park</t>
  </si>
  <si>
    <t>Witkop</t>
  </si>
  <si>
    <t>Aurora</t>
  </si>
  <si>
    <t>BW2</t>
  </si>
  <si>
    <t>Boshoff Solar Park</t>
  </si>
  <si>
    <t>Boshoff</t>
  </si>
  <si>
    <t>Jasper Power Company</t>
  </si>
  <si>
    <t>Jasper</t>
  </si>
  <si>
    <t>Linde</t>
  </si>
  <si>
    <t>Project Dreunberg</t>
  </si>
  <si>
    <t>Dreunberg</t>
  </si>
  <si>
    <t>Sishen Solar Facility</t>
  </si>
  <si>
    <t>Sishen</t>
  </si>
  <si>
    <t>Solar Capital De Aar 3</t>
  </si>
  <si>
    <t>Solar_Capital2</t>
  </si>
  <si>
    <t>Upington Solar PV</t>
  </si>
  <si>
    <t>Upington</t>
  </si>
  <si>
    <t>Vredendal</t>
  </si>
  <si>
    <t>Adams Solar PV 2</t>
  </si>
  <si>
    <t>Adams</t>
  </si>
  <si>
    <t>BW3</t>
  </si>
  <si>
    <t>Electra Capital (Pty) Ltd</t>
  </si>
  <si>
    <t>Electra_Capital</t>
  </si>
  <si>
    <t>Mulilo Prieska PV</t>
  </si>
  <si>
    <t>Mulilo_Prieska2</t>
  </si>
  <si>
    <t>Mulilo Sonnedix Prieska PV</t>
  </si>
  <si>
    <t>Mulilo_Prieska3</t>
  </si>
  <si>
    <t>Pulida Solar Park</t>
  </si>
  <si>
    <t>Pulida</t>
  </si>
  <si>
    <t>Tom Burke Solar Park</t>
  </si>
  <si>
    <t>Tom_Burke</t>
  </si>
  <si>
    <t>Aggeneys Solar</t>
  </si>
  <si>
    <t>Aggeneys</t>
  </si>
  <si>
    <t>BW4</t>
  </si>
  <si>
    <t>Bokamoso</t>
  </si>
  <si>
    <t>De Wildt</t>
  </si>
  <si>
    <t>De_Wildt</t>
  </si>
  <si>
    <t>Droogfontein Solar Power</t>
  </si>
  <si>
    <t>Droogfontein2</t>
  </si>
  <si>
    <t>Dyasons Klip 1</t>
  </si>
  <si>
    <t>Dyasons_Klip1</t>
  </si>
  <si>
    <t>Dyasons Klip 2</t>
  </si>
  <si>
    <t>Dyasons_Klip2</t>
  </si>
  <si>
    <t>Greefspan PV Power Plant2</t>
  </si>
  <si>
    <t>Greefspan2</t>
  </si>
  <si>
    <t>Konkoonsies II Solar PV Facility</t>
  </si>
  <si>
    <t>Konkoonsies2</t>
  </si>
  <si>
    <t>Loeriesfontein Orange</t>
  </si>
  <si>
    <t>Loeriesfontein</t>
  </si>
  <si>
    <t>Sirius Solar PV Project One</t>
  </si>
  <si>
    <t>Sirius</t>
  </si>
  <si>
    <t>Waterloo Solar Park</t>
  </si>
  <si>
    <t>Waterloo</t>
  </si>
  <si>
    <t>Zeerust</t>
  </si>
  <si>
    <t>Braklaagte Solar Facility</t>
  </si>
  <si>
    <t>Braklaagte</t>
  </si>
  <si>
    <t>BW5</t>
  </si>
  <si>
    <t>Du Plessis Dam Solar PV 1</t>
  </si>
  <si>
    <t>Du_Plessis</t>
  </si>
  <si>
    <t>Graspan Solar PV Project</t>
  </si>
  <si>
    <t>Graspan</t>
  </si>
  <si>
    <t>Grootfontein PV 1</t>
  </si>
  <si>
    <t>Grootfontein1</t>
  </si>
  <si>
    <t>Grootfontein PV 2</t>
  </si>
  <si>
    <t>Grootfontein2</t>
  </si>
  <si>
    <t>Grootfontein PV 3</t>
  </si>
  <si>
    <t>Grootfontein3</t>
  </si>
  <si>
    <t>Grootspruit Solar PV Project</t>
  </si>
  <si>
    <t>Grootspruit</t>
  </si>
  <si>
    <t>Kentani Solar Facility</t>
  </si>
  <si>
    <t>Kentani</t>
  </si>
  <si>
    <t>Klipfontein 2 Solar Facility</t>
  </si>
  <si>
    <t>Klipfontein2</t>
  </si>
  <si>
    <t>Klipfontein Solar Facility</t>
  </si>
  <si>
    <t>Klipfontein1</t>
  </si>
  <si>
    <t>Leliehoek Solar Facility</t>
  </si>
  <si>
    <t>Leliehoek</t>
  </si>
  <si>
    <t>Sannaspos Solar PV Project</t>
  </si>
  <si>
    <t>Sannaspos</t>
  </si>
  <si>
    <t>Sonoblomo Solar Facility</t>
  </si>
  <si>
    <t>Sonoblomo</t>
  </si>
  <si>
    <t>Boitumelo Solar Power Plant</t>
  </si>
  <si>
    <t>Boitumelo</t>
  </si>
  <si>
    <t>BW6</t>
  </si>
  <si>
    <t>Doornhoek PV</t>
  </si>
  <si>
    <t>Doornhoek</t>
  </si>
  <si>
    <t>Good Hope Solar Park</t>
  </si>
  <si>
    <t>Good_Hope</t>
  </si>
  <si>
    <t>Kutlwano Solar Power Plant</t>
  </si>
  <si>
    <t>Kutlwano</t>
  </si>
  <si>
    <t>Ngonyama Solar PV</t>
  </si>
  <si>
    <t>Ngonyama</t>
  </si>
  <si>
    <t>Virginia Solar Park</t>
  </si>
  <si>
    <t>Virginia</t>
  </si>
  <si>
    <t>Cookhouse Wind Farm</t>
  </si>
  <si>
    <t>Cookhouse</t>
  </si>
  <si>
    <t>wind</t>
  </si>
  <si>
    <t>Dassieklip Wind Energy Facility</t>
  </si>
  <si>
    <t>Dassieklip</t>
  </si>
  <si>
    <t>Umoya Energy Wind Farm</t>
  </si>
  <si>
    <t>Hopefield</t>
  </si>
  <si>
    <t>Jeffreys Bay Wind Farm</t>
  </si>
  <si>
    <t>Jeffreysbay</t>
  </si>
  <si>
    <t>Kouga Wind Farm</t>
  </si>
  <si>
    <t>Kouga</t>
  </si>
  <si>
    <t>Metrowind Van Stadens Wind Farm</t>
  </si>
  <si>
    <t>Metrowind</t>
  </si>
  <si>
    <t>Nobelsfontein Phase 1</t>
  </si>
  <si>
    <t>Noblesfontein</t>
  </si>
  <si>
    <t>Red Cap Gibson Bay</t>
  </si>
  <si>
    <t>Gibson_bay</t>
  </si>
  <si>
    <t>Eskom Sere</t>
  </si>
  <si>
    <t>Sere</t>
  </si>
  <si>
    <t>Amakhala Emoyeni</t>
  </si>
  <si>
    <t>Amakhala</t>
  </si>
  <si>
    <t>Aurora Wind Power</t>
  </si>
  <si>
    <t>Chaba Wind Farm</t>
  </si>
  <si>
    <t>Chaba</t>
  </si>
  <si>
    <t>Gouda Wind Project</t>
  </si>
  <si>
    <t>Gouda</t>
  </si>
  <si>
    <t>Grassridge Wind Farm</t>
  </si>
  <si>
    <t>Grassridge</t>
  </si>
  <si>
    <t>Tsitsikamma Community Wind Farm</t>
  </si>
  <si>
    <t>Tsitsikama</t>
  </si>
  <si>
    <t>Waainek Wind Farm</t>
  </si>
  <si>
    <t>Waainek</t>
  </si>
  <si>
    <t>Dorper Wind Farm</t>
  </si>
  <si>
    <t>Dorper</t>
  </si>
  <si>
    <t>Khobab Wind Farm</t>
  </si>
  <si>
    <t>Khobab</t>
  </si>
  <si>
    <t>Loeriesfontein 2 Wind Farm</t>
  </si>
  <si>
    <t>Loeriesfontein2</t>
  </si>
  <si>
    <t>Longyuan Mulilo De Aar Maanhaarberg Wind Energy Facility</t>
  </si>
  <si>
    <t>Mulilo_de_aar1</t>
  </si>
  <si>
    <t>Longyuan Mulilo Green Energy De Aar 2 North Wind Energy Facility</t>
  </si>
  <si>
    <t>Mulilo_de_aar2</t>
  </si>
  <si>
    <t>Nojoli Wind Farm</t>
  </si>
  <si>
    <t>Nojoli</t>
  </si>
  <si>
    <t>Noupoort Wind Farm</t>
  </si>
  <si>
    <t>Noupoort</t>
  </si>
  <si>
    <t>Copperton Windfarm</t>
  </si>
  <si>
    <t>Copperton</t>
  </si>
  <si>
    <t>Excelsior Wind Energy Facility</t>
  </si>
  <si>
    <t>Exelsior</t>
  </si>
  <si>
    <t>Garob Wind Farm</t>
  </si>
  <si>
    <t>Garob</t>
  </si>
  <si>
    <t>Golden Valley Wind</t>
  </si>
  <si>
    <t>Golden_valley</t>
  </si>
  <si>
    <t>Kangnas Wind Farm</t>
  </si>
  <si>
    <t>Kangnas</t>
  </si>
  <si>
    <t>The Karusa Wind Farm</t>
  </si>
  <si>
    <t>Karusa</t>
  </si>
  <si>
    <t>Nxuba Wind Farm</t>
  </si>
  <si>
    <t>Nxuba</t>
  </si>
  <si>
    <t>Oyster Bay Wind Farm</t>
  </si>
  <si>
    <t>Oyster_bay</t>
  </si>
  <si>
    <t>Perdekraal East Wind Farm</t>
  </si>
  <si>
    <t>Perdekraal_east</t>
  </si>
  <si>
    <t>Roggeveld Wind Farm</t>
  </si>
  <si>
    <t>Roggeveld</t>
  </si>
  <si>
    <t>Soetwater Wind Farm</t>
  </si>
  <si>
    <t>Soetwater</t>
  </si>
  <si>
    <t>Wesley Ciskei</t>
  </si>
  <si>
    <t>Wesley_ciskei</t>
  </si>
  <si>
    <t>Beaufort_west</t>
  </si>
  <si>
    <t>Brandvalley</t>
  </si>
  <si>
    <t>Coleskop</t>
  </si>
  <si>
    <t>Dwarsrug</t>
  </si>
  <si>
    <t>Phezukomoya</t>
  </si>
  <si>
    <t>Rietkloof</t>
  </si>
  <si>
    <t>Rietrug</t>
  </si>
  <si>
    <t>San_Kraal</t>
  </si>
  <si>
    <t>Sutherland</t>
  </si>
  <si>
    <t>Waaihoek</t>
  </si>
  <si>
    <t>Wolf</t>
  </si>
  <si>
    <t>Kaxu Solar One</t>
  </si>
  <si>
    <t>Kaxu</t>
  </si>
  <si>
    <t>solar_csp</t>
  </si>
  <si>
    <t>Khi Solar One</t>
  </si>
  <si>
    <t>Khi</t>
  </si>
  <si>
    <t>Bokpoort CSP project</t>
  </si>
  <si>
    <t>Bokpoort</t>
  </si>
  <si>
    <t>!XiNa Solar One</t>
  </si>
  <si>
    <t>!XiNa</t>
  </si>
  <si>
    <t>Karoshoek Solar One</t>
  </si>
  <si>
    <t>Karoshoek</t>
  </si>
  <si>
    <t>Kathu Solar Park</t>
  </si>
  <si>
    <t>BW3.5</t>
  </si>
  <si>
    <t>Redstone Solar Thermal Power Plant</t>
  </si>
  <si>
    <t>Redstone</t>
  </si>
  <si>
    <t>Neusberg Hydro Electrical Project</t>
  </si>
  <si>
    <t>Neusberg</t>
  </si>
  <si>
    <t>Stortemelk Hydro</t>
  </si>
  <si>
    <t>Stortemelk</t>
  </si>
  <si>
    <t>Kruisvallei Hydro</t>
  </si>
  <si>
    <t>Kruisvallei</t>
  </si>
  <si>
    <t>ColleyWobbles</t>
  </si>
  <si>
    <t>CahoraBassa</t>
  </si>
  <si>
    <t>hydro_import</t>
  </si>
  <si>
    <t>ENERGY Joburg Landfill Gas to Electircity Project</t>
  </si>
  <si>
    <t>Jhb_landfill</t>
  </si>
  <si>
    <t>bioenergy</t>
  </si>
  <si>
    <t>Mkuze</t>
  </si>
  <si>
    <t>Ngodwana Energy</t>
  </si>
  <si>
    <t>Ngodwana</t>
  </si>
  <si>
    <t>Mondi</t>
  </si>
  <si>
    <t>Sappi</t>
  </si>
  <si>
    <t>Existing distributed solar PV</t>
  </si>
  <si>
    <t>existing</t>
  </si>
  <si>
    <t>solar_pv_rooftop</t>
  </si>
  <si>
    <t>Round Trip Efficiency (%)</t>
  </si>
  <si>
    <t>Max Storage (GWh)</t>
  </si>
  <si>
    <t>Max Storage (hours)</t>
  </si>
  <si>
    <t>Drakensberg</t>
  </si>
  <si>
    <t>phs</t>
  </si>
  <si>
    <t>Ingula</t>
  </si>
  <si>
    <t>Palmiet</t>
  </si>
  <si>
    <t>Steenbras</t>
  </si>
  <si>
    <t>CoCT</t>
  </si>
  <si>
    <t>Aggeneis</t>
  </si>
  <si>
    <t>battery_4h</t>
  </si>
  <si>
    <t>Ferrum</t>
  </si>
  <si>
    <t>Mookodi</t>
  </si>
  <si>
    <t>Nieuwehoop</t>
  </si>
  <si>
    <t>Garona</t>
  </si>
  <si>
    <t>BW1_not_awarded</t>
  </si>
  <si>
    <t>Mercury</t>
  </si>
  <si>
    <t>Carnel</t>
  </si>
  <si>
    <t>Hermes</t>
  </si>
  <si>
    <t>Ngwedi</t>
  </si>
  <si>
    <t>Midas</t>
  </si>
  <si>
    <t>Marang</t>
  </si>
  <si>
    <t>Bighorn</t>
  </si>
  <si>
    <t>Ararat</t>
  </si>
  <si>
    <t>Witzenberg</t>
  </si>
  <si>
    <t>Ashton</t>
  </si>
  <si>
    <t>Cuprum</t>
  </si>
  <si>
    <t>Kiwano</t>
  </si>
  <si>
    <t>Skaapvlei</t>
  </si>
  <si>
    <t>Melkhout</t>
  </si>
  <si>
    <t>Elandskop</t>
  </si>
  <si>
    <t>Pongola</t>
  </si>
  <si>
    <t>Hex</t>
  </si>
  <si>
    <t>Graafwater</t>
  </si>
  <si>
    <t>Paleisheuwel</t>
  </si>
  <si>
    <t>Rietfontein</t>
  </si>
  <si>
    <t>WestCoast1</t>
  </si>
  <si>
    <t>Trakas</t>
  </si>
  <si>
    <t>Maralla</t>
  </si>
  <si>
    <t>Esizayo</t>
  </si>
  <si>
    <t>Nuweveld_north</t>
  </si>
  <si>
    <t>Nuweveld_west</t>
  </si>
  <si>
    <t>Nuweveld_east</t>
  </si>
  <si>
    <t>Komsberg_east</t>
  </si>
  <si>
    <t>Komsberg_west</t>
  </si>
  <si>
    <t>Loperberg</t>
  </si>
  <si>
    <t>Wolseley</t>
  </si>
  <si>
    <t>Haga_haga</t>
  </si>
  <si>
    <t>BW6fail</t>
  </si>
  <si>
    <t>Golden_valley2</t>
  </si>
  <si>
    <t>Malabar</t>
  </si>
  <si>
    <t>Jessa_M</t>
  </si>
  <si>
    <t>Jessa_Z</t>
  </si>
  <si>
    <t>Kwagga1</t>
  </si>
  <si>
    <t>Kwagga2</t>
  </si>
  <si>
    <t>Kwagga3</t>
  </si>
  <si>
    <t>Pienaarspoort1</t>
  </si>
  <si>
    <t>Ishwati_emoyeni</t>
  </si>
  <si>
    <t>Pienaarspoort2</t>
  </si>
  <si>
    <t>Great_kei</t>
  </si>
  <si>
    <t>Bayview</t>
  </si>
  <si>
    <t>Langhoogte</t>
  </si>
  <si>
    <t>Western Cape</t>
  </si>
  <si>
    <t>Northern Cape</t>
  </si>
  <si>
    <t>Eastern Cape</t>
  </si>
  <si>
    <t>Free State</t>
  </si>
  <si>
    <t>KwaZulu Natal</t>
  </si>
  <si>
    <t>Gauteng</t>
  </si>
  <si>
    <t>North West</t>
  </si>
  <si>
    <t>Limpopo</t>
  </si>
  <si>
    <t>Mpumalanga</t>
  </si>
  <si>
    <t>AMBITIONS</t>
  </si>
  <si>
    <t>AMBITIONS_LC</t>
  </si>
  <si>
    <t>Dispatch Committable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</si>
</sst>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9" x14ac:knownFonts="1">
    <font>
      <sz val="11"/>
      <color rgb="FF000000"/>
      <name val="Calibri"/>
      <family val="2"/>
      <charset val="1"/>
    </font>
    <font>
      <b/>
      <sz val="13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Aptos Narrow"/>
      <family val="2"/>
      <scheme val="minor"/>
    </font>
    <font>
      <sz val="11"/>
      <color rgb="FF222222"/>
      <name val="Segoe UI"/>
      <family val="2"/>
    </font>
    <font>
      <sz val="11"/>
      <color rgb="FF006100"/>
      <name val="Aptos Narrow"/>
      <family val="2"/>
      <scheme val="minor"/>
    </font>
    <font>
      <sz val="11"/>
      <color theme="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CC"/>
      </patternFill>
    </fill>
    <fill>
      <patternFill patternType="solid">
        <fgColor rgb="FFFFFFFF"/>
        <bgColor rgb="FFF2F2F2"/>
      </patternFill>
    </fill>
    <fill>
      <patternFill patternType="solid">
        <fgColor rgb="FFC6D9F1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2F2F2"/>
      </patternFill>
    </fill>
    <fill>
      <patternFill patternType="solid">
        <fgColor rgb="FFA9D18E"/>
        <bgColor rgb="FFA7C0DE"/>
      </patternFill>
    </fill>
    <fill>
      <patternFill patternType="solid">
        <fgColor rgb="FF548235"/>
        <bgColor rgb="FF339966"/>
      </patternFill>
    </fill>
    <fill>
      <patternFill patternType="solid">
        <fgColor rgb="FFDCE6F2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  <fill>
      <patternFill patternType="solid">
        <fgColor rgb="FFDCE6F2"/>
        <bgColor rgb="FFDAE3F3"/>
      </patternFill>
    </fill>
    <fill>
      <patternFill patternType="solid">
        <fgColor rgb="FFF2F2F2"/>
        <bgColor rgb="FFEEEEE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rgb="FFDCE6F2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A7C0D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4" fillId="0" borderId="0" applyBorder="0" applyProtection="0"/>
    <xf numFmtId="0" fontId="1" fillId="0" borderId="1" applyProtection="0"/>
    <xf numFmtId="0" fontId="2" fillId="2" borderId="2" applyProtection="0"/>
    <xf numFmtId="0" fontId="5" fillId="11" borderId="0" applyNumberFormat="0" applyBorder="0" applyAlignment="0" applyProtection="0"/>
    <xf numFmtId="0" fontId="7" fillId="14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2" applyBorder="1" applyAlignment="1" applyProtection="1">
      <alignment horizontal="left" vertical="center" wrapText="1"/>
    </xf>
    <xf numFmtId="0" fontId="1" fillId="0" borderId="0" xfId="2" applyBorder="1" applyAlignment="1" applyProtection="1">
      <alignment horizontal="right" vertical="center" wrapText="1"/>
    </xf>
    <xf numFmtId="0" fontId="1" fillId="3" borderId="0" xfId="2" applyFill="1" applyBorder="1" applyAlignment="1" applyProtection="1">
      <alignment horizontal="right" vertical="center" wrapText="1"/>
    </xf>
    <xf numFmtId="0" fontId="1" fillId="0" borderId="3" xfId="2" applyBorder="1" applyAlignment="1" applyProtection="1">
      <alignment horizontal="right" vertical="center" wrapText="1"/>
    </xf>
    <xf numFmtId="0" fontId="0" fillId="0" borderId="0" xfId="0" applyAlignment="1">
      <alignment wrapText="1"/>
    </xf>
    <xf numFmtId="0" fontId="0" fillId="4" borderId="4" xfId="0" applyFill="1" applyBorder="1"/>
    <xf numFmtId="0" fontId="2" fillId="2" borderId="5" xfId="3" applyBorder="1" applyProtection="1"/>
    <xf numFmtId="0" fontId="2" fillId="2" borderId="0" xfId="3" applyBorder="1" applyProtection="1"/>
    <xf numFmtId="0" fontId="0" fillId="0" borderId="5" xfId="0" applyBorder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4" borderId="0" xfId="0" applyFill="1"/>
    <xf numFmtId="2" fontId="0" fillId="0" borderId="7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5" borderId="0" xfId="0" applyFill="1" applyAlignment="1">
      <alignment horizontal="right"/>
    </xf>
    <xf numFmtId="0" fontId="2" fillId="2" borderId="8" xfId="3" applyBorder="1" applyProtection="1"/>
    <xf numFmtId="0" fontId="0" fillId="0" borderId="8" xfId="0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6" borderId="4" xfId="0" applyFill="1" applyBorder="1"/>
    <xf numFmtId="0" fontId="0" fillId="6" borderId="0" xfId="0" applyFill="1"/>
    <xf numFmtId="0" fontId="0" fillId="7" borderId="4" xfId="0" applyFill="1" applyBorder="1"/>
    <xf numFmtId="0" fontId="0" fillId="7" borderId="0" xfId="0" applyFill="1"/>
    <xf numFmtId="0" fontId="3" fillId="8" borderId="4" xfId="0" applyFont="1" applyFill="1" applyBorder="1"/>
    <xf numFmtId="0" fontId="3" fillId="8" borderId="0" xfId="0" applyFont="1" applyFill="1"/>
    <xf numFmtId="0" fontId="3" fillId="8" borderId="8" xfId="0" applyFont="1" applyFill="1" applyBorder="1"/>
    <xf numFmtId="0" fontId="0" fillId="5" borderId="8" xfId="0" applyFill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9" borderId="9" xfId="0" applyFill="1" applyBorder="1"/>
    <xf numFmtId="0" fontId="2" fillId="2" borderId="2" xfId="3" applyProtection="1"/>
    <xf numFmtId="0" fontId="2" fillId="2" borderId="2" xfId="3" applyAlignment="1" applyProtection="1">
      <alignment horizontal="right"/>
    </xf>
    <xf numFmtId="0" fontId="0" fillId="1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2" borderId="10" xfId="3" applyBorder="1" applyProtection="1"/>
    <xf numFmtId="0" fontId="2" fillId="5" borderId="2" xfId="3" applyFill="1" applyAlignment="1" applyProtection="1">
      <alignment horizontal="right"/>
    </xf>
    <xf numFmtId="0" fontId="1" fillId="0" borderId="8" xfId="2" applyBorder="1" applyAlignment="1" applyProtection="1">
      <alignment horizontal="left" vertical="center" wrapText="1"/>
    </xf>
    <xf numFmtId="0" fontId="1" fillId="0" borderId="8" xfId="2" applyBorder="1" applyAlignment="1" applyProtection="1">
      <alignment horizontal="right" vertical="center" wrapText="1"/>
    </xf>
    <xf numFmtId="0" fontId="0" fillId="4" borderId="9" xfId="0" applyFill="1" applyBorder="1"/>
    <xf numFmtId="9" fontId="4" fillId="0" borderId="0" xfId="1" applyBorder="1" applyProtection="1"/>
    <xf numFmtId="165" fontId="0" fillId="0" borderId="0" xfId="0" applyNumberFormat="1" applyAlignment="1">
      <alignment horizontal="right"/>
    </xf>
    <xf numFmtId="9" fontId="4" fillId="0" borderId="8" xfId="1" applyBorder="1" applyProtection="1"/>
    <xf numFmtId="165" fontId="0" fillId="0" borderId="8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8" xfId="0" applyBorder="1"/>
    <xf numFmtId="9" fontId="0" fillId="0" borderId="8" xfId="0" applyNumberFormat="1" applyBorder="1" applyAlignment="1">
      <alignment horizontal="right"/>
    </xf>
    <xf numFmtId="0" fontId="2" fillId="2" borderId="11" xfId="3" applyBorder="1" applyProtection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10" borderId="8" xfId="0" applyFill="1" applyBorder="1" applyAlignment="1">
      <alignment horizontal="right"/>
    </xf>
    <xf numFmtId="0" fontId="0" fillId="12" borderId="9" xfId="0" applyFill="1" applyBorder="1"/>
    <xf numFmtId="0" fontId="0" fillId="13" borderId="0" xfId="0" applyFill="1" applyAlignment="1">
      <alignment horizontal="right"/>
    </xf>
    <xf numFmtId="0" fontId="5" fillId="11" borderId="0" xfId="4" applyAlignment="1">
      <alignment horizontal="right"/>
    </xf>
    <xf numFmtId="0" fontId="6" fillId="0" borderId="0" xfId="0" applyFont="1"/>
    <xf numFmtId="166" fontId="0" fillId="0" borderId="0" xfId="0" applyNumberFormat="1" applyAlignment="1">
      <alignment horizontal="right"/>
    </xf>
    <xf numFmtId="166" fontId="0" fillId="0" borderId="7" xfId="0" applyNumberFormat="1" applyBorder="1" applyAlignment="1">
      <alignment horizontal="right"/>
    </xf>
    <xf numFmtId="166" fontId="0" fillId="0" borderId="8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0" xfId="0" applyNumberFormat="1"/>
    <xf numFmtId="166" fontId="0" fillId="0" borderId="7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8" xfId="0" applyNumberFormat="1" applyBorder="1"/>
    <xf numFmtId="166" fontId="0" fillId="0" borderId="3" xfId="0" applyNumberFormat="1" applyBorder="1"/>
    <xf numFmtId="166" fontId="0" fillId="10" borderId="0" xfId="0" applyNumberFormat="1" applyFill="1" applyAlignment="1">
      <alignment horizontal="right"/>
    </xf>
    <xf numFmtId="166" fontId="0" fillId="10" borderId="7" xfId="0" applyNumberFormat="1" applyFill="1" applyBorder="1" applyAlignment="1">
      <alignment horizontal="right"/>
    </xf>
    <xf numFmtId="166" fontId="0" fillId="10" borderId="8" xfId="0" applyNumberFormat="1" applyFill="1" applyBorder="1" applyAlignment="1">
      <alignment horizontal="right"/>
    </xf>
    <xf numFmtId="166" fontId="0" fillId="10" borderId="3" xfId="0" applyNumberFormat="1" applyFill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8" fillId="15" borderId="4" xfId="0" applyFont="1" applyFill="1" applyBorder="1"/>
    <xf numFmtId="0" fontId="8" fillId="15" borderId="0" xfId="0" applyFont="1" applyFill="1"/>
    <xf numFmtId="0" fontId="7" fillId="14" borderId="0" xfId="5" applyAlignment="1">
      <alignment horizontal="right"/>
    </xf>
    <xf numFmtId="9" fontId="4" fillId="0" borderId="5" xfId="1" applyBorder="1"/>
    <xf numFmtId="9" fontId="4" fillId="0" borderId="0" xfId="1"/>
    <xf numFmtId="1" fontId="0" fillId="0" borderId="5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</cellXfs>
  <cellStyles count="6">
    <cellStyle name="Excel Built-in Heading 2" xfId="2" xr:uid="{00000000-0005-0000-0000-000006000000}"/>
    <cellStyle name="Excel Built-in Input" xfId="3" xr:uid="{00000000-0005-0000-0000-000007000000}"/>
    <cellStyle name="Good" xfId="5" builtinId="26"/>
    <cellStyle name="Neutral" xfId="4" builtinId="28"/>
    <cellStyle name="Normal" xfId="0" builtinId="0"/>
    <cellStyle name="Percent" xfId="1" builtinId="5"/>
  </cellStyles>
  <dxfs count="10"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  <dxf>
      <numFmt numFmtId="166" formatCode="0.0000"/>
    </dxf>
    <dxf>
      <numFmt numFmtId="166" formatCode="0.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7F7F7F"/>
      <rgbColor rgb="FF9999FF"/>
      <rgbColor rgb="FF993366"/>
      <rgbColor rgb="FFFFF2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A7C0DE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AA56" totalsRowShown="0">
  <autoFilter ref="A1:AA56" xr:uid="{00000000-0009-0000-0100-000001000000}"/>
  <tableColumns count="27">
    <tableColumn id="1" xr3:uid="{00000000-0010-0000-0000-000001000000}" name="Scenario"/>
    <tableColumn id="2" xr3:uid="{00000000-0010-0000-0000-000002000000}" name="Power Station Name"/>
    <tableColumn id="3" xr3:uid="{00000000-0010-0000-0000-000003000000}" name="Grouping"/>
    <tableColumn id="4" xr3:uid="{00000000-0010-0000-0000-000004000000}" name="Carrier"/>
    <tableColumn id="27" xr3:uid="{D535301B-9B30-44B2-8890-F908E5A8842A}" name="Dispatch Committable" dataDxfId="9"/>
    <tableColumn id="5" xr3:uid="{00000000-0010-0000-0000-000005000000}" name="Unit size (MW)"/>
    <tableColumn id="6" xr3:uid="{00000000-0010-0000-0000-000006000000}" name="Number units"/>
    <tableColumn id="7" xr3:uid="{00000000-0010-0000-0000-000007000000}" name="Capacity (MW)"/>
    <tableColumn id="8" xr3:uid="{00000000-0010-0000-0000-000008000000}" name="Commissioning Date"/>
    <tableColumn id="9" xr3:uid="{00000000-0010-0000-0000-000009000000}" name="Decommissioning Date"/>
    <tableColumn id="10" xr3:uid="{00000000-0010-0000-0000-00000A000000}" name="Heat Rate (GJ/MWh)"/>
    <tableColumn id="11" xr3:uid="{00000000-0010-0000-0000-00000B000000}" name="CO2 Emissions (kgCO2/MWh)"/>
    <tableColumn id="12" xr3:uid="{00000000-0010-0000-0000-00000C000000}" name="Fuel Price (R/GJ)"/>
    <tableColumn id="13" xr3:uid="{00000000-0010-0000-0000-00000D000000}" name="Max Ramp Up (%/h)"/>
    <tableColumn id="14" xr3:uid="{00000000-0010-0000-0000-00000E000000}" name="Max Ramp Down (%/h)"/>
    <tableColumn id="15" xr3:uid="{00000000-0010-0000-0000-00000F000000}" name="Max Ramp Start Up (%/h)"/>
    <tableColumn id="16" xr3:uid="{00000000-0010-0000-0000-000010000000}" name="Max Ramp Shut Down (%/h)"/>
    <tableColumn id="17" xr3:uid="{00000000-0010-0000-0000-000011000000}" name="Min Stable Level (%)"/>
    <tableColumn id="18" xr3:uid="{00000000-0010-0000-0000-000012000000}" name="Min Up Time (h)"/>
    <tableColumn id="19" xr3:uid="{00000000-0010-0000-0000-000013000000}" name="Min Down Time (h)"/>
    <tableColumn id="20" xr3:uid="{00000000-0010-0000-0000-000014000000}" name="Variable O&amp;M Cost (R/MWh)"/>
    <tableColumn id="21" xr3:uid="{00000000-0010-0000-0000-000015000000}" name="Fixed O&amp;M Cost (R/kW/yr)" dataDxfId="8"/>
    <tableColumn id="22" xr3:uid="{00000000-0010-0000-0000-000016000000}" name="Unit Start Up Cost (R)" dataDxfId="7"/>
    <tableColumn id="23" xr3:uid="{00000000-0010-0000-0000-000017000000}" name="Start Up Cost (R)" dataDxfId="6"/>
    <tableColumn id="24" xr3:uid="{00000000-0010-0000-0000-000018000000}" name="Shut Down Cost (R)" dataDxfId="5"/>
    <tableColumn id="25" xr3:uid="{00000000-0010-0000-0000-000019000000}" name="GPS Latitude" dataDxfId="4"/>
    <tableColumn id="26" xr3:uid="{00000000-0010-0000-0000-00001A000000}" name="GPS Longitud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6"/>
  <sheetViews>
    <sheetView tabSelected="1" topLeftCell="P80" zoomScale="85" zoomScaleNormal="85" workbookViewId="0">
      <selection activeCell="W63" sqref="W63"/>
    </sheetView>
  </sheetViews>
  <sheetFormatPr defaultColWidth="8.7109375" defaultRowHeight="15" x14ac:dyDescent="0.25"/>
  <cols>
    <col min="1" max="1" width="19.42578125" customWidth="1"/>
    <col min="2" max="2" width="24.42578125" customWidth="1"/>
    <col min="3" max="3" width="31.42578125" customWidth="1"/>
    <col min="4" max="4" width="11.7109375" style="1" customWidth="1"/>
    <col min="5" max="5" width="16.140625" style="1" customWidth="1"/>
    <col min="6" max="6" width="18" style="2" customWidth="1"/>
    <col min="7" max="7" width="17.140625" style="2" customWidth="1"/>
    <col min="8" max="8" width="18.140625" style="2" customWidth="1"/>
    <col min="9" max="9" width="23.85546875" style="2" customWidth="1"/>
    <col min="10" max="10" width="26.42578125" style="2" customWidth="1"/>
    <col min="11" max="12" width="24.28515625" style="2" customWidth="1"/>
    <col min="13" max="13" width="21" style="2" customWidth="1"/>
    <col min="14" max="14" width="19.7109375" style="2" customWidth="1"/>
    <col min="15" max="15" width="23.42578125" style="2" customWidth="1"/>
    <col min="16" max="16" width="26.85546875" style="2" customWidth="1"/>
    <col min="17" max="17" width="29.42578125" style="2" customWidth="1"/>
    <col min="18" max="18" width="32.28515625" style="2" customWidth="1"/>
    <col min="19" max="19" width="23.85546875" style="2" customWidth="1"/>
    <col min="20" max="20" width="19.42578125" style="2" customWidth="1"/>
    <col min="21" max="21" width="22.7109375" style="2" customWidth="1"/>
    <col min="22" max="22" width="32.7109375" style="2" customWidth="1"/>
    <col min="23" max="23" width="30.42578125" style="2" customWidth="1"/>
    <col min="24" max="24" width="25" style="2" customWidth="1"/>
    <col min="25" max="25" width="21.7109375" style="2" customWidth="1"/>
    <col min="26" max="26" width="22.85546875" style="2" customWidth="1"/>
    <col min="27" max="27" width="16.140625" style="1" customWidth="1"/>
  </cols>
  <sheetData>
    <row r="1" spans="1:27" s="7" customFormat="1" ht="34.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431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6" t="s">
        <v>25</v>
      </c>
    </row>
    <row r="2" spans="1:27" x14ac:dyDescent="0.25">
      <c r="A2" s="8" t="s">
        <v>26</v>
      </c>
      <c r="B2" s="9" t="s">
        <v>27</v>
      </c>
      <c r="C2" s="10" t="s">
        <v>28</v>
      </c>
      <c r="D2" s="11" t="s">
        <v>29</v>
      </c>
      <c r="E2" s="11" t="b">
        <v>1</v>
      </c>
      <c r="F2" s="11">
        <v>350</v>
      </c>
      <c r="G2" s="11">
        <v>3</v>
      </c>
      <c r="H2" s="11">
        <f t="shared" ref="H2:H33" si="0">F2*G2</f>
        <v>1050</v>
      </c>
      <c r="I2" s="11" t="s">
        <v>30</v>
      </c>
      <c r="J2" s="11">
        <v>2027</v>
      </c>
      <c r="K2" s="11">
        <v>12.744</v>
      </c>
      <c r="L2" s="11">
        <v>1047</v>
      </c>
      <c r="M2" s="11">
        <v>45.18</v>
      </c>
      <c r="N2" s="12">
        <v>0.34499999999999997</v>
      </c>
      <c r="O2" s="12">
        <v>0.34499999999999997</v>
      </c>
      <c r="P2" s="12">
        <v>0.05</v>
      </c>
      <c r="Q2" s="12">
        <v>0.05</v>
      </c>
      <c r="R2" s="76">
        <v>0.65</v>
      </c>
      <c r="S2" s="11">
        <v>24</v>
      </c>
      <c r="T2" s="11">
        <v>12</v>
      </c>
      <c r="U2" s="13">
        <v>88.366325369738306</v>
      </c>
      <c r="V2" s="17">
        <v>1176.0163959044401</v>
      </c>
      <c r="W2" s="78">
        <f>1000000</f>
        <v>1000000</v>
      </c>
      <c r="X2" s="78">
        <f>Table13[[#This Row],[Unit Start Up Cost (R)]]*Table13[[#This Row],[Number units]]/2</f>
        <v>1500000</v>
      </c>
      <c r="Y2" s="78">
        <f>Table13[[#This Row],[Start Up Cost (R)]]</f>
        <v>1500000</v>
      </c>
      <c r="Z2" s="72">
        <v>-25.94444</v>
      </c>
      <c r="AA2" s="61">
        <v>29.79166</v>
      </c>
    </row>
    <row r="3" spans="1:27" x14ac:dyDescent="0.25">
      <c r="A3" s="15" t="str">
        <f t="shared" ref="A3:A40" si="1">A2</f>
        <v>BASE</v>
      </c>
      <c r="B3" s="10" t="s">
        <v>31</v>
      </c>
      <c r="C3" s="10" t="s">
        <v>28</v>
      </c>
      <c r="D3" s="1" t="s">
        <v>29</v>
      </c>
      <c r="E3" s="1" t="b">
        <f>E2</f>
        <v>1</v>
      </c>
      <c r="F3" s="1">
        <v>350</v>
      </c>
      <c r="G3" s="1">
        <v>3</v>
      </c>
      <c r="H3" s="1">
        <f t="shared" si="0"/>
        <v>1050</v>
      </c>
      <c r="I3" s="1" t="s">
        <v>30</v>
      </c>
      <c r="J3" s="1">
        <v>2029</v>
      </c>
      <c r="K3" s="1">
        <v>12.994999999999999</v>
      </c>
      <c r="L3" s="1">
        <v>1047</v>
      </c>
      <c r="M3" s="1">
        <f>M2</f>
        <v>45.18</v>
      </c>
      <c r="N3" s="12">
        <v>0.34499999999999997</v>
      </c>
      <c r="O3" s="12">
        <v>0.34499999999999997</v>
      </c>
      <c r="P3" s="12">
        <f>P2</f>
        <v>0.05</v>
      </c>
      <c r="Q3" s="12">
        <f>Q2</f>
        <v>0.05</v>
      </c>
      <c r="R3" s="77">
        <v>0.65</v>
      </c>
      <c r="S3" s="1">
        <f t="shared" ref="S3:T8" si="2">S2</f>
        <v>24</v>
      </c>
      <c r="T3" s="1">
        <f t="shared" si="2"/>
        <v>12</v>
      </c>
      <c r="U3" s="14">
        <v>88.366325369738306</v>
      </c>
      <c r="V3" s="17">
        <v>1176.0163959044401</v>
      </c>
      <c r="W3" s="17">
        <f>W2</f>
        <v>1000000</v>
      </c>
      <c r="X3" s="17">
        <f>X2</f>
        <v>1500000</v>
      </c>
      <c r="Y3" s="17">
        <f>Table13[[#This Row],[Start Up Cost (R)]]</f>
        <v>1500000</v>
      </c>
      <c r="Z3" s="72">
        <v>-25.94444</v>
      </c>
      <c r="AA3" s="61">
        <v>29.79166</v>
      </c>
    </row>
    <row r="4" spans="1:27" x14ac:dyDescent="0.25">
      <c r="A4" s="15" t="str">
        <f t="shared" si="1"/>
        <v>BASE</v>
      </c>
      <c r="B4" s="10" t="s">
        <v>32</v>
      </c>
      <c r="C4" s="10" t="s">
        <v>28</v>
      </c>
      <c r="D4" s="1" t="s">
        <v>29</v>
      </c>
      <c r="E4" s="1" t="b">
        <f t="shared" ref="E4:E56" si="3">E3</f>
        <v>1</v>
      </c>
      <c r="F4" s="1">
        <v>190</v>
      </c>
      <c r="G4" s="1">
        <v>3</v>
      </c>
      <c r="H4" s="1">
        <f t="shared" si="0"/>
        <v>570</v>
      </c>
      <c r="I4" s="1" t="s">
        <v>30</v>
      </c>
      <c r="J4" s="1">
        <v>2024</v>
      </c>
      <c r="K4" s="1">
        <v>13.584</v>
      </c>
      <c r="L4" s="1">
        <v>1116</v>
      </c>
      <c r="M4" s="1">
        <f>M3</f>
        <v>45.18</v>
      </c>
      <c r="N4" s="12">
        <v>0.178378378378378</v>
      </c>
      <c r="O4" s="12">
        <v>0.178378378378378</v>
      </c>
      <c r="P4" s="12">
        <f t="shared" ref="P4:Q33" si="4">P3</f>
        <v>0.05</v>
      </c>
      <c r="Q4" s="12">
        <f t="shared" si="4"/>
        <v>0.05</v>
      </c>
      <c r="R4" s="77">
        <v>0.65</v>
      </c>
      <c r="S4" s="1">
        <f t="shared" si="2"/>
        <v>24</v>
      </c>
      <c r="T4" s="1">
        <f t="shared" si="2"/>
        <v>12</v>
      </c>
      <c r="U4" s="14">
        <v>88.366325369738306</v>
      </c>
      <c r="V4" s="17">
        <v>1577.4247849829401</v>
      </c>
      <c r="W4" s="17">
        <f t="shared" ref="W4:W32" si="5">W3</f>
        <v>1000000</v>
      </c>
      <c r="X4" s="17">
        <f t="shared" ref="X4:X32" si="6">X3</f>
        <v>1500000</v>
      </c>
      <c r="Y4" s="17">
        <f>Table13[[#This Row],[Start Up Cost (R)]]</f>
        <v>1500000</v>
      </c>
      <c r="Z4" s="58">
        <v>-26.620069999999998</v>
      </c>
      <c r="AA4" s="59">
        <v>30.09113</v>
      </c>
    </row>
    <row r="5" spans="1:27" x14ac:dyDescent="0.25">
      <c r="A5" s="15" t="str">
        <f t="shared" si="1"/>
        <v>BASE</v>
      </c>
      <c r="B5" s="10" t="s">
        <v>33</v>
      </c>
      <c r="C5" s="10" t="s">
        <v>28</v>
      </c>
      <c r="D5" s="1" t="s">
        <v>29</v>
      </c>
      <c r="E5" s="1" t="b">
        <f t="shared" si="3"/>
        <v>1</v>
      </c>
      <c r="F5" s="1">
        <v>182.2</v>
      </c>
      <c r="G5" s="1">
        <v>5</v>
      </c>
      <c r="H5" s="1">
        <f t="shared" si="0"/>
        <v>911</v>
      </c>
      <c r="I5" s="1" t="s">
        <v>30</v>
      </c>
      <c r="J5" s="1">
        <v>2025</v>
      </c>
      <c r="K5" s="1">
        <v>14.28</v>
      </c>
      <c r="L5" s="1">
        <v>1116</v>
      </c>
      <c r="M5" s="1">
        <f>M4</f>
        <v>45.18</v>
      </c>
      <c r="N5" s="12">
        <v>0.178378378378378</v>
      </c>
      <c r="O5" s="12">
        <v>0.178378378378378</v>
      </c>
      <c r="P5" s="12">
        <f t="shared" si="4"/>
        <v>0.05</v>
      </c>
      <c r="Q5" s="12">
        <f t="shared" si="4"/>
        <v>0.05</v>
      </c>
      <c r="R5" s="77">
        <v>0.65</v>
      </c>
      <c r="S5" s="1">
        <f t="shared" si="2"/>
        <v>24</v>
      </c>
      <c r="T5" s="1">
        <f t="shared" si="2"/>
        <v>12</v>
      </c>
      <c r="U5" s="14">
        <v>88.366325369738306</v>
      </c>
      <c r="V5" s="17">
        <v>1577.4247849829401</v>
      </c>
      <c r="W5" s="17">
        <f t="shared" si="5"/>
        <v>1000000</v>
      </c>
      <c r="X5" s="17">
        <f t="shared" si="6"/>
        <v>1500000</v>
      </c>
      <c r="Y5" s="17">
        <f>Table13[[#This Row],[Start Up Cost (R)]]</f>
        <v>1500000</v>
      </c>
      <c r="Z5" s="58">
        <v>-26.620069999999998</v>
      </c>
      <c r="AA5" s="59">
        <v>30.09113</v>
      </c>
    </row>
    <row r="6" spans="1:27" x14ac:dyDescent="0.25">
      <c r="A6" s="15" t="str">
        <f t="shared" si="1"/>
        <v>BASE</v>
      </c>
      <c r="B6" s="10" t="s">
        <v>34</v>
      </c>
      <c r="C6" s="10" t="s">
        <v>28</v>
      </c>
      <c r="D6" s="1" t="s">
        <v>29</v>
      </c>
      <c r="E6" s="1" t="b">
        <f t="shared" si="3"/>
        <v>1</v>
      </c>
      <c r="F6" s="1">
        <v>575</v>
      </c>
      <c r="G6" s="1">
        <v>2</v>
      </c>
      <c r="H6" s="1">
        <f t="shared" si="0"/>
        <v>1150</v>
      </c>
      <c r="I6" s="1" t="s">
        <v>30</v>
      </c>
      <c r="J6" s="1">
        <v>2033</v>
      </c>
      <c r="K6" s="1">
        <v>12.066000000000001</v>
      </c>
      <c r="L6" s="1">
        <v>991</v>
      </c>
      <c r="M6" s="1">
        <f>M5</f>
        <v>45.18</v>
      </c>
      <c r="N6" s="12">
        <v>0.4</v>
      </c>
      <c r="O6" s="12">
        <v>0.4</v>
      </c>
      <c r="P6" s="12">
        <f t="shared" si="4"/>
        <v>0.05</v>
      </c>
      <c r="Q6" s="12">
        <f t="shared" si="4"/>
        <v>0.05</v>
      </c>
      <c r="R6" s="77">
        <v>0.65</v>
      </c>
      <c r="S6" s="1">
        <f t="shared" si="2"/>
        <v>24</v>
      </c>
      <c r="T6" s="1">
        <f t="shared" si="2"/>
        <v>12</v>
      </c>
      <c r="U6" s="14">
        <v>88.366325369738306</v>
      </c>
      <c r="V6" s="17">
        <v>1126.4291968145601</v>
      </c>
      <c r="W6" s="17">
        <f t="shared" si="5"/>
        <v>1000000</v>
      </c>
      <c r="X6" s="17">
        <f t="shared" si="6"/>
        <v>1500000</v>
      </c>
      <c r="Y6" s="17">
        <f>Table13[[#This Row],[Start Up Cost (R)]]</f>
        <v>1500000</v>
      </c>
      <c r="Z6" s="58">
        <v>-25.959540000000001</v>
      </c>
      <c r="AA6" s="59">
        <v>29.34094</v>
      </c>
    </row>
    <row r="7" spans="1:27" x14ac:dyDescent="0.25">
      <c r="A7" s="15" t="str">
        <f t="shared" si="1"/>
        <v>BASE</v>
      </c>
      <c r="B7" s="10" t="s">
        <v>35</v>
      </c>
      <c r="C7" s="10" t="s">
        <v>28</v>
      </c>
      <c r="D7" s="1" t="s">
        <v>29</v>
      </c>
      <c r="E7" s="1" t="b">
        <f t="shared" si="3"/>
        <v>1</v>
      </c>
      <c r="F7" s="1">
        <v>575</v>
      </c>
      <c r="G7" s="1">
        <v>3</v>
      </c>
      <c r="H7" s="1">
        <f t="shared" si="0"/>
        <v>1725</v>
      </c>
      <c r="I7" s="1" t="s">
        <v>30</v>
      </c>
      <c r="J7" s="1">
        <v>2034</v>
      </c>
      <c r="K7" s="1">
        <v>12.066000000000001</v>
      </c>
      <c r="L7" s="1">
        <v>991</v>
      </c>
      <c r="M7" s="1">
        <v>45.18</v>
      </c>
      <c r="N7" s="12">
        <v>0.4</v>
      </c>
      <c r="O7" s="12">
        <v>0.4</v>
      </c>
      <c r="P7" s="12">
        <f t="shared" si="4"/>
        <v>0.05</v>
      </c>
      <c r="Q7" s="12">
        <f t="shared" si="4"/>
        <v>0.05</v>
      </c>
      <c r="R7" s="77">
        <v>0.65</v>
      </c>
      <c r="S7" s="1">
        <f t="shared" si="2"/>
        <v>24</v>
      </c>
      <c r="T7" s="1">
        <f t="shared" si="2"/>
        <v>12</v>
      </c>
      <c r="U7" s="14">
        <v>88.366325369738306</v>
      </c>
      <c r="V7" s="17">
        <v>1126.4291968145601</v>
      </c>
      <c r="W7" s="17">
        <f t="shared" si="5"/>
        <v>1000000</v>
      </c>
      <c r="X7" s="17">
        <f t="shared" si="6"/>
        <v>1500000</v>
      </c>
      <c r="Y7" s="17">
        <f>Table13[[#This Row],[Start Up Cost (R)]]</f>
        <v>1500000</v>
      </c>
      <c r="Z7" s="58">
        <v>-25.959540000000001</v>
      </c>
      <c r="AA7" s="59">
        <v>29.34094</v>
      </c>
    </row>
    <row r="8" spans="1:27" x14ac:dyDescent="0.25">
      <c r="A8" s="15" t="str">
        <f t="shared" si="1"/>
        <v>BASE</v>
      </c>
      <c r="B8" s="10" t="s">
        <v>36</v>
      </c>
      <c r="C8" s="10" t="s">
        <v>28</v>
      </c>
      <c r="D8" s="1" t="s">
        <v>29</v>
      </c>
      <c r="E8" s="1" t="b">
        <f t="shared" si="3"/>
        <v>1</v>
      </c>
      <c r="F8" s="1">
        <v>190</v>
      </c>
      <c r="G8" s="1">
        <v>2</v>
      </c>
      <c r="H8" s="1">
        <f t="shared" si="0"/>
        <v>380</v>
      </c>
      <c r="I8" s="1" t="s">
        <v>30</v>
      </c>
      <c r="J8" s="1">
        <v>2026</v>
      </c>
      <c r="K8" s="1">
        <v>13.79</v>
      </c>
      <c r="L8" s="1">
        <v>1133</v>
      </c>
      <c r="M8" s="1">
        <v>45.18</v>
      </c>
      <c r="N8" s="12">
        <v>0.16700000000000001</v>
      </c>
      <c r="O8" s="12">
        <v>0.16700000000000001</v>
      </c>
      <c r="P8" s="12">
        <f t="shared" si="4"/>
        <v>0.05</v>
      </c>
      <c r="Q8" s="12">
        <f t="shared" si="4"/>
        <v>0.05</v>
      </c>
      <c r="R8" s="77">
        <v>0.65</v>
      </c>
      <c r="S8" s="1">
        <f t="shared" si="2"/>
        <v>24</v>
      </c>
      <c r="T8" s="1">
        <f t="shared" si="2"/>
        <v>12</v>
      </c>
      <c r="U8" s="14">
        <v>88.366325369738306</v>
      </c>
      <c r="V8" s="17">
        <v>1175.9790580204799</v>
      </c>
      <c r="W8" s="17">
        <f t="shared" si="5"/>
        <v>1000000</v>
      </c>
      <c r="X8" s="17">
        <f t="shared" si="6"/>
        <v>1500000</v>
      </c>
      <c r="Y8" s="17">
        <f>Table13[[#This Row],[Start Up Cost (R)]]</f>
        <v>1500000</v>
      </c>
      <c r="Z8" s="58">
        <v>-26.769549999999999</v>
      </c>
      <c r="AA8" s="59">
        <v>28.499510000000001</v>
      </c>
    </row>
    <row r="9" spans="1:27" x14ac:dyDescent="0.25">
      <c r="A9" s="15" t="str">
        <f t="shared" si="1"/>
        <v>BASE</v>
      </c>
      <c r="B9" s="10" t="s">
        <v>37</v>
      </c>
      <c r="C9" s="10" t="s">
        <v>28</v>
      </c>
      <c r="D9" s="1" t="s">
        <v>29</v>
      </c>
      <c r="E9" s="1" t="b">
        <f t="shared" si="3"/>
        <v>1</v>
      </c>
      <c r="F9" s="1">
        <v>190</v>
      </c>
      <c r="G9" s="1">
        <v>1</v>
      </c>
      <c r="H9" s="1">
        <f t="shared" si="0"/>
        <v>190</v>
      </c>
      <c r="I9" s="1" t="s">
        <v>30</v>
      </c>
      <c r="J9" s="1">
        <v>2027</v>
      </c>
      <c r="K9" s="1">
        <v>12.744</v>
      </c>
      <c r="L9" s="1">
        <v>1133</v>
      </c>
      <c r="M9" s="1">
        <f t="shared" ref="M9:M19" si="7">M8</f>
        <v>45.18</v>
      </c>
      <c r="N9" s="12">
        <v>0.16700000000000001</v>
      </c>
      <c r="O9" s="12">
        <v>0.16700000000000001</v>
      </c>
      <c r="P9" s="12">
        <f t="shared" si="4"/>
        <v>0.05</v>
      </c>
      <c r="Q9" s="12">
        <f t="shared" si="4"/>
        <v>0.05</v>
      </c>
      <c r="R9" s="77">
        <v>0.65</v>
      </c>
      <c r="S9" s="1">
        <v>24</v>
      </c>
      <c r="T9" s="1">
        <v>12</v>
      </c>
      <c r="U9" s="14">
        <v>88.366325369738306</v>
      </c>
      <c r="V9" s="17">
        <v>1175.9790580204799</v>
      </c>
      <c r="W9" s="17">
        <f t="shared" si="5"/>
        <v>1000000</v>
      </c>
      <c r="X9" s="17">
        <f t="shared" si="6"/>
        <v>1500000</v>
      </c>
      <c r="Y9" s="17">
        <f>Table13[[#This Row],[Start Up Cost (R)]]</f>
        <v>1500000</v>
      </c>
      <c r="Z9" s="58">
        <v>-26.769549999999999</v>
      </c>
      <c r="AA9" s="59">
        <v>28.499510000000001</v>
      </c>
    </row>
    <row r="10" spans="1:27" x14ac:dyDescent="0.25">
      <c r="A10" s="15" t="str">
        <f t="shared" si="1"/>
        <v>BASE</v>
      </c>
      <c r="B10" s="10" t="s">
        <v>38</v>
      </c>
      <c r="C10" s="10" t="s">
        <v>28</v>
      </c>
      <c r="D10" s="1" t="s">
        <v>29</v>
      </c>
      <c r="E10" s="1" t="b">
        <f t="shared" si="3"/>
        <v>1</v>
      </c>
      <c r="F10" s="1">
        <v>190</v>
      </c>
      <c r="G10" s="1">
        <v>4</v>
      </c>
      <c r="H10" s="1">
        <f t="shared" si="0"/>
        <v>760</v>
      </c>
      <c r="I10" s="1" t="s">
        <v>30</v>
      </c>
      <c r="J10" s="1">
        <v>2024</v>
      </c>
      <c r="K10" s="1">
        <v>13.266</v>
      </c>
      <c r="L10" s="1">
        <v>1090</v>
      </c>
      <c r="M10" s="1">
        <f t="shared" si="7"/>
        <v>45.18</v>
      </c>
      <c r="N10" s="12">
        <v>0.33300000000000002</v>
      </c>
      <c r="O10" s="12">
        <v>0.33300000000000002</v>
      </c>
      <c r="P10" s="12">
        <f t="shared" si="4"/>
        <v>0.05</v>
      </c>
      <c r="Q10" s="12">
        <f t="shared" si="4"/>
        <v>0.05</v>
      </c>
      <c r="R10" s="77">
        <v>0.65</v>
      </c>
      <c r="S10" s="1">
        <f t="shared" ref="S10:S32" si="8">S9</f>
        <v>24</v>
      </c>
      <c r="T10" s="1">
        <f t="shared" ref="T10:T32" si="9">T9</f>
        <v>12</v>
      </c>
      <c r="U10" s="14">
        <v>88.366325369738306</v>
      </c>
      <c r="V10" s="17">
        <v>1175.9840364050101</v>
      </c>
      <c r="W10" s="17">
        <f t="shared" si="5"/>
        <v>1000000</v>
      </c>
      <c r="X10" s="17">
        <f t="shared" si="6"/>
        <v>1500000</v>
      </c>
      <c r="Y10" s="17">
        <f>Table13[[#This Row],[Start Up Cost (R)]]</f>
        <v>1500000</v>
      </c>
      <c r="Z10" s="58">
        <v>-26.031379999999999</v>
      </c>
      <c r="AA10" s="59">
        <v>29.601379999999999</v>
      </c>
    </row>
    <row r="11" spans="1:27" x14ac:dyDescent="0.25">
      <c r="A11" s="15" t="str">
        <f t="shared" si="1"/>
        <v>BASE</v>
      </c>
      <c r="B11" s="10" t="s">
        <v>39</v>
      </c>
      <c r="C11" s="10" t="s">
        <v>28</v>
      </c>
      <c r="D11" s="1" t="s">
        <v>29</v>
      </c>
      <c r="E11" s="1" t="b">
        <f t="shared" si="3"/>
        <v>1</v>
      </c>
      <c r="F11" s="1">
        <v>169</v>
      </c>
      <c r="G11" s="1">
        <v>2</v>
      </c>
      <c r="H11" s="1">
        <f t="shared" si="0"/>
        <v>338</v>
      </c>
      <c r="I11" s="1" t="s">
        <v>30</v>
      </c>
      <c r="J11" s="1">
        <v>2025</v>
      </c>
      <c r="K11" s="1">
        <v>14.28</v>
      </c>
      <c r="L11" s="1">
        <v>1090</v>
      </c>
      <c r="M11" s="1">
        <f t="shared" si="7"/>
        <v>45.18</v>
      </c>
      <c r="N11" s="12">
        <v>0.33300000000000002</v>
      </c>
      <c r="O11" s="12">
        <v>0.33300000000000002</v>
      </c>
      <c r="P11" s="12">
        <f t="shared" si="4"/>
        <v>0.05</v>
      </c>
      <c r="Q11" s="12">
        <f t="shared" si="4"/>
        <v>0.05</v>
      </c>
      <c r="R11" s="77">
        <v>0.65</v>
      </c>
      <c r="S11" s="1">
        <f t="shared" si="8"/>
        <v>24</v>
      </c>
      <c r="T11" s="1">
        <f t="shared" si="9"/>
        <v>12</v>
      </c>
      <c r="U11" s="14">
        <v>88.366325369738306</v>
      </c>
      <c r="V11" s="17">
        <v>1175.9840364050101</v>
      </c>
      <c r="W11" s="17">
        <f t="shared" si="5"/>
        <v>1000000</v>
      </c>
      <c r="X11" s="17">
        <f t="shared" si="6"/>
        <v>1500000</v>
      </c>
      <c r="Y11" s="17">
        <f>Table13[[#This Row],[Start Up Cost (R)]]</f>
        <v>1500000</v>
      </c>
      <c r="Z11" s="58">
        <v>-26.620069999999998</v>
      </c>
      <c r="AA11" s="59">
        <v>30.09113</v>
      </c>
    </row>
    <row r="12" spans="1:27" x14ac:dyDescent="0.25">
      <c r="A12" s="15" t="str">
        <f t="shared" si="1"/>
        <v>BASE</v>
      </c>
      <c r="B12" s="10" t="s">
        <v>40</v>
      </c>
      <c r="C12" s="10" t="s">
        <v>41</v>
      </c>
      <c r="D12" s="1" t="s">
        <v>29</v>
      </c>
      <c r="E12" s="1" t="b">
        <f t="shared" si="3"/>
        <v>1</v>
      </c>
      <c r="F12" s="1">
        <v>80</v>
      </c>
      <c r="G12" s="1">
        <v>2</v>
      </c>
      <c r="H12" s="1">
        <f t="shared" si="0"/>
        <v>160</v>
      </c>
      <c r="I12" s="1" t="s">
        <v>30</v>
      </c>
      <c r="J12" s="1">
        <v>2027</v>
      </c>
      <c r="K12" s="1">
        <v>12.372</v>
      </c>
      <c r="L12" s="1">
        <v>1375</v>
      </c>
      <c r="M12" s="1">
        <f t="shared" si="7"/>
        <v>45.18</v>
      </c>
      <c r="N12" s="12">
        <v>0.375</v>
      </c>
      <c r="O12" s="12">
        <v>0.375</v>
      </c>
      <c r="P12" s="12">
        <f t="shared" si="4"/>
        <v>0.05</v>
      </c>
      <c r="Q12" s="12">
        <f t="shared" si="4"/>
        <v>0.05</v>
      </c>
      <c r="R12" s="77">
        <v>0.65</v>
      </c>
      <c r="S12" s="1">
        <f t="shared" si="8"/>
        <v>24</v>
      </c>
      <c r="T12" s="1">
        <f t="shared" si="9"/>
        <v>12</v>
      </c>
      <c r="U12" s="14">
        <v>99.567690557451598</v>
      </c>
      <c r="V12" s="17">
        <v>1201.4833219567699</v>
      </c>
      <c r="W12" s="17">
        <f t="shared" si="5"/>
        <v>1000000</v>
      </c>
      <c r="X12" s="17">
        <f t="shared" si="6"/>
        <v>1500000</v>
      </c>
      <c r="Y12" s="17">
        <f>Table13[[#This Row],[Start Up Cost (R)]]</f>
        <v>1500000</v>
      </c>
      <c r="Z12" s="58">
        <v>-26.115776</v>
      </c>
      <c r="AA12" s="59">
        <v>28.113800000000001</v>
      </c>
    </row>
    <row r="13" spans="1:27" x14ac:dyDescent="0.25">
      <c r="A13" s="15" t="str">
        <f t="shared" si="1"/>
        <v>BASE</v>
      </c>
      <c r="B13" s="10" t="s">
        <v>42</v>
      </c>
      <c r="C13" s="10" t="s">
        <v>28</v>
      </c>
      <c r="D13" s="1" t="s">
        <v>29</v>
      </c>
      <c r="E13" s="1" t="b">
        <f t="shared" si="3"/>
        <v>1</v>
      </c>
      <c r="F13" s="1">
        <v>640</v>
      </c>
      <c r="G13" s="1">
        <v>3</v>
      </c>
      <c r="H13" s="1">
        <f t="shared" si="0"/>
        <v>1920</v>
      </c>
      <c r="I13" s="1" t="s">
        <v>30</v>
      </c>
      <c r="J13" s="1">
        <v>2044</v>
      </c>
      <c r="K13" s="1">
        <v>11.782</v>
      </c>
      <c r="L13" s="1">
        <v>1056</v>
      </c>
      <c r="M13" s="1">
        <f t="shared" si="7"/>
        <v>45.18</v>
      </c>
      <c r="N13" s="12">
        <v>0.16700000000000001</v>
      </c>
      <c r="O13" s="12">
        <v>0.16700000000000001</v>
      </c>
      <c r="P13" s="12">
        <f t="shared" si="4"/>
        <v>0.05</v>
      </c>
      <c r="Q13" s="12">
        <f t="shared" si="4"/>
        <v>0.05</v>
      </c>
      <c r="R13" s="77">
        <v>0.65</v>
      </c>
      <c r="S13" s="1">
        <f t="shared" si="8"/>
        <v>24</v>
      </c>
      <c r="T13" s="1">
        <f t="shared" si="9"/>
        <v>12</v>
      </c>
      <c r="U13" s="14">
        <v>88.366325369738306</v>
      </c>
      <c r="V13" s="17">
        <v>1118.9578862343601</v>
      </c>
      <c r="W13" s="17">
        <f t="shared" si="5"/>
        <v>1000000</v>
      </c>
      <c r="X13" s="17">
        <f t="shared" si="6"/>
        <v>1500000</v>
      </c>
      <c r="Y13" s="17">
        <f>Table13[[#This Row],[Start Up Cost (R)]]</f>
        <v>1500000</v>
      </c>
      <c r="Z13" s="58">
        <v>-26.088049999999999</v>
      </c>
      <c r="AA13" s="59">
        <v>28.968879999999999</v>
      </c>
    </row>
    <row r="14" spans="1:27" x14ac:dyDescent="0.25">
      <c r="A14" s="15" t="str">
        <f t="shared" si="1"/>
        <v>BASE</v>
      </c>
      <c r="B14" s="10" t="s">
        <v>43</v>
      </c>
      <c r="C14" s="10" t="s">
        <v>28</v>
      </c>
      <c r="D14" s="1" t="s">
        <v>29</v>
      </c>
      <c r="E14" s="1" t="b">
        <f t="shared" si="3"/>
        <v>1</v>
      </c>
      <c r="F14" s="1">
        <v>640</v>
      </c>
      <c r="G14" s="1">
        <v>3</v>
      </c>
      <c r="H14" s="1">
        <f t="shared" si="0"/>
        <v>1920</v>
      </c>
      <c r="I14" s="1" t="s">
        <v>30</v>
      </c>
      <c r="J14" s="1">
        <v>2050</v>
      </c>
      <c r="K14" s="1">
        <v>11.782</v>
      </c>
      <c r="L14" s="1">
        <v>1056</v>
      </c>
      <c r="M14" s="1">
        <f t="shared" si="7"/>
        <v>45.18</v>
      </c>
      <c r="N14" s="12">
        <v>0.16700000000000001</v>
      </c>
      <c r="O14" s="12">
        <v>0.16700000000000001</v>
      </c>
      <c r="P14" s="12">
        <f t="shared" si="4"/>
        <v>0.05</v>
      </c>
      <c r="Q14" s="12">
        <f t="shared" si="4"/>
        <v>0.05</v>
      </c>
      <c r="R14" s="77">
        <v>0.65</v>
      </c>
      <c r="S14" s="1">
        <f t="shared" si="8"/>
        <v>24</v>
      </c>
      <c r="T14" s="1">
        <f t="shared" si="9"/>
        <v>12</v>
      </c>
      <c r="U14" s="14">
        <v>88.366325369738306</v>
      </c>
      <c r="V14" s="17">
        <v>1118.9578862343601</v>
      </c>
      <c r="W14" s="17">
        <f t="shared" si="5"/>
        <v>1000000</v>
      </c>
      <c r="X14" s="17">
        <f t="shared" si="6"/>
        <v>1500000</v>
      </c>
      <c r="Y14" s="17">
        <f>Table13[[#This Row],[Start Up Cost (R)]]</f>
        <v>1500000</v>
      </c>
      <c r="Z14" s="58">
        <v>-26.088049999999999</v>
      </c>
      <c r="AA14" s="59">
        <v>28.968879999999999</v>
      </c>
    </row>
    <row r="15" spans="1:27" x14ac:dyDescent="0.25">
      <c r="A15" s="15" t="str">
        <f t="shared" si="1"/>
        <v>BASE</v>
      </c>
      <c r="B15" s="10" t="s">
        <v>44</v>
      </c>
      <c r="C15" s="10" t="s">
        <v>28</v>
      </c>
      <c r="D15" s="1" t="s">
        <v>29</v>
      </c>
      <c r="E15" s="1" t="b">
        <f t="shared" si="3"/>
        <v>1</v>
      </c>
      <c r="F15" s="1">
        <v>114</v>
      </c>
      <c r="G15" s="1">
        <v>1</v>
      </c>
      <c r="H15" s="1">
        <f t="shared" si="0"/>
        <v>114</v>
      </c>
      <c r="I15" s="1" t="s">
        <v>30</v>
      </c>
      <c r="J15" s="1">
        <v>2022</v>
      </c>
      <c r="K15" s="1">
        <v>15.122999999999999</v>
      </c>
      <c r="L15" s="1">
        <v>1010</v>
      </c>
      <c r="M15" s="1">
        <f t="shared" si="7"/>
        <v>45.18</v>
      </c>
      <c r="N15" s="12">
        <v>0.16700000000000001</v>
      </c>
      <c r="O15" s="12">
        <v>0.16700000000000001</v>
      </c>
      <c r="P15" s="12">
        <f t="shared" si="4"/>
        <v>0.05</v>
      </c>
      <c r="Q15" s="12">
        <f t="shared" si="4"/>
        <v>0.05</v>
      </c>
      <c r="R15" s="77">
        <v>0.65</v>
      </c>
      <c r="S15" s="1">
        <f t="shared" si="8"/>
        <v>24</v>
      </c>
      <c r="T15" s="1">
        <f t="shared" si="9"/>
        <v>12</v>
      </c>
      <c r="U15" s="14">
        <v>88.366325369738306</v>
      </c>
      <c r="V15" s="17">
        <v>1115.9745893060301</v>
      </c>
      <c r="W15" s="17">
        <f t="shared" si="5"/>
        <v>1000000</v>
      </c>
      <c r="X15" s="17">
        <f t="shared" si="6"/>
        <v>1500000</v>
      </c>
      <c r="Y15" s="17">
        <f>Table13[[#This Row],[Start Up Cost (R)]]</f>
        <v>1500000</v>
      </c>
      <c r="Z15" s="58">
        <v>-26.090779999999999</v>
      </c>
      <c r="AA15" s="59">
        <v>29.474460000000001</v>
      </c>
    </row>
    <row r="16" spans="1:27" x14ac:dyDescent="0.25">
      <c r="A16" s="15" t="str">
        <f t="shared" si="1"/>
        <v>BASE</v>
      </c>
      <c r="B16" s="10" t="s">
        <v>45</v>
      </c>
      <c r="C16" s="10" t="s">
        <v>28</v>
      </c>
      <c r="D16" s="1" t="s">
        <v>29</v>
      </c>
      <c r="E16" s="1" t="b">
        <f t="shared" si="3"/>
        <v>1</v>
      </c>
      <c r="F16" s="1">
        <v>405</v>
      </c>
      <c r="G16" s="1">
        <v>3</v>
      </c>
      <c r="H16" s="1">
        <f t="shared" si="0"/>
        <v>1215</v>
      </c>
      <c r="I16" s="1" t="s">
        <v>30</v>
      </c>
      <c r="J16" s="1">
        <v>2028</v>
      </c>
      <c r="K16" s="1">
        <v>12.994999999999999</v>
      </c>
      <c r="L16" s="1">
        <v>1010</v>
      </c>
      <c r="M16" s="1">
        <f t="shared" si="7"/>
        <v>45.18</v>
      </c>
      <c r="N16" s="12">
        <v>0.45473684210526299</v>
      </c>
      <c r="O16" s="12">
        <v>0.45473684210526299</v>
      </c>
      <c r="P16" s="12">
        <f t="shared" si="4"/>
        <v>0.05</v>
      </c>
      <c r="Q16" s="12">
        <f t="shared" si="4"/>
        <v>0.05</v>
      </c>
      <c r="R16" s="77">
        <v>0.65</v>
      </c>
      <c r="S16" s="1">
        <f t="shared" si="8"/>
        <v>24</v>
      </c>
      <c r="T16" s="1">
        <f t="shared" si="9"/>
        <v>12</v>
      </c>
      <c r="U16" s="14">
        <v>88.366325369738306</v>
      </c>
      <c r="V16" s="17">
        <v>1115.9745893060301</v>
      </c>
      <c r="W16" s="17">
        <f t="shared" si="5"/>
        <v>1000000</v>
      </c>
      <c r="X16" s="17">
        <f t="shared" si="6"/>
        <v>1500000</v>
      </c>
      <c r="Y16" s="17">
        <f>Table13[[#This Row],[Start Up Cost (R)]]</f>
        <v>1500000</v>
      </c>
      <c r="Z16" s="58">
        <v>-26.25404</v>
      </c>
      <c r="AA16" s="59">
        <v>29.18008</v>
      </c>
    </row>
    <row r="17" spans="1:27" x14ac:dyDescent="0.25">
      <c r="A17" s="15" t="str">
        <f t="shared" si="1"/>
        <v>BASE</v>
      </c>
      <c r="B17" s="10" t="s">
        <v>46</v>
      </c>
      <c r="C17" s="10" t="s">
        <v>28</v>
      </c>
      <c r="D17" s="1" t="s">
        <v>29</v>
      </c>
      <c r="E17" s="1" t="b">
        <f t="shared" si="3"/>
        <v>1</v>
      </c>
      <c r="F17" s="1">
        <v>475</v>
      </c>
      <c r="G17" s="1">
        <v>3</v>
      </c>
      <c r="H17" s="1">
        <f t="shared" si="0"/>
        <v>1425</v>
      </c>
      <c r="I17" s="1" t="s">
        <v>30</v>
      </c>
      <c r="J17" s="1">
        <v>2030</v>
      </c>
      <c r="K17" s="1">
        <v>12.994999999999999</v>
      </c>
      <c r="L17" s="1">
        <v>1010</v>
      </c>
      <c r="M17" s="1">
        <f t="shared" si="7"/>
        <v>45.18</v>
      </c>
      <c r="N17" s="12">
        <v>0.45473684210526299</v>
      </c>
      <c r="O17" s="12">
        <v>0.45473684210526299</v>
      </c>
      <c r="P17" s="12">
        <f t="shared" si="4"/>
        <v>0.05</v>
      </c>
      <c r="Q17" s="12">
        <f t="shared" si="4"/>
        <v>0.05</v>
      </c>
      <c r="R17" s="77">
        <v>0.65</v>
      </c>
      <c r="S17" s="1">
        <f t="shared" si="8"/>
        <v>24</v>
      </c>
      <c r="T17" s="1">
        <f t="shared" si="9"/>
        <v>12</v>
      </c>
      <c r="U17" s="14">
        <v>88.366325369738306</v>
      </c>
      <c r="V17" s="17">
        <v>1115.9745893060301</v>
      </c>
      <c r="W17" s="17">
        <f t="shared" si="5"/>
        <v>1000000</v>
      </c>
      <c r="X17" s="17">
        <f t="shared" si="6"/>
        <v>1500000</v>
      </c>
      <c r="Y17" s="17">
        <f>Table13[[#This Row],[Start Up Cost (R)]]</f>
        <v>1500000</v>
      </c>
      <c r="Z17" s="58">
        <v>-26.25404</v>
      </c>
      <c r="AA17" s="59">
        <v>29.18008</v>
      </c>
    </row>
    <row r="18" spans="1:27" x14ac:dyDescent="0.25">
      <c r="A18" s="15" t="str">
        <f t="shared" si="1"/>
        <v>BASE</v>
      </c>
      <c r="B18" s="10" t="s">
        <v>47</v>
      </c>
      <c r="C18" s="10" t="s">
        <v>28</v>
      </c>
      <c r="D18" s="1" t="s">
        <v>29</v>
      </c>
      <c r="E18" s="1" t="b">
        <f t="shared" si="3"/>
        <v>1</v>
      </c>
      <c r="F18" s="1">
        <v>720</v>
      </c>
      <c r="G18" s="1">
        <v>4</v>
      </c>
      <c r="H18" s="1">
        <f t="shared" si="0"/>
        <v>2880</v>
      </c>
      <c r="I18" s="1" t="s">
        <v>30</v>
      </c>
      <c r="J18" s="1" t="s">
        <v>48</v>
      </c>
      <c r="K18" s="1">
        <v>10.305</v>
      </c>
      <c r="L18" s="1">
        <v>947</v>
      </c>
      <c r="M18" s="1">
        <f t="shared" si="7"/>
        <v>45.18</v>
      </c>
      <c r="N18" s="12">
        <v>0.6</v>
      </c>
      <c r="O18" s="12">
        <v>0.6</v>
      </c>
      <c r="P18" s="12">
        <f t="shared" si="4"/>
        <v>0.05</v>
      </c>
      <c r="Q18" s="12">
        <f t="shared" si="4"/>
        <v>0.05</v>
      </c>
      <c r="R18" s="77">
        <v>0.65</v>
      </c>
      <c r="S18" s="1">
        <f t="shared" si="8"/>
        <v>24</v>
      </c>
      <c r="T18" s="1">
        <f t="shared" si="9"/>
        <v>12</v>
      </c>
      <c r="U18" s="14">
        <v>121.970420932878</v>
      </c>
      <c r="V18" s="17">
        <v>1165.56676678043</v>
      </c>
      <c r="W18" s="17">
        <f t="shared" si="5"/>
        <v>1000000</v>
      </c>
      <c r="X18" s="17">
        <f t="shared" si="6"/>
        <v>1500000</v>
      </c>
      <c r="Y18" s="17">
        <f>Table13[[#This Row],[Start Up Cost (R)]]</f>
        <v>1500000</v>
      </c>
      <c r="Z18" s="58">
        <v>-25.920069999999999</v>
      </c>
      <c r="AA18" s="59">
        <v>28.924942000000001</v>
      </c>
    </row>
    <row r="19" spans="1:27" x14ac:dyDescent="0.25">
      <c r="A19" s="15" t="str">
        <f t="shared" si="1"/>
        <v>BASE</v>
      </c>
      <c r="B19" s="10" t="s">
        <v>49</v>
      </c>
      <c r="C19" s="10" t="s">
        <v>28</v>
      </c>
      <c r="D19" s="1" t="s">
        <v>29</v>
      </c>
      <c r="E19" s="1" t="b">
        <f t="shared" si="3"/>
        <v>1</v>
      </c>
      <c r="F19" s="1">
        <v>720</v>
      </c>
      <c r="G19" s="1">
        <v>1</v>
      </c>
      <c r="H19" s="1">
        <f t="shared" si="0"/>
        <v>720</v>
      </c>
      <c r="I19" s="1">
        <v>2023</v>
      </c>
      <c r="J19" s="1" t="s">
        <v>48</v>
      </c>
      <c r="K19" s="1">
        <v>10.305</v>
      </c>
      <c r="L19" s="1">
        <v>947</v>
      </c>
      <c r="M19" s="1">
        <f t="shared" si="7"/>
        <v>45.18</v>
      </c>
      <c r="N19" s="12">
        <v>0.6</v>
      </c>
      <c r="O19" s="12">
        <v>0.6</v>
      </c>
      <c r="P19" s="12">
        <f t="shared" si="4"/>
        <v>0.05</v>
      </c>
      <c r="Q19" s="12">
        <f t="shared" si="4"/>
        <v>0.05</v>
      </c>
      <c r="R19" s="77">
        <v>0.65</v>
      </c>
      <c r="S19" s="1">
        <f t="shared" si="8"/>
        <v>24</v>
      </c>
      <c r="T19" s="1">
        <f t="shared" si="9"/>
        <v>12</v>
      </c>
      <c r="U19" s="14">
        <v>121.970420932878</v>
      </c>
      <c r="V19" s="17">
        <v>1165.56676678043</v>
      </c>
      <c r="W19" s="17">
        <f t="shared" si="5"/>
        <v>1000000</v>
      </c>
      <c r="X19" s="17">
        <f t="shared" si="6"/>
        <v>1500000</v>
      </c>
      <c r="Y19" s="17">
        <f>Table13[[#This Row],[Start Up Cost (R)]]</f>
        <v>1500000</v>
      </c>
      <c r="Z19" s="58">
        <v>-25.920069999999999</v>
      </c>
      <c r="AA19" s="59">
        <v>28.924942000000001</v>
      </c>
    </row>
    <row r="20" spans="1:27" x14ac:dyDescent="0.25">
      <c r="A20" s="15" t="str">
        <f t="shared" si="1"/>
        <v>BASE</v>
      </c>
      <c r="B20" s="10" t="s">
        <v>50</v>
      </c>
      <c r="C20" s="10" t="s">
        <v>28</v>
      </c>
      <c r="D20" s="1" t="s">
        <v>29</v>
      </c>
      <c r="E20" s="1" t="b">
        <f t="shared" si="3"/>
        <v>1</v>
      </c>
      <c r="F20" s="1">
        <v>720</v>
      </c>
      <c r="G20" s="1">
        <v>1</v>
      </c>
      <c r="H20" s="1">
        <f t="shared" si="0"/>
        <v>720</v>
      </c>
      <c r="I20" s="1">
        <v>2024</v>
      </c>
      <c r="J20" s="1" t="s">
        <v>48</v>
      </c>
      <c r="K20" s="1">
        <v>10.305</v>
      </c>
      <c r="L20" s="1">
        <v>947</v>
      </c>
      <c r="M20" s="1">
        <v>45.18</v>
      </c>
      <c r="N20" s="12">
        <v>0.6</v>
      </c>
      <c r="O20" s="12">
        <v>0.6</v>
      </c>
      <c r="P20" s="12">
        <f t="shared" si="4"/>
        <v>0.05</v>
      </c>
      <c r="Q20" s="12">
        <f t="shared" si="4"/>
        <v>0.05</v>
      </c>
      <c r="R20" s="77">
        <v>0.65</v>
      </c>
      <c r="S20" s="1">
        <f t="shared" si="8"/>
        <v>24</v>
      </c>
      <c r="T20" s="1">
        <f t="shared" si="9"/>
        <v>12</v>
      </c>
      <c r="U20" s="14">
        <v>121.970420932878</v>
      </c>
      <c r="V20" s="17">
        <v>1165.56676678043</v>
      </c>
      <c r="W20" s="17">
        <f t="shared" si="5"/>
        <v>1000000</v>
      </c>
      <c r="X20" s="17">
        <f t="shared" si="6"/>
        <v>1500000</v>
      </c>
      <c r="Y20" s="17">
        <f>Table13[[#This Row],[Start Up Cost (R)]]</f>
        <v>1500000</v>
      </c>
      <c r="Z20" s="58">
        <v>-25.920069999999999</v>
      </c>
      <c r="AA20" s="59">
        <v>28.924942000000001</v>
      </c>
    </row>
    <row r="21" spans="1:27" x14ac:dyDescent="0.25">
      <c r="A21" s="15" t="str">
        <f t="shared" si="1"/>
        <v>BASE</v>
      </c>
      <c r="B21" s="10" t="s">
        <v>51</v>
      </c>
      <c r="C21" s="10" t="s">
        <v>28</v>
      </c>
      <c r="D21" s="1" t="s">
        <v>29</v>
      </c>
      <c r="E21" s="1" t="b">
        <f t="shared" si="3"/>
        <v>1</v>
      </c>
      <c r="F21" s="1">
        <v>593</v>
      </c>
      <c r="G21" s="1">
        <v>3</v>
      </c>
      <c r="H21" s="1">
        <f t="shared" si="0"/>
        <v>1779</v>
      </c>
      <c r="I21" s="1" t="s">
        <v>30</v>
      </c>
      <c r="J21" s="1">
        <v>2038</v>
      </c>
      <c r="K21" s="1">
        <v>11.003</v>
      </c>
      <c r="L21" s="1">
        <v>986</v>
      </c>
      <c r="M21" s="1">
        <v>45.18</v>
      </c>
      <c r="N21" s="12">
        <v>0.59696458684654297</v>
      </c>
      <c r="O21" s="12">
        <v>0.59696458684654297</v>
      </c>
      <c r="P21" s="12">
        <f t="shared" si="4"/>
        <v>0.05</v>
      </c>
      <c r="Q21" s="12">
        <f t="shared" si="4"/>
        <v>0.05</v>
      </c>
      <c r="R21" s="77">
        <v>0.65</v>
      </c>
      <c r="S21" s="1">
        <f t="shared" si="8"/>
        <v>24</v>
      </c>
      <c r="T21" s="1">
        <f t="shared" si="9"/>
        <v>12</v>
      </c>
      <c r="U21" s="14">
        <v>88.366325369738306</v>
      </c>
      <c r="V21" s="17">
        <v>1115.9745893060301</v>
      </c>
      <c r="W21" s="17">
        <f t="shared" si="5"/>
        <v>1000000</v>
      </c>
      <c r="X21" s="17">
        <f t="shared" si="6"/>
        <v>1500000</v>
      </c>
      <c r="Y21" s="17">
        <f>Table13[[#This Row],[Start Up Cost (R)]]</f>
        <v>1500000</v>
      </c>
      <c r="Z21" s="58">
        <v>-26.740269999999999</v>
      </c>
      <c r="AA21" s="59">
        <v>27.975000000000001</v>
      </c>
    </row>
    <row r="22" spans="1:27" x14ac:dyDescent="0.25">
      <c r="A22" s="15" t="str">
        <f t="shared" si="1"/>
        <v>BASE</v>
      </c>
      <c r="B22" s="10" t="s">
        <v>52</v>
      </c>
      <c r="C22" s="10" t="s">
        <v>28</v>
      </c>
      <c r="D22" s="1" t="s">
        <v>29</v>
      </c>
      <c r="E22" s="1" t="b">
        <f t="shared" si="3"/>
        <v>1</v>
      </c>
      <c r="F22" s="1">
        <v>593</v>
      </c>
      <c r="G22" s="1">
        <v>3</v>
      </c>
      <c r="H22" s="1">
        <f t="shared" si="0"/>
        <v>1779</v>
      </c>
      <c r="I22" s="1" t="s">
        <v>30</v>
      </c>
      <c r="J22" s="1">
        <v>2041</v>
      </c>
      <c r="K22" s="1">
        <v>11.519</v>
      </c>
      <c r="L22" s="1">
        <v>986</v>
      </c>
      <c r="M22" s="1">
        <f t="shared" ref="M22:M32" si="10">M21</f>
        <v>45.18</v>
      </c>
      <c r="N22" s="12">
        <v>0.59696458684654297</v>
      </c>
      <c r="O22" s="12">
        <v>0.59696458684654297</v>
      </c>
      <c r="P22" s="12">
        <f t="shared" si="4"/>
        <v>0.05</v>
      </c>
      <c r="Q22" s="12">
        <f t="shared" si="4"/>
        <v>0.05</v>
      </c>
      <c r="R22" s="77">
        <v>0.65</v>
      </c>
      <c r="S22" s="1">
        <f t="shared" si="8"/>
        <v>24</v>
      </c>
      <c r="T22" s="1">
        <f t="shared" si="9"/>
        <v>12</v>
      </c>
      <c r="U22" s="14">
        <v>88.366325369738306</v>
      </c>
      <c r="V22" s="17">
        <v>1115.9745893060301</v>
      </c>
      <c r="W22" s="17">
        <f t="shared" si="5"/>
        <v>1000000</v>
      </c>
      <c r="X22" s="17">
        <f t="shared" si="6"/>
        <v>1500000</v>
      </c>
      <c r="Y22" s="17">
        <f>Table13[[#This Row],[Start Up Cost (R)]]</f>
        <v>1500000</v>
      </c>
      <c r="Z22" s="58">
        <v>-26.740269999999999</v>
      </c>
      <c r="AA22" s="59">
        <v>27.975000000000001</v>
      </c>
    </row>
    <row r="23" spans="1:27" x14ac:dyDescent="0.25">
      <c r="A23" s="15" t="str">
        <f t="shared" si="1"/>
        <v>BASE</v>
      </c>
      <c r="B23" s="10" t="s">
        <v>53</v>
      </c>
      <c r="C23" s="10" t="s">
        <v>28</v>
      </c>
      <c r="D23" s="1" t="s">
        <v>29</v>
      </c>
      <c r="E23" s="1" t="b">
        <f t="shared" si="3"/>
        <v>1</v>
      </c>
      <c r="F23" s="1">
        <v>606</v>
      </c>
      <c r="G23" s="1">
        <v>3</v>
      </c>
      <c r="H23" s="1">
        <f t="shared" si="0"/>
        <v>1818</v>
      </c>
      <c r="I23" s="1" t="s">
        <v>30</v>
      </c>
      <c r="J23" s="1">
        <v>2048</v>
      </c>
      <c r="K23" s="1">
        <v>11.782</v>
      </c>
      <c r="L23" s="1">
        <v>1056</v>
      </c>
      <c r="M23" s="1">
        <f t="shared" si="10"/>
        <v>45.18</v>
      </c>
      <c r="N23" s="12">
        <v>0.16700000000000001</v>
      </c>
      <c r="O23" s="12">
        <v>0.166939443535188</v>
      </c>
      <c r="P23" s="12">
        <f t="shared" si="4"/>
        <v>0.05</v>
      </c>
      <c r="Q23" s="12">
        <f t="shared" si="4"/>
        <v>0.05</v>
      </c>
      <c r="R23" s="77">
        <v>0.65</v>
      </c>
      <c r="S23" s="1">
        <f t="shared" si="8"/>
        <v>24</v>
      </c>
      <c r="T23" s="1">
        <f t="shared" si="9"/>
        <v>12</v>
      </c>
      <c r="U23" s="14">
        <v>88.366325369738306</v>
      </c>
      <c r="V23" s="17">
        <v>1115.9745893060301</v>
      </c>
      <c r="W23" s="17">
        <f t="shared" si="5"/>
        <v>1000000</v>
      </c>
      <c r="X23" s="17">
        <f t="shared" si="6"/>
        <v>1500000</v>
      </c>
      <c r="Y23" s="17">
        <f>Table13[[#This Row],[Start Up Cost (R)]]</f>
        <v>1500000</v>
      </c>
      <c r="Z23" s="58">
        <v>-27.095549999999999</v>
      </c>
      <c r="AA23" s="59">
        <v>29.77055</v>
      </c>
    </row>
    <row r="24" spans="1:27" x14ac:dyDescent="0.25">
      <c r="A24" s="15" t="str">
        <f t="shared" si="1"/>
        <v>BASE</v>
      </c>
      <c r="B24" s="10" t="s">
        <v>54</v>
      </c>
      <c r="C24" s="10" t="s">
        <v>28</v>
      </c>
      <c r="D24" s="1" t="s">
        <v>29</v>
      </c>
      <c r="E24" s="1" t="b">
        <f t="shared" si="3"/>
        <v>1</v>
      </c>
      <c r="F24" s="1">
        <v>663</v>
      </c>
      <c r="G24" s="1">
        <v>3</v>
      </c>
      <c r="H24" s="1">
        <f t="shared" si="0"/>
        <v>1989</v>
      </c>
      <c r="I24" s="1" t="s">
        <v>30</v>
      </c>
      <c r="J24" s="1">
        <v>2051</v>
      </c>
      <c r="K24" s="1">
        <v>11.032</v>
      </c>
      <c r="L24" s="1">
        <v>988</v>
      </c>
      <c r="M24" s="1">
        <f t="shared" si="10"/>
        <v>45.18</v>
      </c>
      <c r="N24" s="12">
        <v>0.16700000000000001</v>
      </c>
      <c r="O24" s="12">
        <v>0.17014925373134299</v>
      </c>
      <c r="P24" s="12">
        <f t="shared" si="4"/>
        <v>0.05</v>
      </c>
      <c r="Q24" s="12">
        <f t="shared" si="4"/>
        <v>0.05</v>
      </c>
      <c r="R24" s="77">
        <v>0.65</v>
      </c>
      <c r="S24" s="1">
        <f t="shared" si="8"/>
        <v>24</v>
      </c>
      <c r="T24" s="1">
        <f t="shared" si="9"/>
        <v>12</v>
      </c>
      <c r="U24" s="14">
        <v>88.366325369738306</v>
      </c>
      <c r="V24" s="17">
        <v>1115.9745893060301</v>
      </c>
      <c r="W24" s="17">
        <f t="shared" si="5"/>
        <v>1000000</v>
      </c>
      <c r="X24" s="17">
        <f t="shared" si="6"/>
        <v>1500000</v>
      </c>
      <c r="Y24" s="17">
        <f>Table13[[#This Row],[Start Up Cost (R)]]</f>
        <v>1500000</v>
      </c>
      <c r="Z24" s="58">
        <v>-27.095549999999999</v>
      </c>
      <c r="AA24" s="59">
        <v>29.77055</v>
      </c>
    </row>
    <row r="25" spans="1:27" x14ac:dyDescent="0.25">
      <c r="A25" s="15" t="str">
        <f t="shared" si="1"/>
        <v>BASE</v>
      </c>
      <c r="B25" s="10" t="s">
        <v>55</v>
      </c>
      <c r="C25" s="10" t="s">
        <v>28</v>
      </c>
      <c r="D25" s="1" t="s">
        <v>29</v>
      </c>
      <c r="E25" s="1" t="b">
        <f t="shared" si="3"/>
        <v>1</v>
      </c>
      <c r="F25" s="1">
        <v>615</v>
      </c>
      <c r="G25" s="1">
        <v>3</v>
      </c>
      <c r="H25" s="1">
        <f t="shared" si="0"/>
        <v>1845</v>
      </c>
      <c r="I25" s="1" t="s">
        <v>30</v>
      </c>
      <c r="J25" s="1">
        <v>2042</v>
      </c>
      <c r="K25" s="1">
        <v>11.682</v>
      </c>
      <c r="L25" s="1">
        <v>1047</v>
      </c>
      <c r="M25" s="1">
        <f t="shared" si="10"/>
        <v>45.18</v>
      </c>
      <c r="N25" s="12">
        <v>0.28599999999999998</v>
      </c>
      <c r="O25" s="12">
        <v>0.28599999999999998</v>
      </c>
      <c r="P25" s="12">
        <f t="shared" si="4"/>
        <v>0.05</v>
      </c>
      <c r="Q25" s="12">
        <f t="shared" si="4"/>
        <v>0.05</v>
      </c>
      <c r="R25" s="77">
        <v>0.65</v>
      </c>
      <c r="S25" s="1">
        <f t="shared" si="8"/>
        <v>24</v>
      </c>
      <c r="T25" s="1">
        <f t="shared" si="9"/>
        <v>12</v>
      </c>
      <c r="U25" s="14">
        <v>88.366325369738306</v>
      </c>
      <c r="V25" s="17">
        <v>1118.9840227531299</v>
      </c>
      <c r="W25" s="17">
        <f t="shared" si="5"/>
        <v>1000000</v>
      </c>
      <c r="X25" s="17">
        <f t="shared" si="6"/>
        <v>1500000</v>
      </c>
      <c r="Y25" s="17">
        <f>Table13[[#This Row],[Start Up Cost (R)]]</f>
        <v>1500000</v>
      </c>
      <c r="Z25" s="58">
        <v>-23.667770000000001</v>
      </c>
      <c r="AA25" s="59">
        <v>27.612770000000001</v>
      </c>
    </row>
    <row r="26" spans="1:27" x14ac:dyDescent="0.25">
      <c r="A26" s="15" t="str">
        <f t="shared" si="1"/>
        <v>BASE</v>
      </c>
      <c r="B26" s="10" t="s">
        <v>56</v>
      </c>
      <c r="C26" s="10" t="s">
        <v>28</v>
      </c>
      <c r="D26" s="1" t="s">
        <v>29</v>
      </c>
      <c r="E26" s="1" t="b">
        <f t="shared" si="3"/>
        <v>1</v>
      </c>
      <c r="F26" s="1">
        <v>615</v>
      </c>
      <c r="G26" s="1">
        <v>3</v>
      </c>
      <c r="H26" s="1">
        <f t="shared" si="0"/>
        <v>1845</v>
      </c>
      <c r="I26" s="1" t="s">
        <v>30</v>
      </c>
      <c r="J26" s="1">
        <v>2044</v>
      </c>
      <c r="K26" s="1">
        <v>11.519</v>
      </c>
      <c r="L26" s="1">
        <v>1057</v>
      </c>
      <c r="M26" s="1">
        <f t="shared" si="10"/>
        <v>45.18</v>
      </c>
      <c r="N26" s="12">
        <v>0.28599999999999998</v>
      </c>
      <c r="O26" s="12">
        <v>0.28599999999999998</v>
      </c>
      <c r="P26" s="12">
        <f t="shared" si="4"/>
        <v>0.05</v>
      </c>
      <c r="Q26" s="12">
        <f t="shared" si="4"/>
        <v>0.05</v>
      </c>
      <c r="R26" s="77">
        <v>0.65</v>
      </c>
      <c r="S26" s="1">
        <f t="shared" si="8"/>
        <v>24</v>
      </c>
      <c r="T26" s="1">
        <f t="shared" si="9"/>
        <v>12</v>
      </c>
      <c r="U26" s="14">
        <v>88.366325369738306</v>
      </c>
      <c r="V26" s="17">
        <v>1118.9840227531299</v>
      </c>
      <c r="W26" s="17">
        <f t="shared" si="5"/>
        <v>1000000</v>
      </c>
      <c r="X26" s="17">
        <f t="shared" si="6"/>
        <v>1500000</v>
      </c>
      <c r="Y26" s="17">
        <f>Table13[[#This Row],[Start Up Cost (R)]]</f>
        <v>1500000</v>
      </c>
      <c r="Z26" s="58">
        <v>-23.667770000000001</v>
      </c>
      <c r="AA26" s="59">
        <v>27.612770000000001</v>
      </c>
    </row>
    <row r="27" spans="1:27" x14ac:dyDescent="0.25">
      <c r="A27" s="15" t="str">
        <f t="shared" si="1"/>
        <v>BASE</v>
      </c>
      <c r="B27" s="10" t="s">
        <v>57</v>
      </c>
      <c r="C27" s="10" t="s">
        <v>28</v>
      </c>
      <c r="D27" s="1" t="s">
        <v>29</v>
      </c>
      <c r="E27" s="1" t="b">
        <f t="shared" si="3"/>
        <v>1</v>
      </c>
      <c r="F27" s="1">
        <v>575</v>
      </c>
      <c r="G27" s="1">
        <v>3</v>
      </c>
      <c r="H27" s="1">
        <f t="shared" si="0"/>
        <v>1725</v>
      </c>
      <c r="I27" s="1" t="s">
        <v>30</v>
      </c>
      <c r="J27" s="1">
        <v>2032</v>
      </c>
      <c r="K27" s="1">
        <v>12.066000000000001</v>
      </c>
      <c r="L27" s="1">
        <v>991</v>
      </c>
      <c r="M27" s="1">
        <f t="shared" si="10"/>
        <v>45.18</v>
      </c>
      <c r="N27" s="12">
        <v>0.250434782608696</v>
      </c>
      <c r="O27" s="12">
        <v>0.250434782608696</v>
      </c>
      <c r="P27" s="12">
        <f t="shared" si="4"/>
        <v>0.05</v>
      </c>
      <c r="Q27" s="12">
        <f t="shared" si="4"/>
        <v>0.05</v>
      </c>
      <c r="R27" s="77">
        <v>0.65</v>
      </c>
      <c r="S27" s="1">
        <f t="shared" si="8"/>
        <v>24</v>
      </c>
      <c r="T27" s="1">
        <f t="shared" si="9"/>
        <v>12</v>
      </c>
      <c r="U27" s="14">
        <v>88.366325369738306</v>
      </c>
      <c r="V27" s="17">
        <v>1115.9745893060301</v>
      </c>
      <c r="W27" s="17">
        <f t="shared" si="5"/>
        <v>1000000</v>
      </c>
      <c r="X27" s="17">
        <f t="shared" si="6"/>
        <v>1500000</v>
      </c>
      <c r="Y27" s="17">
        <f>Table13[[#This Row],[Start Up Cost (R)]]</f>
        <v>1500000</v>
      </c>
      <c r="Z27" s="58">
        <v>-26.280360000000002</v>
      </c>
      <c r="AA27" s="59">
        <v>29.142289999999999</v>
      </c>
    </row>
    <row r="28" spans="1:27" x14ac:dyDescent="0.25">
      <c r="A28" s="15" t="str">
        <f t="shared" si="1"/>
        <v>BASE</v>
      </c>
      <c r="B28" s="10" t="s">
        <v>58</v>
      </c>
      <c r="C28" s="10" t="s">
        <v>28</v>
      </c>
      <c r="D28" s="1" t="s">
        <v>29</v>
      </c>
      <c r="E28" s="1" t="b">
        <f t="shared" si="3"/>
        <v>1</v>
      </c>
      <c r="F28" s="1">
        <v>575</v>
      </c>
      <c r="G28" s="1">
        <v>3</v>
      </c>
      <c r="H28" s="1">
        <f t="shared" si="0"/>
        <v>1725</v>
      </c>
      <c r="I28" s="1" t="s">
        <v>30</v>
      </c>
      <c r="J28" s="1">
        <v>2036</v>
      </c>
      <c r="K28" s="1">
        <v>12.066000000000001</v>
      </c>
      <c r="L28" s="1">
        <v>991</v>
      </c>
      <c r="M28" s="1">
        <f t="shared" si="10"/>
        <v>45.18</v>
      </c>
      <c r="N28" s="12">
        <v>0.250434782608696</v>
      </c>
      <c r="O28" s="12">
        <v>0.250434782608696</v>
      </c>
      <c r="P28" s="12">
        <f t="shared" si="4"/>
        <v>0.05</v>
      </c>
      <c r="Q28" s="12">
        <f t="shared" si="4"/>
        <v>0.05</v>
      </c>
      <c r="R28" s="77">
        <v>0.65</v>
      </c>
      <c r="S28" s="1">
        <f t="shared" si="8"/>
        <v>24</v>
      </c>
      <c r="T28" s="1">
        <f t="shared" si="9"/>
        <v>12</v>
      </c>
      <c r="U28" s="14">
        <v>88.366325369738306</v>
      </c>
      <c r="V28" s="17">
        <v>1115.9745893060301</v>
      </c>
      <c r="W28" s="17">
        <f t="shared" si="5"/>
        <v>1000000</v>
      </c>
      <c r="X28" s="17">
        <f t="shared" si="6"/>
        <v>1500000</v>
      </c>
      <c r="Y28" s="17">
        <f>Table13[[#This Row],[Start Up Cost (R)]]</f>
        <v>1500000</v>
      </c>
      <c r="Z28" s="58">
        <v>-26.280360000000002</v>
      </c>
      <c r="AA28" s="59">
        <v>29.142289999999999</v>
      </c>
    </row>
    <row r="29" spans="1:27" x14ac:dyDescent="0.25">
      <c r="A29" s="15" t="str">
        <f t="shared" si="1"/>
        <v>BASE</v>
      </c>
      <c r="B29" s="10" t="s">
        <v>59</v>
      </c>
      <c r="C29" s="10" t="s">
        <v>28</v>
      </c>
      <c r="D29" s="1" t="s">
        <v>29</v>
      </c>
      <c r="E29" s="1" t="b">
        <f t="shared" si="3"/>
        <v>1</v>
      </c>
      <c r="F29" s="1">
        <v>720</v>
      </c>
      <c r="G29" s="1">
        <v>5</v>
      </c>
      <c r="H29" s="1">
        <f t="shared" si="0"/>
        <v>3600</v>
      </c>
      <c r="I29" s="1" t="s">
        <v>30</v>
      </c>
      <c r="J29" s="1" t="s">
        <v>48</v>
      </c>
      <c r="K29" s="1">
        <v>10.305</v>
      </c>
      <c r="L29" s="1">
        <v>930</v>
      </c>
      <c r="M29" s="1">
        <f t="shared" si="10"/>
        <v>45.18</v>
      </c>
      <c r="N29" s="12">
        <v>0.59751037344398295</v>
      </c>
      <c r="O29" s="12">
        <v>0.59751037344398295</v>
      </c>
      <c r="P29" s="12">
        <f t="shared" si="4"/>
        <v>0.05</v>
      </c>
      <c r="Q29" s="12">
        <f t="shared" si="4"/>
        <v>0.05</v>
      </c>
      <c r="R29" s="77">
        <v>0.65</v>
      </c>
      <c r="S29" s="1">
        <f t="shared" si="8"/>
        <v>24</v>
      </c>
      <c r="T29" s="1">
        <f t="shared" si="9"/>
        <v>12</v>
      </c>
      <c r="U29" s="14">
        <v>121.970420932878</v>
      </c>
      <c r="V29" s="17">
        <v>1201.47709897611</v>
      </c>
      <c r="W29" s="17">
        <f t="shared" si="5"/>
        <v>1000000</v>
      </c>
      <c r="X29" s="17">
        <f t="shared" si="6"/>
        <v>1500000</v>
      </c>
      <c r="Y29" s="17">
        <f>Table13[[#This Row],[Start Up Cost (R)]]</f>
        <v>1500000</v>
      </c>
      <c r="Z29" s="58">
        <v>-23.42</v>
      </c>
      <c r="AA29" s="59">
        <v>27.33</v>
      </c>
    </row>
    <row r="30" spans="1:27" x14ac:dyDescent="0.25">
      <c r="A30" s="15" t="str">
        <f t="shared" si="1"/>
        <v>BASE</v>
      </c>
      <c r="B30" s="10" t="s">
        <v>60</v>
      </c>
      <c r="C30" s="10" t="s">
        <v>28</v>
      </c>
      <c r="D30" s="1" t="s">
        <v>29</v>
      </c>
      <c r="E30" s="1" t="b">
        <f t="shared" si="3"/>
        <v>1</v>
      </c>
      <c r="F30" s="1">
        <v>717</v>
      </c>
      <c r="G30" s="1">
        <v>1</v>
      </c>
      <c r="H30" s="1">
        <f t="shared" si="0"/>
        <v>717</v>
      </c>
      <c r="I30" s="1" t="s">
        <v>30</v>
      </c>
      <c r="J30" s="1" t="s">
        <v>48</v>
      </c>
      <c r="K30" s="1">
        <v>10.305</v>
      </c>
      <c r="L30" s="1">
        <v>930</v>
      </c>
      <c r="M30" s="1">
        <f t="shared" si="10"/>
        <v>45.18</v>
      </c>
      <c r="N30" s="12">
        <v>0.59751037344398295</v>
      </c>
      <c r="O30" s="12">
        <v>0.59751037344398295</v>
      </c>
      <c r="P30" s="12">
        <f t="shared" si="4"/>
        <v>0.05</v>
      </c>
      <c r="Q30" s="12">
        <f t="shared" si="4"/>
        <v>0.05</v>
      </c>
      <c r="R30" s="77">
        <v>0.65</v>
      </c>
      <c r="S30" s="1">
        <f t="shared" si="8"/>
        <v>24</v>
      </c>
      <c r="T30" s="1">
        <f t="shared" si="9"/>
        <v>12</v>
      </c>
      <c r="U30" s="14">
        <v>121.970420932878</v>
      </c>
      <c r="V30" s="17">
        <v>1201.47709897611</v>
      </c>
      <c r="W30" s="17">
        <f t="shared" si="5"/>
        <v>1000000</v>
      </c>
      <c r="X30" s="17">
        <f t="shared" si="6"/>
        <v>1500000</v>
      </c>
      <c r="Y30" s="17">
        <f>Table13[[#This Row],[Start Up Cost (R)]]</f>
        <v>1500000</v>
      </c>
      <c r="Z30" s="58">
        <v>-23.42</v>
      </c>
      <c r="AA30" s="59">
        <v>27.33</v>
      </c>
    </row>
    <row r="31" spans="1:27" x14ac:dyDescent="0.25">
      <c r="A31" s="15" t="str">
        <f t="shared" si="1"/>
        <v>BASE</v>
      </c>
      <c r="B31" s="10" t="s">
        <v>61</v>
      </c>
      <c r="C31" s="10" t="s">
        <v>28</v>
      </c>
      <c r="D31" s="1" t="s">
        <v>29</v>
      </c>
      <c r="E31" s="1" t="b">
        <f t="shared" si="3"/>
        <v>1</v>
      </c>
      <c r="F31" s="1">
        <v>585</v>
      </c>
      <c r="G31" s="1">
        <v>3</v>
      </c>
      <c r="H31" s="1">
        <f t="shared" si="0"/>
        <v>1755</v>
      </c>
      <c r="I31" s="1" t="s">
        <v>30</v>
      </c>
      <c r="J31" s="1">
        <v>2030</v>
      </c>
      <c r="K31" s="1">
        <v>10.494999999999999</v>
      </c>
      <c r="L31" s="1">
        <v>981</v>
      </c>
      <c r="M31" s="1">
        <f t="shared" si="10"/>
        <v>45.18</v>
      </c>
      <c r="N31" s="12">
        <v>0.33300000000000002</v>
      </c>
      <c r="O31" s="12">
        <v>0.33300000000000002</v>
      </c>
      <c r="P31" s="12">
        <f t="shared" si="4"/>
        <v>0.05</v>
      </c>
      <c r="Q31" s="12">
        <f t="shared" si="4"/>
        <v>0.05</v>
      </c>
      <c r="R31" s="77">
        <v>0.65</v>
      </c>
      <c r="S31" s="1">
        <f t="shared" si="8"/>
        <v>24</v>
      </c>
      <c r="T31" s="1">
        <f t="shared" si="9"/>
        <v>12</v>
      </c>
      <c r="U31" s="14">
        <v>88.366325369738306</v>
      </c>
      <c r="V31" s="17">
        <v>1115.9745893060301</v>
      </c>
      <c r="W31" s="17">
        <f t="shared" si="5"/>
        <v>1000000</v>
      </c>
      <c r="X31" s="17">
        <f t="shared" si="6"/>
        <v>1500000</v>
      </c>
      <c r="Y31" s="17">
        <f>Table13[[#This Row],[Start Up Cost (R)]]</f>
        <v>1500000</v>
      </c>
      <c r="Z31" s="58">
        <v>-26.775649999999999</v>
      </c>
      <c r="AA31" s="59">
        <v>29.352119999999999</v>
      </c>
    </row>
    <row r="32" spans="1:27" x14ac:dyDescent="0.25">
      <c r="A32" s="15" t="str">
        <f t="shared" si="1"/>
        <v>BASE</v>
      </c>
      <c r="B32" s="10" t="s">
        <v>62</v>
      </c>
      <c r="C32" s="10" t="s">
        <v>28</v>
      </c>
      <c r="D32" s="1" t="s">
        <v>29</v>
      </c>
      <c r="E32" s="1" t="b">
        <f t="shared" si="3"/>
        <v>1</v>
      </c>
      <c r="F32" s="1">
        <v>585</v>
      </c>
      <c r="G32" s="1">
        <v>3</v>
      </c>
      <c r="H32" s="1">
        <f t="shared" si="0"/>
        <v>1755</v>
      </c>
      <c r="I32" s="1" t="s">
        <v>30</v>
      </c>
      <c r="J32" s="1">
        <v>2031</v>
      </c>
      <c r="K32" s="1">
        <v>10.494999999999999</v>
      </c>
      <c r="L32" s="1">
        <v>981</v>
      </c>
      <c r="M32" s="1">
        <f t="shared" si="10"/>
        <v>45.18</v>
      </c>
      <c r="N32" s="12">
        <v>0.33300000000000002</v>
      </c>
      <c r="O32" s="12">
        <v>0.33300000000000002</v>
      </c>
      <c r="P32" s="12">
        <f t="shared" si="4"/>
        <v>0.05</v>
      </c>
      <c r="Q32" s="12">
        <f t="shared" si="4"/>
        <v>0.05</v>
      </c>
      <c r="R32" s="77">
        <v>0.65</v>
      </c>
      <c r="S32" s="1">
        <f t="shared" si="8"/>
        <v>24</v>
      </c>
      <c r="T32" s="1">
        <f t="shared" si="9"/>
        <v>12</v>
      </c>
      <c r="U32" s="14">
        <v>88.366325369738306</v>
      </c>
      <c r="V32" s="17">
        <v>1115.9745893060301</v>
      </c>
      <c r="W32" s="17">
        <f t="shared" si="5"/>
        <v>1000000</v>
      </c>
      <c r="X32" s="17">
        <f t="shared" si="6"/>
        <v>1500000</v>
      </c>
      <c r="Y32" s="17">
        <f>Table13[[#This Row],[Start Up Cost (R)]]</f>
        <v>1500000</v>
      </c>
      <c r="Z32" s="58">
        <v>-26.775649999999999</v>
      </c>
      <c r="AA32" s="59">
        <v>29.352119999999999</v>
      </c>
    </row>
    <row r="33" spans="1:27" x14ac:dyDescent="0.25">
      <c r="A33" s="15" t="str">
        <f t="shared" si="1"/>
        <v>BASE</v>
      </c>
      <c r="B33" s="10" t="s">
        <v>63</v>
      </c>
      <c r="C33" s="10" t="s">
        <v>28</v>
      </c>
      <c r="D33" s="1" t="s">
        <v>64</v>
      </c>
      <c r="E33" s="1" t="b">
        <f t="shared" si="3"/>
        <v>1</v>
      </c>
      <c r="F33" s="1">
        <v>927</v>
      </c>
      <c r="G33" s="1">
        <v>2</v>
      </c>
      <c r="H33" s="1">
        <f t="shared" si="0"/>
        <v>1854</v>
      </c>
      <c r="I33" s="1" t="s">
        <v>30</v>
      </c>
      <c r="J33" s="1">
        <v>2047</v>
      </c>
      <c r="K33" s="1">
        <v>11.111000000000001</v>
      </c>
      <c r="L33" s="1">
        <v>0</v>
      </c>
      <c r="M33" s="1">
        <v>18</v>
      </c>
      <c r="N33" s="12">
        <v>0.1</v>
      </c>
      <c r="O33" s="12">
        <v>0.1</v>
      </c>
      <c r="P33" s="12">
        <f t="shared" si="4"/>
        <v>0.05</v>
      </c>
      <c r="Q33" s="12">
        <f t="shared" si="4"/>
        <v>0.05</v>
      </c>
      <c r="R33" s="77">
        <v>0.5</v>
      </c>
      <c r="S33" s="1">
        <v>240</v>
      </c>
      <c r="T33" s="1">
        <v>240</v>
      </c>
      <c r="U33" s="14">
        <v>56.0068259385666</v>
      </c>
      <c r="V33" s="17">
        <v>1477.3356086461899</v>
      </c>
      <c r="W33" s="17">
        <v>10000000</v>
      </c>
      <c r="X33" s="17">
        <v>10000000</v>
      </c>
      <c r="Y33" s="17">
        <f>Table13[[#This Row],[Start Up Cost (R)]]</f>
        <v>10000000</v>
      </c>
      <c r="Z33" s="58">
        <v>-33.673593539999999</v>
      </c>
      <c r="AA33" s="59">
        <v>18.428246999999999</v>
      </c>
    </row>
    <row r="34" spans="1:27" x14ac:dyDescent="0.25">
      <c r="A34" s="15" t="str">
        <f t="shared" si="1"/>
        <v>BASE</v>
      </c>
      <c r="B34" s="10" t="s">
        <v>65</v>
      </c>
      <c r="C34" s="10" t="s">
        <v>28</v>
      </c>
      <c r="D34" s="1" t="s">
        <v>66</v>
      </c>
      <c r="E34" s="1" t="b">
        <f t="shared" si="3"/>
        <v>1</v>
      </c>
      <c r="F34" s="1">
        <v>148</v>
      </c>
      <c r="G34" s="1">
        <v>9</v>
      </c>
      <c r="H34" s="1">
        <f t="shared" ref="H34:H53" si="11">F34*G34</f>
        <v>1332</v>
      </c>
      <c r="I34" s="1" t="s">
        <v>30</v>
      </c>
      <c r="J34" s="1">
        <v>2039</v>
      </c>
      <c r="K34" s="1">
        <v>11.519</v>
      </c>
      <c r="L34" s="1">
        <v>574</v>
      </c>
      <c r="M34" s="1">
        <v>373</v>
      </c>
      <c r="N34" s="12"/>
      <c r="O34" s="12"/>
      <c r="P34" s="12"/>
      <c r="Q34" s="12"/>
      <c r="R34" s="47">
        <v>0.1</v>
      </c>
      <c r="S34" s="1"/>
      <c r="T34" s="1"/>
      <c r="U34" s="14">
        <v>3.73378839590444</v>
      </c>
      <c r="V34" s="17">
        <v>243.94084186575699</v>
      </c>
      <c r="W34" s="17">
        <v>0</v>
      </c>
      <c r="X34" s="17">
        <f t="shared" ref="X34:X56" si="12">G34*W34</f>
        <v>0</v>
      </c>
      <c r="Y34" s="17">
        <v>0</v>
      </c>
      <c r="Z34" s="58">
        <v>-33.591999999999999</v>
      </c>
      <c r="AA34" s="59">
        <v>18.460699999999999</v>
      </c>
    </row>
    <row r="35" spans="1:27" x14ac:dyDescent="0.25">
      <c r="A35" s="15" t="str">
        <f t="shared" si="1"/>
        <v>BASE</v>
      </c>
      <c r="B35" s="10" t="s">
        <v>67</v>
      </c>
      <c r="C35" s="10" t="s">
        <v>28</v>
      </c>
      <c r="D35" s="1" t="s">
        <v>66</v>
      </c>
      <c r="E35" s="1" t="b">
        <f t="shared" si="3"/>
        <v>1</v>
      </c>
      <c r="F35" s="1">
        <v>148</v>
      </c>
      <c r="G35" s="1">
        <v>5</v>
      </c>
      <c r="H35" s="1">
        <f t="shared" si="11"/>
        <v>740</v>
      </c>
      <c r="I35" s="1" t="s">
        <v>30</v>
      </c>
      <c r="J35" s="1">
        <v>2038</v>
      </c>
      <c r="K35" s="1">
        <v>11.519</v>
      </c>
      <c r="L35" s="1">
        <v>574</v>
      </c>
      <c r="M35" s="1">
        <v>373</v>
      </c>
      <c r="N35" s="12"/>
      <c r="O35" s="12"/>
      <c r="P35" s="12"/>
      <c r="Q35" s="12"/>
      <c r="R35" s="47">
        <v>0.1</v>
      </c>
      <c r="S35" s="1"/>
      <c r="T35" s="1"/>
      <c r="U35" s="14">
        <v>3.73378839590444</v>
      </c>
      <c r="V35" s="17">
        <v>243.94084186575699</v>
      </c>
      <c r="W35" s="17">
        <v>0</v>
      </c>
      <c r="X35" s="17">
        <f t="shared" si="12"/>
        <v>0</v>
      </c>
      <c r="Y35" s="17">
        <v>0</v>
      </c>
      <c r="Z35" s="58">
        <v>-34.165260000000004</v>
      </c>
      <c r="AA35" s="59">
        <v>21.96077</v>
      </c>
    </row>
    <row r="36" spans="1:27" x14ac:dyDescent="0.25">
      <c r="A36" s="15" t="str">
        <f t="shared" si="1"/>
        <v>BASE</v>
      </c>
      <c r="B36" s="10" t="s">
        <v>68</v>
      </c>
      <c r="C36" s="10" t="s">
        <v>28</v>
      </c>
      <c r="D36" s="1" t="s">
        <v>69</v>
      </c>
      <c r="E36" s="1" t="b">
        <f t="shared" si="3"/>
        <v>1</v>
      </c>
      <c r="F36" s="1">
        <v>57</v>
      </c>
      <c r="G36" s="1">
        <v>3</v>
      </c>
      <c r="H36" s="1">
        <f t="shared" si="11"/>
        <v>171</v>
      </c>
      <c r="I36" s="1" t="s">
        <v>30</v>
      </c>
      <c r="J36" s="1">
        <v>2026</v>
      </c>
      <c r="K36" s="1">
        <v>11.519</v>
      </c>
      <c r="L36" s="1">
        <v>574</v>
      </c>
      <c r="M36" s="1">
        <v>373</v>
      </c>
      <c r="N36" s="12"/>
      <c r="O36" s="12"/>
      <c r="P36" s="12"/>
      <c r="Q36" s="12"/>
      <c r="R36" s="1">
        <v>0</v>
      </c>
      <c r="S36" s="1"/>
      <c r="T36" s="1"/>
      <c r="U36" s="14">
        <v>3.73378839590444</v>
      </c>
      <c r="V36" s="17">
        <v>243.94084186575699</v>
      </c>
      <c r="W36" s="17">
        <v>0</v>
      </c>
      <c r="X36" s="17">
        <f t="shared" si="12"/>
        <v>0</v>
      </c>
      <c r="Y36" s="17">
        <v>0</v>
      </c>
      <c r="Z36" s="58">
        <v>-33.884079999999997</v>
      </c>
      <c r="AA36" s="59">
        <v>18.533609999999999</v>
      </c>
    </row>
    <row r="37" spans="1:27" x14ac:dyDescent="0.25">
      <c r="A37" s="15" t="str">
        <f t="shared" si="1"/>
        <v>BASE</v>
      </c>
      <c r="B37" s="10" t="s">
        <v>70</v>
      </c>
      <c r="C37" s="10" t="s">
        <v>28</v>
      </c>
      <c r="D37" s="1" t="s">
        <v>69</v>
      </c>
      <c r="E37" s="1" t="b">
        <f t="shared" si="3"/>
        <v>1</v>
      </c>
      <c r="F37" s="1">
        <v>57</v>
      </c>
      <c r="G37" s="1">
        <v>3</v>
      </c>
      <c r="H37" s="1">
        <f t="shared" si="11"/>
        <v>171</v>
      </c>
      <c r="I37" s="1" t="s">
        <v>30</v>
      </c>
      <c r="J37" s="1">
        <v>2026</v>
      </c>
      <c r="K37" s="1">
        <v>11.519</v>
      </c>
      <c r="L37" s="1">
        <v>574</v>
      </c>
      <c r="M37" s="1">
        <f>M36</f>
        <v>373</v>
      </c>
      <c r="N37" s="12"/>
      <c r="O37" s="12"/>
      <c r="P37" s="12"/>
      <c r="Q37" s="12"/>
      <c r="R37" s="1">
        <v>0</v>
      </c>
      <c r="S37" s="1"/>
      <c r="T37" s="1"/>
      <c r="U37" s="14">
        <v>3.73378839590444</v>
      </c>
      <c r="V37" s="17">
        <v>243.94084186575699</v>
      </c>
      <c r="W37" s="17">
        <v>0</v>
      </c>
      <c r="X37" s="17">
        <f t="shared" si="12"/>
        <v>0</v>
      </c>
      <c r="Y37" s="17">
        <v>0</v>
      </c>
      <c r="Z37" s="58">
        <v>-33.027389999999997</v>
      </c>
      <c r="AA37" s="59">
        <v>27.88382</v>
      </c>
    </row>
    <row r="38" spans="1:27" x14ac:dyDescent="0.25">
      <c r="A38" s="15" t="str">
        <f t="shared" si="1"/>
        <v>BASE</v>
      </c>
      <c r="B38" s="10" t="s">
        <v>71</v>
      </c>
      <c r="C38" s="10" t="s">
        <v>28</v>
      </c>
      <c r="D38" s="1" t="s">
        <v>72</v>
      </c>
      <c r="E38" s="1" t="b">
        <v>0</v>
      </c>
      <c r="F38" s="1">
        <v>90</v>
      </c>
      <c r="G38" s="1">
        <v>4</v>
      </c>
      <c r="H38" s="1">
        <f t="shared" si="11"/>
        <v>360</v>
      </c>
      <c r="I38" s="1" t="s">
        <v>30</v>
      </c>
      <c r="J38" s="1" t="s">
        <v>48</v>
      </c>
      <c r="K38" s="1" t="s">
        <v>30</v>
      </c>
      <c r="L38" s="1">
        <v>0</v>
      </c>
      <c r="M38" s="1" t="s">
        <v>30</v>
      </c>
      <c r="N38" s="12"/>
      <c r="O38" s="12"/>
      <c r="P38" s="12"/>
      <c r="Q38" s="12"/>
      <c r="R38" s="1">
        <v>0</v>
      </c>
      <c r="S38" s="1"/>
      <c r="T38" s="1"/>
      <c r="U38" s="14">
        <v>435.60864618885103</v>
      </c>
      <c r="V38" s="17">
        <v>0</v>
      </c>
      <c r="W38" s="17">
        <v>0</v>
      </c>
      <c r="X38" s="17">
        <f t="shared" si="12"/>
        <v>0</v>
      </c>
      <c r="Y38" s="17">
        <v>0</v>
      </c>
      <c r="Z38" s="58">
        <v>-30.62396</v>
      </c>
      <c r="AA38" s="59">
        <v>25.50403</v>
      </c>
    </row>
    <row r="39" spans="1:27" x14ac:dyDescent="0.25">
      <c r="A39" s="15" t="str">
        <f t="shared" si="1"/>
        <v>BASE</v>
      </c>
      <c r="B39" s="10" t="s">
        <v>73</v>
      </c>
      <c r="C39" s="10" t="s">
        <v>28</v>
      </c>
      <c r="D39" s="1" t="s">
        <v>72</v>
      </c>
      <c r="E39" s="1" t="b">
        <f t="shared" si="3"/>
        <v>0</v>
      </c>
      <c r="F39" s="1">
        <v>120</v>
      </c>
      <c r="G39" s="1">
        <v>2</v>
      </c>
      <c r="H39" s="1">
        <f t="shared" si="11"/>
        <v>240</v>
      </c>
      <c r="I39" s="1" t="s">
        <v>30</v>
      </c>
      <c r="J39" s="1" t="s">
        <v>48</v>
      </c>
      <c r="K39" s="1" t="s">
        <v>30</v>
      </c>
      <c r="L39" s="1">
        <v>0</v>
      </c>
      <c r="M39" s="1" t="s">
        <v>30</v>
      </c>
      <c r="N39" s="12"/>
      <c r="O39" s="12"/>
      <c r="P39" s="12"/>
      <c r="Q39" s="12"/>
      <c r="R39" s="1">
        <v>0</v>
      </c>
      <c r="S39" s="1"/>
      <c r="T39" s="1"/>
      <c r="U39" s="14">
        <v>435.60864618885103</v>
      </c>
      <c r="V39" s="17">
        <v>0</v>
      </c>
      <c r="W39" s="17">
        <v>0</v>
      </c>
      <c r="X39" s="17">
        <f t="shared" si="12"/>
        <v>0</v>
      </c>
      <c r="Y39" s="17">
        <v>0</v>
      </c>
      <c r="Z39" s="58">
        <v>-29.993369999999999</v>
      </c>
      <c r="AA39" s="59">
        <v>24.733840000000001</v>
      </c>
    </row>
    <row r="40" spans="1:27" x14ac:dyDescent="0.25">
      <c r="A40" s="15" t="str">
        <f t="shared" si="1"/>
        <v>BASE</v>
      </c>
      <c r="B40" s="10" t="s">
        <v>74</v>
      </c>
      <c r="C40" s="10" t="s">
        <v>75</v>
      </c>
      <c r="D40" s="1" t="s">
        <v>76</v>
      </c>
      <c r="E40" s="1" t="b">
        <v>0</v>
      </c>
      <c r="F40" s="1">
        <v>150</v>
      </c>
      <c r="G40" s="1">
        <v>1</v>
      </c>
      <c r="H40" s="1">
        <f t="shared" si="11"/>
        <v>150</v>
      </c>
      <c r="I40" s="1">
        <v>2025</v>
      </c>
      <c r="J40" s="1">
        <v>2045</v>
      </c>
      <c r="K40" s="1">
        <v>9.16</v>
      </c>
      <c r="L40" s="1"/>
      <c r="M40" s="1" t="s">
        <v>30</v>
      </c>
      <c r="R40" s="1">
        <v>0</v>
      </c>
      <c r="U40" s="14"/>
      <c r="V40" s="17">
        <v>0</v>
      </c>
      <c r="W40" s="17">
        <v>0</v>
      </c>
      <c r="X40" s="17">
        <f t="shared" si="12"/>
        <v>0</v>
      </c>
      <c r="Y40" s="17">
        <v>0</v>
      </c>
      <c r="Z40" s="58">
        <v>-28.889146196803601</v>
      </c>
      <c r="AA40" s="59">
        <v>21.980058639235899</v>
      </c>
    </row>
    <row r="41" spans="1:27" x14ac:dyDescent="0.25">
      <c r="A41" s="15" t="s">
        <v>77</v>
      </c>
      <c r="B41" s="10" t="s">
        <v>78</v>
      </c>
      <c r="C41" s="10" t="s">
        <v>75</v>
      </c>
      <c r="D41" s="1" t="s">
        <v>76</v>
      </c>
      <c r="E41" s="1" t="b">
        <f t="shared" si="3"/>
        <v>0</v>
      </c>
      <c r="F41" s="1">
        <v>450</v>
      </c>
      <c r="G41" s="1">
        <v>1</v>
      </c>
      <c r="H41" s="1">
        <f t="shared" si="11"/>
        <v>450</v>
      </c>
      <c r="I41" s="1">
        <v>2025</v>
      </c>
      <c r="J41" s="1">
        <v>2045</v>
      </c>
      <c r="K41" s="1">
        <v>9.16</v>
      </c>
      <c r="L41" s="1"/>
      <c r="M41" s="1" t="s">
        <v>30</v>
      </c>
      <c r="R41" s="1">
        <v>0</v>
      </c>
      <c r="U41" s="14">
        <v>1800</v>
      </c>
      <c r="V41" s="17">
        <v>0</v>
      </c>
      <c r="W41" s="17">
        <v>0</v>
      </c>
      <c r="X41" s="17">
        <f t="shared" si="12"/>
        <v>0</v>
      </c>
      <c r="Y41" s="17">
        <v>0</v>
      </c>
      <c r="Z41" s="58">
        <v>-33.966435217111197</v>
      </c>
      <c r="AA41" s="59">
        <v>25.614564703233601</v>
      </c>
    </row>
    <row r="42" spans="1:27" x14ac:dyDescent="0.25">
      <c r="A42" s="15" t="s">
        <v>77</v>
      </c>
      <c r="B42" s="10" t="s">
        <v>79</v>
      </c>
      <c r="C42" s="10" t="s">
        <v>75</v>
      </c>
      <c r="D42" s="1" t="s">
        <v>76</v>
      </c>
      <c r="E42" s="1" t="b">
        <f t="shared" si="3"/>
        <v>0</v>
      </c>
      <c r="F42" s="1">
        <v>197.76</v>
      </c>
      <c r="G42" s="1">
        <v>1</v>
      </c>
      <c r="H42" s="1">
        <f t="shared" si="11"/>
        <v>197.76</v>
      </c>
      <c r="I42" s="1">
        <v>2025</v>
      </c>
      <c r="J42" s="1">
        <v>2045</v>
      </c>
      <c r="K42" s="1">
        <v>9.16</v>
      </c>
      <c r="L42" s="1"/>
      <c r="M42" s="1" t="s">
        <v>30</v>
      </c>
      <c r="R42" s="1">
        <v>0</v>
      </c>
      <c r="U42" s="14">
        <v>1800</v>
      </c>
      <c r="V42" s="17">
        <v>0</v>
      </c>
      <c r="W42" s="17">
        <v>0</v>
      </c>
      <c r="X42" s="17">
        <f t="shared" si="12"/>
        <v>0</v>
      </c>
      <c r="Y42" s="17">
        <v>0</v>
      </c>
      <c r="Z42" s="58">
        <v>-33.966435217111197</v>
      </c>
      <c r="AA42" s="59">
        <v>25.614564703233601</v>
      </c>
    </row>
    <row r="43" spans="1:27" x14ac:dyDescent="0.25">
      <c r="A43" s="15" t="s">
        <v>26</v>
      </c>
      <c r="B43" s="10" t="s">
        <v>80</v>
      </c>
      <c r="C43" s="10" t="s">
        <v>75</v>
      </c>
      <c r="D43" s="1" t="s">
        <v>76</v>
      </c>
      <c r="E43" s="1" t="b">
        <f t="shared" si="3"/>
        <v>0</v>
      </c>
      <c r="F43" s="1">
        <v>75</v>
      </c>
      <c r="G43" s="1">
        <v>1</v>
      </c>
      <c r="H43" s="1">
        <f t="shared" si="11"/>
        <v>75</v>
      </c>
      <c r="I43" s="1">
        <v>2025</v>
      </c>
      <c r="J43" s="1">
        <v>2045</v>
      </c>
      <c r="K43" s="1">
        <v>9.16</v>
      </c>
      <c r="L43" s="1"/>
      <c r="M43" s="1" t="s">
        <v>30</v>
      </c>
      <c r="R43" s="1">
        <v>0</v>
      </c>
      <c r="U43" s="14">
        <v>1800</v>
      </c>
      <c r="V43" s="17">
        <v>0</v>
      </c>
      <c r="W43" s="17">
        <v>0</v>
      </c>
      <c r="X43" s="17">
        <f t="shared" si="12"/>
        <v>0</v>
      </c>
      <c r="Y43" s="17">
        <v>0</v>
      </c>
      <c r="Z43" s="58">
        <v>-30.675660000000001</v>
      </c>
      <c r="AA43" s="59">
        <v>24.067589999999999</v>
      </c>
    </row>
    <row r="44" spans="1:27" x14ac:dyDescent="0.25">
      <c r="A44" s="15" t="s">
        <v>26</v>
      </c>
      <c r="B44" s="10" t="s">
        <v>81</v>
      </c>
      <c r="C44" s="10" t="s">
        <v>75</v>
      </c>
      <c r="D44" s="1" t="s">
        <v>76</v>
      </c>
      <c r="E44" s="1" t="b">
        <f t="shared" si="3"/>
        <v>0</v>
      </c>
      <c r="F44" s="1">
        <v>128</v>
      </c>
      <c r="G44" s="1">
        <v>1</v>
      </c>
      <c r="H44" s="1">
        <f t="shared" si="11"/>
        <v>128</v>
      </c>
      <c r="I44" s="1">
        <v>2025</v>
      </c>
      <c r="J44" s="1">
        <v>2045</v>
      </c>
      <c r="K44" s="1">
        <v>9.16</v>
      </c>
      <c r="L44" s="1">
        <v>0</v>
      </c>
      <c r="M44" s="1" t="s">
        <v>30</v>
      </c>
      <c r="R44" s="1">
        <v>0</v>
      </c>
      <c r="U44" s="14">
        <v>1800</v>
      </c>
      <c r="V44" s="17">
        <v>0</v>
      </c>
      <c r="W44" s="17">
        <v>0</v>
      </c>
      <c r="X44" s="17">
        <f t="shared" si="12"/>
        <v>0</v>
      </c>
      <c r="Y44" s="17">
        <v>0</v>
      </c>
      <c r="Z44" s="58">
        <v>-32.848909999999997</v>
      </c>
      <c r="AA44" s="59">
        <v>20.323630000000001</v>
      </c>
    </row>
    <row r="45" spans="1:27" x14ac:dyDescent="0.25">
      <c r="A45" s="15" t="s">
        <v>77</v>
      </c>
      <c r="B45" s="10" t="s">
        <v>82</v>
      </c>
      <c r="C45" s="10" t="s">
        <v>75</v>
      </c>
      <c r="D45" s="1" t="s">
        <v>76</v>
      </c>
      <c r="E45" s="1" t="b">
        <f t="shared" si="3"/>
        <v>0</v>
      </c>
      <c r="F45" s="1">
        <v>450</v>
      </c>
      <c r="G45" s="1">
        <v>1</v>
      </c>
      <c r="H45" s="1">
        <f t="shared" si="11"/>
        <v>450</v>
      </c>
      <c r="I45" s="1">
        <v>2025</v>
      </c>
      <c r="J45" s="1">
        <v>2045</v>
      </c>
      <c r="K45" s="1">
        <v>9.16</v>
      </c>
      <c r="L45" s="1"/>
      <c r="M45" s="1" t="s">
        <v>30</v>
      </c>
      <c r="R45" s="1">
        <v>0</v>
      </c>
      <c r="U45" s="14">
        <v>1800</v>
      </c>
      <c r="V45" s="17">
        <v>0</v>
      </c>
      <c r="W45" s="17">
        <v>0</v>
      </c>
      <c r="X45" s="17">
        <f t="shared" si="12"/>
        <v>0</v>
      </c>
      <c r="Y45" s="17">
        <v>0</v>
      </c>
      <c r="Z45" s="58">
        <v>-28.756817081683</v>
      </c>
      <c r="AA45" s="59">
        <v>32.048244187034101</v>
      </c>
    </row>
    <row r="46" spans="1:27" x14ac:dyDescent="0.25">
      <c r="A46" s="15" t="s">
        <v>77</v>
      </c>
      <c r="B46" s="10" t="s">
        <v>83</v>
      </c>
      <c r="C46" s="10" t="s">
        <v>75</v>
      </c>
      <c r="D46" s="1" t="s">
        <v>76</v>
      </c>
      <c r="E46" s="1" t="b">
        <f t="shared" si="3"/>
        <v>0</v>
      </c>
      <c r="F46" s="1">
        <v>320</v>
      </c>
      <c r="G46" s="1">
        <v>1</v>
      </c>
      <c r="H46" s="1">
        <f t="shared" si="11"/>
        <v>320</v>
      </c>
      <c r="I46" s="1">
        <v>2025</v>
      </c>
      <c r="J46" s="1">
        <v>2045</v>
      </c>
      <c r="K46" s="1">
        <v>9.16</v>
      </c>
      <c r="L46" s="1"/>
      <c r="M46" s="1" t="s">
        <v>30</v>
      </c>
      <c r="R46" s="1">
        <v>0</v>
      </c>
      <c r="U46" s="14">
        <v>1800</v>
      </c>
      <c r="V46" s="17">
        <v>0</v>
      </c>
      <c r="W46" s="17">
        <v>0</v>
      </c>
      <c r="X46" s="17">
        <f t="shared" si="12"/>
        <v>0</v>
      </c>
      <c r="Y46" s="17">
        <v>0</v>
      </c>
      <c r="Z46" s="58">
        <v>-33.032957852960301</v>
      </c>
      <c r="AA46" s="59">
        <v>17.919092902818299</v>
      </c>
    </row>
    <row r="47" spans="1:27" x14ac:dyDescent="0.25">
      <c r="A47" s="15" t="s">
        <v>26</v>
      </c>
      <c r="B47" s="10" t="s">
        <v>84</v>
      </c>
      <c r="C47" s="10" t="s">
        <v>75</v>
      </c>
      <c r="D47" s="1" t="s">
        <v>76</v>
      </c>
      <c r="E47" s="1" t="b">
        <f t="shared" si="3"/>
        <v>0</v>
      </c>
      <c r="F47" s="1">
        <v>50</v>
      </c>
      <c r="G47" s="1">
        <v>1</v>
      </c>
      <c r="H47" s="1">
        <f t="shared" si="11"/>
        <v>50</v>
      </c>
      <c r="I47" s="1">
        <v>2024</v>
      </c>
      <c r="J47" s="1">
        <v>2045</v>
      </c>
      <c r="K47" s="1">
        <v>9.16</v>
      </c>
      <c r="L47" s="1"/>
      <c r="M47" s="1" t="s">
        <v>30</v>
      </c>
      <c r="R47" s="1">
        <v>0</v>
      </c>
      <c r="U47" s="14">
        <v>1800</v>
      </c>
      <c r="V47" s="17">
        <v>0</v>
      </c>
      <c r="W47" s="17">
        <v>0</v>
      </c>
      <c r="X47" s="17">
        <f t="shared" si="12"/>
        <v>0</v>
      </c>
      <c r="Y47" s="17">
        <v>0</v>
      </c>
      <c r="Z47" s="58">
        <v>-29.411283880574199</v>
      </c>
      <c r="AA47" s="59">
        <v>21.084732732492899</v>
      </c>
    </row>
    <row r="48" spans="1:27" x14ac:dyDescent="0.25">
      <c r="A48" s="15" t="str">
        <f t="shared" ref="A48:A56" si="13">A47</f>
        <v>BASE</v>
      </c>
      <c r="B48" s="10" t="s">
        <v>85</v>
      </c>
      <c r="C48" s="10" t="s">
        <v>75</v>
      </c>
      <c r="D48" s="1" t="s">
        <v>76</v>
      </c>
      <c r="E48" s="1" t="b">
        <f t="shared" si="3"/>
        <v>0</v>
      </c>
      <c r="F48" s="1">
        <v>50</v>
      </c>
      <c r="G48" s="1">
        <v>1</v>
      </c>
      <c r="H48" s="1">
        <f t="shared" si="11"/>
        <v>50</v>
      </c>
      <c r="I48" s="1">
        <v>2024</v>
      </c>
      <c r="J48" s="1">
        <v>2045</v>
      </c>
      <c r="K48" s="1">
        <v>9.16</v>
      </c>
      <c r="L48" s="1"/>
      <c r="M48" s="1" t="s">
        <v>30</v>
      </c>
      <c r="R48" s="1">
        <v>0</v>
      </c>
      <c r="U48" s="14">
        <v>1800</v>
      </c>
      <c r="V48" s="17">
        <v>0</v>
      </c>
      <c r="W48" s="17">
        <v>0</v>
      </c>
      <c r="X48" s="17">
        <f t="shared" si="12"/>
        <v>0</v>
      </c>
      <c r="Y48" s="17">
        <v>0</v>
      </c>
      <c r="Z48" s="58">
        <v>-29.411283880574199</v>
      </c>
      <c r="AA48" s="59">
        <v>21.084732732492899</v>
      </c>
    </row>
    <row r="49" spans="1:27" x14ac:dyDescent="0.25">
      <c r="A49" s="15" t="str">
        <f t="shared" si="13"/>
        <v>BASE</v>
      </c>
      <c r="B49" s="10" t="s">
        <v>86</v>
      </c>
      <c r="C49" s="10" t="s">
        <v>75</v>
      </c>
      <c r="D49" s="1" t="s">
        <v>76</v>
      </c>
      <c r="E49" s="1" t="b">
        <f t="shared" si="3"/>
        <v>0</v>
      </c>
      <c r="F49" s="1">
        <v>50</v>
      </c>
      <c r="G49" s="1">
        <v>1</v>
      </c>
      <c r="H49" s="1">
        <f t="shared" si="11"/>
        <v>50</v>
      </c>
      <c r="I49" s="1">
        <v>2024</v>
      </c>
      <c r="J49" s="1">
        <v>2045</v>
      </c>
      <c r="K49" s="1">
        <v>9.16</v>
      </c>
      <c r="L49" s="1"/>
      <c r="M49" s="1" t="s">
        <v>30</v>
      </c>
      <c r="R49" s="1">
        <v>0</v>
      </c>
      <c r="U49" s="14">
        <v>1800</v>
      </c>
      <c r="V49" s="17">
        <v>0</v>
      </c>
      <c r="W49" s="17">
        <v>0</v>
      </c>
      <c r="X49" s="17">
        <f t="shared" si="12"/>
        <v>0</v>
      </c>
      <c r="Y49" s="17">
        <v>0</v>
      </c>
      <c r="Z49" s="58">
        <v>-29.411283880574199</v>
      </c>
      <c r="AA49" s="59">
        <v>21.084732732492899</v>
      </c>
    </row>
    <row r="50" spans="1:27" x14ac:dyDescent="0.25">
      <c r="A50" s="15" t="str">
        <f t="shared" si="13"/>
        <v>BASE</v>
      </c>
      <c r="B50" s="10" t="s">
        <v>87</v>
      </c>
      <c r="C50" s="10" t="s">
        <v>75</v>
      </c>
      <c r="D50" s="1" t="s">
        <v>76</v>
      </c>
      <c r="E50" s="1" t="b">
        <f t="shared" si="3"/>
        <v>0</v>
      </c>
      <c r="F50" s="1">
        <v>75</v>
      </c>
      <c r="G50" s="1">
        <v>1</v>
      </c>
      <c r="H50" s="1">
        <f t="shared" si="11"/>
        <v>75</v>
      </c>
      <c r="I50" s="1">
        <v>2025</v>
      </c>
      <c r="J50" s="1">
        <v>2045</v>
      </c>
      <c r="K50" s="1">
        <v>9.16</v>
      </c>
      <c r="L50" s="1"/>
      <c r="M50" s="1" t="s">
        <v>30</v>
      </c>
      <c r="R50" s="1">
        <v>0</v>
      </c>
      <c r="U50" s="14">
        <v>1800</v>
      </c>
      <c r="V50" s="17">
        <v>0</v>
      </c>
      <c r="W50" s="17">
        <v>0</v>
      </c>
      <c r="X50" s="17">
        <f t="shared" si="12"/>
        <v>0</v>
      </c>
      <c r="Y50" s="17">
        <v>0</v>
      </c>
      <c r="Z50" s="58">
        <v>-28.451983947403601</v>
      </c>
      <c r="AA50" s="59">
        <v>21.233153184513402</v>
      </c>
    </row>
    <row r="51" spans="1:27" x14ac:dyDescent="0.25">
      <c r="A51" s="15" t="str">
        <f t="shared" si="13"/>
        <v>BASE</v>
      </c>
      <c r="B51" s="10" t="s">
        <v>88</v>
      </c>
      <c r="C51" s="10" t="s">
        <v>41</v>
      </c>
      <c r="D51" s="1" t="s">
        <v>66</v>
      </c>
      <c r="E51" s="1" t="b">
        <v>1</v>
      </c>
      <c r="F51" s="1">
        <v>167.5</v>
      </c>
      <c r="G51" s="1">
        <v>4</v>
      </c>
      <c r="H51" s="1">
        <f t="shared" si="11"/>
        <v>670</v>
      </c>
      <c r="I51" s="1" t="s">
        <v>30</v>
      </c>
      <c r="J51" s="1">
        <v>2046</v>
      </c>
      <c r="K51" s="1">
        <v>11.519</v>
      </c>
      <c r="L51" s="1">
        <v>574</v>
      </c>
      <c r="M51" s="1">
        <v>373</v>
      </c>
      <c r="N51" s="12"/>
      <c r="O51" s="12"/>
      <c r="P51" s="12"/>
      <c r="Q51" s="12"/>
      <c r="R51" s="47">
        <v>0.1</v>
      </c>
      <c r="S51" s="1"/>
      <c r="T51" s="1"/>
      <c r="U51" s="14">
        <v>3.73378839590444</v>
      </c>
      <c r="V51" s="17">
        <v>210.336746302617</v>
      </c>
      <c r="W51" s="17">
        <v>0</v>
      </c>
      <c r="X51" s="17">
        <f t="shared" si="12"/>
        <v>0</v>
      </c>
      <c r="Y51" s="17">
        <v>0</v>
      </c>
      <c r="Z51" s="58">
        <v>-29.251000000000001</v>
      </c>
      <c r="AA51" s="59">
        <v>31.094100000000001</v>
      </c>
    </row>
    <row r="52" spans="1:27" x14ac:dyDescent="0.25">
      <c r="A52" s="15" t="str">
        <f t="shared" si="13"/>
        <v>BASE</v>
      </c>
      <c r="B52" s="10" t="s">
        <v>89</v>
      </c>
      <c r="C52" s="10" t="s">
        <v>41</v>
      </c>
      <c r="D52" s="1" t="s">
        <v>66</v>
      </c>
      <c r="E52" s="1" t="b">
        <f t="shared" si="3"/>
        <v>1</v>
      </c>
      <c r="F52" s="1">
        <v>167.5</v>
      </c>
      <c r="G52" s="1">
        <v>2</v>
      </c>
      <c r="H52" s="1">
        <f t="shared" si="11"/>
        <v>335</v>
      </c>
      <c r="I52" s="1" t="s">
        <v>30</v>
      </c>
      <c r="J52" s="1">
        <v>2046</v>
      </c>
      <c r="K52" s="1">
        <v>11.519</v>
      </c>
      <c r="L52" s="1">
        <v>574</v>
      </c>
      <c r="M52" s="1">
        <v>373</v>
      </c>
      <c r="N52" s="12"/>
      <c r="O52" s="12"/>
      <c r="P52" s="12"/>
      <c r="Q52" s="12"/>
      <c r="R52" s="47">
        <v>0.1</v>
      </c>
      <c r="S52" s="1"/>
      <c r="T52" s="1"/>
      <c r="U52" s="14">
        <v>3.73378839590444</v>
      </c>
      <c r="V52" s="17">
        <v>210.336746302617</v>
      </c>
      <c r="W52" s="17">
        <v>0</v>
      </c>
      <c r="X52" s="17">
        <f t="shared" si="12"/>
        <v>0</v>
      </c>
      <c r="Y52" s="17">
        <v>0</v>
      </c>
      <c r="Z52" s="58">
        <v>-33.443300000000001</v>
      </c>
      <c r="AA52" s="59">
        <v>25.402200000000001</v>
      </c>
    </row>
    <row r="53" spans="1:27" x14ac:dyDescent="0.25">
      <c r="A53" s="15" t="str">
        <f t="shared" si="13"/>
        <v>BASE</v>
      </c>
      <c r="B53" s="10" t="s">
        <v>90</v>
      </c>
      <c r="C53" s="10" t="s">
        <v>91</v>
      </c>
      <c r="D53" s="1" t="s">
        <v>92</v>
      </c>
      <c r="E53" s="1" t="b">
        <v>0</v>
      </c>
      <c r="F53" s="17">
        <v>42.86</v>
      </c>
      <c r="G53" s="1">
        <v>14</v>
      </c>
      <c r="H53" s="1">
        <f t="shared" si="11"/>
        <v>600.04</v>
      </c>
      <c r="I53" s="1" t="s">
        <v>30</v>
      </c>
      <c r="J53" s="18">
        <v>2035</v>
      </c>
      <c r="K53" s="1">
        <v>12.372</v>
      </c>
      <c r="L53" s="1">
        <v>1347</v>
      </c>
      <c r="M53" s="1">
        <v>15.6</v>
      </c>
      <c r="N53" s="12"/>
      <c r="O53" s="12"/>
      <c r="P53" s="12"/>
      <c r="Q53" s="12"/>
      <c r="R53" s="1">
        <v>0.65</v>
      </c>
      <c r="S53" s="1"/>
      <c r="T53" s="1"/>
      <c r="U53" s="14">
        <v>88.366325369738306</v>
      </c>
      <c r="V53" s="17">
        <v>1201.4833219567699</v>
      </c>
      <c r="W53" s="17">
        <v>225082.72127417501</v>
      </c>
      <c r="X53" s="17">
        <v>500000</v>
      </c>
      <c r="Y53" s="17">
        <v>500000</v>
      </c>
      <c r="Z53" s="58">
        <v>-26.503599999999999</v>
      </c>
      <c r="AA53" s="59">
        <v>29.180299999999999</v>
      </c>
    </row>
    <row r="54" spans="1:27" x14ac:dyDescent="0.25">
      <c r="A54" s="15" t="str">
        <f t="shared" si="13"/>
        <v>BASE</v>
      </c>
      <c r="B54" s="10" t="s">
        <v>93</v>
      </c>
      <c r="C54" s="10" t="s">
        <v>91</v>
      </c>
      <c r="D54" s="1" t="s">
        <v>92</v>
      </c>
      <c r="E54" s="1" t="b">
        <f t="shared" si="3"/>
        <v>0</v>
      </c>
      <c r="F54" s="17"/>
      <c r="G54" s="1"/>
      <c r="H54" s="1">
        <v>128</v>
      </c>
      <c r="I54" s="1" t="s">
        <v>30</v>
      </c>
      <c r="J54" s="18">
        <v>2035</v>
      </c>
      <c r="K54" s="1">
        <v>12.372</v>
      </c>
      <c r="L54" s="1">
        <v>1347</v>
      </c>
      <c r="M54" s="1">
        <v>15.6</v>
      </c>
      <c r="N54" s="12"/>
      <c r="O54" s="12"/>
      <c r="P54" s="12"/>
      <c r="Q54" s="12"/>
      <c r="R54" s="1">
        <v>0.65</v>
      </c>
      <c r="S54" s="1"/>
      <c r="T54" s="1"/>
      <c r="U54" s="14">
        <v>88.366325369738306</v>
      </c>
      <c r="V54" s="17">
        <v>1201.4833219567699</v>
      </c>
      <c r="W54" s="17">
        <v>225082.72127417501</v>
      </c>
      <c r="X54" s="17">
        <v>500000</v>
      </c>
      <c r="Y54" s="17">
        <v>500000</v>
      </c>
      <c r="Z54" s="58">
        <v>-26.503599999999999</v>
      </c>
      <c r="AA54" s="59">
        <v>29.180299999999999</v>
      </c>
    </row>
    <row r="55" spans="1:27" x14ac:dyDescent="0.25">
      <c r="A55" s="15" t="str">
        <f t="shared" si="13"/>
        <v>BASE</v>
      </c>
      <c r="B55" s="10" t="s">
        <v>94</v>
      </c>
      <c r="C55" s="10" t="s">
        <v>91</v>
      </c>
      <c r="D55" s="1" t="s">
        <v>95</v>
      </c>
      <c r="E55" s="1" t="b">
        <f t="shared" si="3"/>
        <v>0</v>
      </c>
      <c r="F55" s="1">
        <v>9.6999999999999993</v>
      </c>
      <c r="G55" s="1">
        <v>18</v>
      </c>
      <c r="H55" s="1">
        <f t="shared" ref="H55:H86" si="14">F55*G55</f>
        <v>174.6</v>
      </c>
      <c r="I55" s="1" t="s">
        <v>30</v>
      </c>
      <c r="J55" s="18">
        <v>2039</v>
      </c>
      <c r="K55" s="1">
        <v>9.6</v>
      </c>
      <c r="L55" s="1">
        <v>432</v>
      </c>
      <c r="M55" s="1">
        <v>75</v>
      </c>
      <c r="N55" s="12"/>
      <c r="O55" s="12"/>
      <c r="P55" s="12"/>
      <c r="Q55" s="12"/>
      <c r="R55" s="1">
        <v>0</v>
      </c>
      <c r="S55" s="1"/>
      <c r="T55" s="1"/>
      <c r="U55" s="14">
        <v>88.366325369738306</v>
      </c>
      <c r="V55" s="17">
        <v>0</v>
      </c>
      <c r="W55" s="17">
        <v>0</v>
      </c>
      <c r="X55" s="17">
        <f t="shared" si="12"/>
        <v>0</v>
      </c>
      <c r="Y55" s="17">
        <v>0</v>
      </c>
      <c r="Z55" s="58">
        <v>-26.810199999999998</v>
      </c>
      <c r="AA55" s="59">
        <v>27.8277</v>
      </c>
    </row>
    <row r="56" spans="1:27" x14ac:dyDescent="0.25">
      <c r="A56" s="15" t="str">
        <f t="shared" si="13"/>
        <v>BASE</v>
      </c>
      <c r="B56" s="19" t="s">
        <v>96</v>
      </c>
      <c r="C56" s="19" t="s">
        <v>91</v>
      </c>
      <c r="D56" s="1" t="s">
        <v>95</v>
      </c>
      <c r="E56" s="1" t="b">
        <f t="shared" si="3"/>
        <v>0</v>
      </c>
      <c r="F56" s="1">
        <v>50</v>
      </c>
      <c r="G56" s="1">
        <v>5</v>
      </c>
      <c r="H56" s="1">
        <f t="shared" si="14"/>
        <v>250</v>
      </c>
      <c r="I56" s="20" t="s">
        <v>30</v>
      </c>
      <c r="J56" s="18">
        <v>2039</v>
      </c>
      <c r="K56" s="1">
        <v>9.6</v>
      </c>
      <c r="L56" s="1">
        <v>432</v>
      </c>
      <c r="M56" s="1">
        <v>75</v>
      </c>
      <c r="N56" s="12"/>
      <c r="O56" s="12"/>
      <c r="P56" s="12"/>
      <c r="Q56" s="12"/>
      <c r="R56" s="1">
        <v>0</v>
      </c>
      <c r="S56" s="1"/>
      <c r="T56" s="1"/>
      <c r="U56" s="14">
        <v>3.73378839590444</v>
      </c>
      <c r="V56" s="17">
        <v>0</v>
      </c>
      <c r="W56" s="17">
        <v>0</v>
      </c>
      <c r="X56" s="17">
        <f t="shared" si="12"/>
        <v>0</v>
      </c>
      <c r="Y56" s="17">
        <v>0</v>
      </c>
      <c r="Z56" s="58">
        <v>-26.810199999999998</v>
      </c>
      <c r="AA56" s="59">
        <v>27.8277</v>
      </c>
    </row>
    <row r="57" spans="1:27" x14ac:dyDescent="0.25">
      <c r="A57" s="8" t="s">
        <v>97</v>
      </c>
      <c r="B57" s="9" t="s">
        <v>27</v>
      </c>
      <c r="C57" s="10" t="s">
        <v>28</v>
      </c>
      <c r="D57" s="11" t="s">
        <v>29</v>
      </c>
      <c r="E57" s="11" t="b">
        <v>1</v>
      </c>
      <c r="F57" s="11">
        <v>350</v>
      </c>
      <c r="G57" s="11">
        <v>3</v>
      </c>
      <c r="H57" s="11">
        <f t="shared" si="14"/>
        <v>1050</v>
      </c>
      <c r="I57" s="1" t="s">
        <v>30</v>
      </c>
      <c r="J57" s="21">
        <v>2026</v>
      </c>
      <c r="K57" s="11">
        <v>12.744</v>
      </c>
      <c r="L57" s="11">
        <v>1047</v>
      </c>
      <c r="M57" s="11">
        <v>45.18</v>
      </c>
      <c r="N57" s="12">
        <v>0.34499999999999997</v>
      </c>
      <c r="O57" s="12">
        <v>0.34499999999999997</v>
      </c>
      <c r="P57" s="12">
        <v>0.05</v>
      </c>
      <c r="Q57" s="12">
        <v>0.05</v>
      </c>
      <c r="R57" s="76">
        <v>0.65</v>
      </c>
      <c r="S57" s="11">
        <v>24</v>
      </c>
      <c r="T57" s="11">
        <v>12</v>
      </c>
      <c r="U57" s="13">
        <v>88.366325369738306</v>
      </c>
      <c r="V57" s="17">
        <v>1176.0163959044401</v>
      </c>
      <c r="W57" s="78">
        <f>1000000</f>
        <v>1000000</v>
      </c>
      <c r="X57" s="78">
        <f>W57*G57/2</f>
        <v>1500000</v>
      </c>
      <c r="Y57" s="78">
        <f>X57</f>
        <v>1500000</v>
      </c>
      <c r="Z57" s="72">
        <v>-25.94444</v>
      </c>
      <c r="AA57" s="61">
        <v>29.79166</v>
      </c>
    </row>
    <row r="58" spans="1:27" x14ac:dyDescent="0.25">
      <c r="A58" s="15" t="str">
        <f t="shared" ref="A58:A72" si="15">A57</f>
        <v>BASE_ADJ</v>
      </c>
      <c r="B58" s="10" t="s">
        <v>31</v>
      </c>
      <c r="C58" s="10" t="s">
        <v>28</v>
      </c>
      <c r="D58" s="1" t="s">
        <v>29</v>
      </c>
      <c r="E58" s="1" t="b">
        <f>E57</f>
        <v>1</v>
      </c>
      <c r="F58" s="1">
        <v>350</v>
      </c>
      <c r="G58" s="1">
        <v>3</v>
      </c>
      <c r="H58" s="1">
        <f t="shared" si="14"/>
        <v>1050</v>
      </c>
      <c r="I58" s="1" t="s">
        <v>30</v>
      </c>
      <c r="J58" s="1">
        <v>2029</v>
      </c>
      <c r="K58" s="1">
        <v>12.994999999999999</v>
      </c>
      <c r="L58" s="1">
        <v>1047</v>
      </c>
      <c r="M58" s="1">
        <f>M57</f>
        <v>45.18</v>
      </c>
      <c r="N58" s="12">
        <v>0.34499999999999997</v>
      </c>
      <c r="O58" s="12">
        <v>0.34499999999999997</v>
      </c>
      <c r="P58" s="12">
        <f>P57</f>
        <v>0.05</v>
      </c>
      <c r="Q58" s="12">
        <f>Q57</f>
        <v>0.05</v>
      </c>
      <c r="R58" s="77">
        <v>0.65</v>
      </c>
      <c r="S58" s="1">
        <f t="shared" ref="S58:T58" si="16">S57</f>
        <v>24</v>
      </c>
      <c r="T58" s="1">
        <f t="shared" si="16"/>
        <v>12</v>
      </c>
      <c r="U58" s="14">
        <v>88.366325369738306</v>
      </c>
      <c r="V58" s="17">
        <v>1176.0163959044401</v>
      </c>
      <c r="W58" s="78">
        <f t="shared" ref="W58:W89" si="17">1000000</f>
        <v>1000000</v>
      </c>
      <c r="X58" s="17">
        <f t="shared" ref="X58:X89" si="18">W58*G58/2</f>
        <v>1500000</v>
      </c>
      <c r="Y58" s="17">
        <f>Y57</f>
        <v>1500000</v>
      </c>
      <c r="Z58" s="72">
        <v>-25.94444</v>
      </c>
      <c r="AA58" s="61">
        <v>29.79166</v>
      </c>
    </row>
    <row r="59" spans="1:27" x14ac:dyDescent="0.25">
      <c r="A59" s="15" t="str">
        <f t="shared" si="15"/>
        <v>BASE_ADJ</v>
      </c>
      <c r="B59" s="10" t="s">
        <v>32</v>
      </c>
      <c r="C59" s="10" t="s">
        <v>28</v>
      </c>
      <c r="D59" s="1" t="s">
        <v>29</v>
      </c>
      <c r="E59" s="1" t="b">
        <f t="shared" ref="E59:E88" si="19">E58</f>
        <v>1</v>
      </c>
      <c r="F59" s="1">
        <v>190</v>
      </c>
      <c r="G59" s="1">
        <v>3</v>
      </c>
      <c r="H59" s="1">
        <f t="shared" si="14"/>
        <v>570</v>
      </c>
      <c r="I59" s="1" t="s">
        <v>30</v>
      </c>
      <c r="J59" s="1">
        <v>2024</v>
      </c>
      <c r="K59" s="1">
        <v>13.584</v>
      </c>
      <c r="L59" s="1">
        <v>1116</v>
      </c>
      <c r="M59" s="1">
        <f>M58</f>
        <v>45.18</v>
      </c>
      <c r="N59" s="12">
        <v>0.178378378378378</v>
      </c>
      <c r="O59" s="12">
        <v>0.178378378378378</v>
      </c>
      <c r="P59" s="12">
        <f t="shared" ref="P59:P88" si="20">P58</f>
        <v>0.05</v>
      </c>
      <c r="Q59" s="12">
        <f t="shared" ref="Q59:Q88" si="21">Q58</f>
        <v>0.05</v>
      </c>
      <c r="R59" s="77">
        <v>0.65</v>
      </c>
      <c r="S59" s="1">
        <f t="shared" ref="S59:T59" si="22">S58</f>
        <v>24</v>
      </c>
      <c r="T59" s="1">
        <f t="shared" si="22"/>
        <v>12</v>
      </c>
      <c r="U59" s="14">
        <v>88.366325369738306</v>
      </c>
      <c r="V59" s="17">
        <v>1577.4247849829401</v>
      </c>
      <c r="W59" s="17">
        <f t="shared" si="17"/>
        <v>1000000</v>
      </c>
      <c r="X59" s="17">
        <f t="shared" si="18"/>
        <v>1500000</v>
      </c>
      <c r="Y59" s="17">
        <v>3000000</v>
      </c>
      <c r="Z59" s="58">
        <v>-26.620069999999998</v>
      </c>
      <c r="AA59" s="59">
        <v>30.09113</v>
      </c>
    </row>
    <row r="60" spans="1:27" x14ac:dyDescent="0.25">
      <c r="A60" s="15" t="str">
        <f t="shared" si="15"/>
        <v>BASE_ADJ</v>
      </c>
      <c r="B60" s="10" t="s">
        <v>33</v>
      </c>
      <c r="C60" s="10" t="s">
        <v>28</v>
      </c>
      <c r="D60" s="1" t="s">
        <v>29</v>
      </c>
      <c r="E60" s="1" t="b">
        <f t="shared" si="19"/>
        <v>1</v>
      </c>
      <c r="F60" s="1">
        <v>182.2</v>
      </c>
      <c r="G60" s="1">
        <v>5</v>
      </c>
      <c r="H60" s="1">
        <f t="shared" si="14"/>
        <v>911</v>
      </c>
      <c r="I60" s="1" t="s">
        <v>30</v>
      </c>
      <c r="J60" s="1">
        <v>2025</v>
      </c>
      <c r="K60" s="1">
        <v>14.28</v>
      </c>
      <c r="L60" s="1">
        <v>1116</v>
      </c>
      <c r="M60" s="1">
        <f>M59</f>
        <v>45.18</v>
      </c>
      <c r="N60" s="12">
        <v>0.178378378378378</v>
      </c>
      <c r="O60" s="12">
        <v>0.178378378378378</v>
      </c>
      <c r="P60" s="12">
        <f t="shared" si="20"/>
        <v>0.05</v>
      </c>
      <c r="Q60" s="12">
        <f t="shared" si="21"/>
        <v>0.05</v>
      </c>
      <c r="R60" s="77">
        <v>0.65</v>
      </c>
      <c r="S60" s="1">
        <f t="shared" ref="S60:T60" si="23">S59</f>
        <v>24</v>
      </c>
      <c r="T60" s="1">
        <f t="shared" si="23"/>
        <v>12</v>
      </c>
      <c r="U60" s="14">
        <v>88.366325369738306</v>
      </c>
      <c r="V60" s="17">
        <v>1577.4247849829401</v>
      </c>
      <c r="W60" s="17">
        <f t="shared" si="17"/>
        <v>1000000</v>
      </c>
      <c r="X60" s="17">
        <f t="shared" si="18"/>
        <v>2500000</v>
      </c>
      <c r="Y60" s="17">
        <v>3000000</v>
      </c>
      <c r="Z60" s="58">
        <v>-26.620069999999998</v>
      </c>
      <c r="AA60" s="59">
        <v>30.09113</v>
      </c>
    </row>
    <row r="61" spans="1:27" x14ac:dyDescent="0.25">
      <c r="A61" s="15" t="str">
        <f t="shared" si="15"/>
        <v>BASE_ADJ</v>
      </c>
      <c r="B61" s="10" t="s">
        <v>34</v>
      </c>
      <c r="C61" s="10" t="s">
        <v>28</v>
      </c>
      <c r="D61" s="1" t="s">
        <v>29</v>
      </c>
      <c r="E61" s="1" t="b">
        <f t="shared" si="19"/>
        <v>1</v>
      </c>
      <c r="F61" s="1">
        <v>575</v>
      </c>
      <c r="G61" s="1">
        <v>2</v>
      </c>
      <c r="H61" s="1">
        <f t="shared" si="14"/>
        <v>1150</v>
      </c>
      <c r="I61" s="1" t="s">
        <v>30</v>
      </c>
      <c r="J61" s="18">
        <v>2033</v>
      </c>
      <c r="K61" s="1">
        <v>12.066000000000001</v>
      </c>
      <c r="L61" s="1">
        <v>991</v>
      </c>
      <c r="M61" s="1">
        <f>M60</f>
        <v>45.18</v>
      </c>
      <c r="N61" s="12">
        <v>0.4</v>
      </c>
      <c r="O61" s="12">
        <v>0.4</v>
      </c>
      <c r="P61" s="12">
        <f t="shared" si="20"/>
        <v>0.05</v>
      </c>
      <c r="Q61" s="12">
        <f t="shared" si="21"/>
        <v>0.05</v>
      </c>
      <c r="R61" s="77">
        <v>0.65</v>
      </c>
      <c r="S61" s="1">
        <f t="shared" ref="S61:T61" si="24">S60</f>
        <v>24</v>
      </c>
      <c r="T61" s="1">
        <f t="shared" si="24"/>
        <v>12</v>
      </c>
      <c r="U61" s="14">
        <v>88.366325369738306</v>
      </c>
      <c r="V61" s="17">
        <v>1126.4291968145601</v>
      </c>
      <c r="W61" s="17">
        <f t="shared" si="17"/>
        <v>1000000</v>
      </c>
      <c r="X61" s="17">
        <f t="shared" si="18"/>
        <v>1000000</v>
      </c>
      <c r="Y61" s="17">
        <v>3000000</v>
      </c>
      <c r="Z61" s="58">
        <v>-25.959540000000001</v>
      </c>
      <c r="AA61" s="59">
        <v>29.34094</v>
      </c>
    </row>
    <row r="62" spans="1:27" x14ac:dyDescent="0.25">
      <c r="A62" s="15" t="str">
        <f t="shared" si="15"/>
        <v>BASE_ADJ</v>
      </c>
      <c r="B62" s="10" t="s">
        <v>35</v>
      </c>
      <c r="C62" s="10" t="s">
        <v>28</v>
      </c>
      <c r="D62" s="1" t="s">
        <v>29</v>
      </c>
      <c r="E62" s="1" t="b">
        <f t="shared" si="19"/>
        <v>1</v>
      </c>
      <c r="F62" s="1">
        <v>575</v>
      </c>
      <c r="G62" s="1">
        <v>3</v>
      </c>
      <c r="H62" s="1">
        <f t="shared" si="14"/>
        <v>1725</v>
      </c>
      <c r="I62" s="1" t="s">
        <v>30</v>
      </c>
      <c r="J62" s="18">
        <v>2034</v>
      </c>
      <c r="K62" s="1">
        <v>12.066000000000001</v>
      </c>
      <c r="L62" s="1">
        <v>991</v>
      </c>
      <c r="M62" s="1">
        <v>45.18</v>
      </c>
      <c r="N62" s="12">
        <v>0.4</v>
      </c>
      <c r="O62" s="12">
        <v>0.4</v>
      </c>
      <c r="P62" s="12">
        <f t="shared" si="20"/>
        <v>0.05</v>
      </c>
      <c r="Q62" s="12">
        <f t="shared" si="21"/>
        <v>0.05</v>
      </c>
      <c r="R62" s="77">
        <v>0.65</v>
      </c>
      <c r="S62" s="1">
        <f t="shared" ref="S62:T62" si="25">S61</f>
        <v>24</v>
      </c>
      <c r="T62" s="1">
        <f t="shared" si="25"/>
        <v>12</v>
      </c>
      <c r="U62" s="14">
        <v>88.366325369738306</v>
      </c>
      <c r="V62" s="17">
        <v>1126.4291968145601</v>
      </c>
      <c r="W62" s="17">
        <f t="shared" si="17"/>
        <v>1000000</v>
      </c>
      <c r="X62" s="17">
        <f t="shared" si="18"/>
        <v>1500000</v>
      </c>
      <c r="Y62" s="17">
        <v>3000000</v>
      </c>
      <c r="Z62" s="58">
        <v>-25.959540000000001</v>
      </c>
      <c r="AA62" s="59">
        <v>29.34094</v>
      </c>
    </row>
    <row r="63" spans="1:27" x14ac:dyDescent="0.25">
      <c r="A63" s="15" t="str">
        <f t="shared" si="15"/>
        <v>BASE_ADJ</v>
      </c>
      <c r="B63" s="10" t="s">
        <v>36</v>
      </c>
      <c r="C63" s="10" t="s">
        <v>28</v>
      </c>
      <c r="D63" s="1" t="s">
        <v>29</v>
      </c>
      <c r="E63" s="1" t="b">
        <f t="shared" si="19"/>
        <v>1</v>
      </c>
      <c r="F63" s="1">
        <v>190</v>
      </c>
      <c r="G63" s="1">
        <v>2</v>
      </c>
      <c r="H63" s="1">
        <f t="shared" si="14"/>
        <v>380</v>
      </c>
      <c r="I63" s="1" t="s">
        <v>30</v>
      </c>
      <c r="J63" s="1">
        <v>2026</v>
      </c>
      <c r="K63" s="1">
        <v>13.79</v>
      </c>
      <c r="L63" s="1">
        <v>1133</v>
      </c>
      <c r="M63" s="1">
        <v>45.18</v>
      </c>
      <c r="N63" s="12">
        <v>0.16700000000000001</v>
      </c>
      <c r="O63" s="12">
        <v>0.16700000000000001</v>
      </c>
      <c r="P63" s="12">
        <f t="shared" si="20"/>
        <v>0.05</v>
      </c>
      <c r="Q63" s="12">
        <f t="shared" si="21"/>
        <v>0.05</v>
      </c>
      <c r="R63" s="77">
        <v>0.65</v>
      </c>
      <c r="S63" s="1">
        <f t="shared" ref="S63:T63" si="26">S62</f>
        <v>24</v>
      </c>
      <c r="T63" s="1">
        <f t="shared" si="26"/>
        <v>12</v>
      </c>
      <c r="U63" s="14">
        <v>88.366325369738306</v>
      </c>
      <c r="V63" s="17">
        <v>1175.9790580204799</v>
      </c>
      <c r="W63" s="17">
        <f t="shared" si="17"/>
        <v>1000000</v>
      </c>
      <c r="X63" s="17">
        <f t="shared" si="18"/>
        <v>1000000</v>
      </c>
      <c r="Y63" s="17">
        <v>3000000</v>
      </c>
      <c r="Z63" s="58">
        <v>-26.769549999999999</v>
      </c>
      <c r="AA63" s="59">
        <v>28.499510000000001</v>
      </c>
    </row>
    <row r="64" spans="1:27" x14ac:dyDescent="0.25">
      <c r="A64" s="15" t="str">
        <f t="shared" si="15"/>
        <v>BASE_ADJ</v>
      </c>
      <c r="B64" s="10" t="s">
        <v>37</v>
      </c>
      <c r="C64" s="10" t="s">
        <v>28</v>
      </c>
      <c r="D64" s="1" t="s">
        <v>29</v>
      </c>
      <c r="E64" s="1" t="b">
        <f t="shared" si="19"/>
        <v>1</v>
      </c>
      <c r="F64" s="1">
        <v>190</v>
      </c>
      <c r="G64" s="1">
        <v>1</v>
      </c>
      <c r="H64" s="1">
        <f t="shared" si="14"/>
        <v>190</v>
      </c>
      <c r="I64" s="1" t="s">
        <v>30</v>
      </c>
      <c r="J64" s="18">
        <v>2026</v>
      </c>
      <c r="K64" s="1">
        <v>12.744</v>
      </c>
      <c r="L64" s="1">
        <v>1133</v>
      </c>
      <c r="M64" s="1">
        <f t="shared" ref="M64:M72" si="27">M63</f>
        <v>45.18</v>
      </c>
      <c r="N64" s="12">
        <v>0.16700000000000001</v>
      </c>
      <c r="O64" s="12">
        <v>0.16700000000000001</v>
      </c>
      <c r="P64" s="12">
        <f t="shared" si="20"/>
        <v>0.05</v>
      </c>
      <c r="Q64" s="12">
        <f t="shared" si="21"/>
        <v>0.05</v>
      </c>
      <c r="R64" s="77">
        <v>0.65</v>
      </c>
      <c r="S64" s="1">
        <v>24</v>
      </c>
      <c r="T64" s="1">
        <v>12</v>
      </c>
      <c r="U64" s="14">
        <v>88.366325369738306</v>
      </c>
      <c r="V64" s="17">
        <v>1175.9790580204799</v>
      </c>
      <c r="W64" s="17">
        <f t="shared" si="17"/>
        <v>1000000</v>
      </c>
      <c r="X64" s="17">
        <f t="shared" si="18"/>
        <v>500000</v>
      </c>
      <c r="Y64" s="17">
        <v>3000000</v>
      </c>
      <c r="Z64" s="58">
        <v>-26.769549999999999</v>
      </c>
      <c r="AA64" s="59">
        <v>28.499510000000001</v>
      </c>
    </row>
    <row r="65" spans="1:27" x14ac:dyDescent="0.25">
      <c r="A65" s="15" t="str">
        <f t="shared" si="15"/>
        <v>BASE_ADJ</v>
      </c>
      <c r="B65" s="10" t="s">
        <v>38</v>
      </c>
      <c r="C65" s="10" t="s">
        <v>28</v>
      </c>
      <c r="D65" s="1" t="s">
        <v>29</v>
      </c>
      <c r="E65" s="1" t="b">
        <f t="shared" si="19"/>
        <v>1</v>
      </c>
      <c r="F65" s="1">
        <v>190</v>
      </c>
      <c r="G65" s="1">
        <v>4</v>
      </c>
      <c r="H65" s="1">
        <f t="shared" si="14"/>
        <v>760</v>
      </c>
      <c r="I65" s="1" t="s">
        <v>30</v>
      </c>
      <c r="J65" s="1">
        <v>2024</v>
      </c>
      <c r="K65" s="1">
        <v>13.266</v>
      </c>
      <c r="L65" s="1">
        <v>1090</v>
      </c>
      <c r="M65" s="1">
        <f t="shared" si="27"/>
        <v>45.18</v>
      </c>
      <c r="N65" s="12">
        <v>0.33300000000000002</v>
      </c>
      <c r="O65" s="12">
        <v>0.33300000000000002</v>
      </c>
      <c r="P65" s="12">
        <f t="shared" si="20"/>
        <v>0.05</v>
      </c>
      <c r="Q65" s="12">
        <f t="shared" si="21"/>
        <v>0.05</v>
      </c>
      <c r="R65" s="77">
        <v>0.65</v>
      </c>
      <c r="S65" s="1">
        <f t="shared" ref="S65:T80" si="28">S64</f>
        <v>24</v>
      </c>
      <c r="T65" s="1">
        <f t="shared" si="28"/>
        <v>12</v>
      </c>
      <c r="U65" s="14">
        <v>88.366325369738306</v>
      </c>
      <c r="V65" s="17">
        <v>1175.9840364050101</v>
      </c>
      <c r="W65" s="17">
        <f t="shared" si="17"/>
        <v>1000000</v>
      </c>
      <c r="X65" s="17">
        <f t="shared" si="18"/>
        <v>2000000</v>
      </c>
      <c r="Y65" s="17">
        <v>3000000</v>
      </c>
      <c r="Z65" s="58">
        <v>-26.031379999999999</v>
      </c>
      <c r="AA65" s="59">
        <v>29.601379999999999</v>
      </c>
    </row>
    <row r="66" spans="1:27" x14ac:dyDescent="0.25">
      <c r="A66" s="15" t="str">
        <f t="shared" si="15"/>
        <v>BASE_ADJ</v>
      </c>
      <c r="B66" s="10" t="s">
        <v>39</v>
      </c>
      <c r="C66" s="10" t="s">
        <v>28</v>
      </c>
      <c r="D66" s="1" t="s">
        <v>29</v>
      </c>
      <c r="E66" s="1" t="b">
        <f t="shared" si="19"/>
        <v>1</v>
      </c>
      <c r="F66" s="1">
        <v>169</v>
      </c>
      <c r="G66" s="1">
        <v>2</v>
      </c>
      <c r="H66" s="1">
        <f t="shared" si="14"/>
        <v>338</v>
      </c>
      <c r="I66" s="1" t="s">
        <v>30</v>
      </c>
      <c r="J66" s="1">
        <v>2025</v>
      </c>
      <c r="K66" s="1">
        <v>14.28</v>
      </c>
      <c r="L66" s="1">
        <v>1090</v>
      </c>
      <c r="M66" s="1">
        <f t="shared" si="27"/>
        <v>45.18</v>
      </c>
      <c r="N66" s="12">
        <v>0.33300000000000002</v>
      </c>
      <c r="O66" s="12">
        <v>0.33300000000000002</v>
      </c>
      <c r="P66" s="12">
        <f t="shared" si="20"/>
        <v>0.05</v>
      </c>
      <c r="Q66" s="12">
        <f t="shared" si="21"/>
        <v>0.05</v>
      </c>
      <c r="R66" s="77">
        <v>0.65</v>
      </c>
      <c r="S66" s="1">
        <f t="shared" si="28"/>
        <v>24</v>
      </c>
      <c r="T66" s="1">
        <f t="shared" si="28"/>
        <v>12</v>
      </c>
      <c r="U66" s="14">
        <v>88.366325369738306</v>
      </c>
      <c r="V66" s="17">
        <v>1175.9840364050101</v>
      </c>
      <c r="W66" s="17">
        <f t="shared" si="17"/>
        <v>1000000</v>
      </c>
      <c r="X66" s="17">
        <f t="shared" si="18"/>
        <v>1000000</v>
      </c>
      <c r="Y66" s="17">
        <v>3000000</v>
      </c>
      <c r="Z66" s="58">
        <v>-26.620069999999998</v>
      </c>
      <c r="AA66" s="59">
        <v>30.09113</v>
      </c>
    </row>
    <row r="67" spans="1:27" x14ac:dyDescent="0.25">
      <c r="A67" s="15" t="str">
        <f t="shared" si="15"/>
        <v>BASE_ADJ</v>
      </c>
      <c r="B67" s="10" t="s">
        <v>40</v>
      </c>
      <c r="C67" s="10" t="s">
        <v>41</v>
      </c>
      <c r="D67" s="1" t="s">
        <v>29</v>
      </c>
      <c r="E67" s="1" t="b">
        <f t="shared" si="19"/>
        <v>1</v>
      </c>
      <c r="F67" s="1">
        <v>80</v>
      </c>
      <c r="G67" s="1">
        <v>2</v>
      </c>
      <c r="H67" s="1">
        <f t="shared" si="14"/>
        <v>160</v>
      </c>
      <c r="I67" s="1" t="s">
        <v>30</v>
      </c>
      <c r="J67" s="18">
        <v>2028</v>
      </c>
      <c r="K67" s="1">
        <v>12.372</v>
      </c>
      <c r="L67" s="1">
        <v>1375</v>
      </c>
      <c r="M67" s="1">
        <f t="shared" si="27"/>
        <v>45.18</v>
      </c>
      <c r="N67" s="12">
        <v>0.375</v>
      </c>
      <c r="O67" s="12">
        <v>0.375</v>
      </c>
      <c r="P67" s="12">
        <f t="shared" si="20"/>
        <v>0.05</v>
      </c>
      <c r="Q67" s="12">
        <f t="shared" si="21"/>
        <v>0.05</v>
      </c>
      <c r="R67" s="77">
        <v>0.65</v>
      </c>
      <c r="S67" s="1">
        <f t="shared" si="28"/>
        <v>24</v>
      </c>
      <c r="T67" s="1">
        <f t="shared" si="28"/>
        <v>12</v>
      </c>
      <c r="U67" s="14">
        <v>99.567690557451598</v>
      </c>
      <c r="V67" s="17">
        <v>1201.4833219567699</v>
      </c>
      <c r="W67" s="17">
        <f>1000000</f>
        <v>1000000</v>
      </c>
      <c r="X67" s="17">
        <f t="shared" si="18"/>
        <v>1000000</v>
      </c>
      <c r="Y67" s="17">
        <v>3000000</v>
      </c>
      <c r="Z67" s="58">
        <v>-26.115776</v>
      </c>
      <c r="AA67" s="59">
        <v>28.113800000000001</v>
      </c>
    </row>
    <row r="68" spans="1:27" x14ac:dyDescent="0.25">
      <c r="A68" s="15" t="str">
        <f t="shared" si="15"/>
        <v>BASE_ADJ</v>
      </c>
      <c r="B68" s="10" t="s">
        <v>42</v>
      </c>
      <c r="C68" s="10" t="s">
        <v>28</v>
      </c>
      <c r="D68" s="1" t="s">
        <v>29</v>
      </c>
      <c r="E68" s="1" t="b">
        <f t="shared" si="19"/>
        <v>1</v>
      </c>
      <c r="F68" s="1">
        <v>640</v>
      </c>
      <c r="G68" s="1">
        <v>3</v>
      </c>
      <c r="H68" s="1">
        <f t="shared" si="14"/>
        <v>1920</v>
      </c>
      <c r="I68" s="1" t="s">
        <v>30</v>
      </c>
      <c r="J68" s="18">
        <v>2039</v>
      </c>
      <c r="K68" s="1">
        <v>11.782</v>
      </c>
      <c r="L68" s="1">
        <v>1056</v>
      </c>
      <c r="M68" s="1">
        <f t="shared" si="27"/>
        <v>45.18</v>
      </c>
      <c r="N68" s="12">
        <v>0.16700000000000001</v>
      </c>
      <c r="O68" s="12">
        <v>0.16700000000000001</v>
      </c>
      <c r="P68" s="12">
        <f t="shared" si="20"/>
        <v>0.05</v>
      </c>
      <c r="Q68" s="12">
        <f t="shared" si="21"/>
        <v>0.05</v>
      </c>
      <c r="R68" s="77">
        <v>0.65</v>
      </c>
      <c r="S68" s="1">
        <f t="shared" si="28"/>
        <v>24</v>
      </c>
      <c r="T68" s="1">
        <f t="shared" si="28"/>
        <v>12</v>
      </c>
      <c r="U68" s="14">
        <v>88.366325369738306</v>
      </c>
      <c r="V68" s="17">
        <v>1118.9578862343601</v>
      </c>
      <c r="W68" s="17">
        <f t="shared" si="17"/>
        <v>1000000</v>
      </c>
      <c r="X68" s="17">
        <f t="shared" si="18"/>
        <v>1500000</v>
      </c>
      <c r="Y68" s="17">
        <v>3000000</v>
      </c>
      <c r="Z68" s="58">
        <v>-26.088049999999999</v>
      </c>
      <c r="AA68" s="59">
        <v>28.968879999999999</v>
      </c>
    </row>
    <row r="69" spans="1:27" x14ac:dyDescent="0.25">
      <c r="A69" s="15" t="str">
        <f t="shared" si="15"/>
        <v>BASE_ADJ</v>
      </c>
      <c r="B69" s="10" t="s">
        <v>43</v>
      </c>
      <c r="C69" s="10" t="s">
        <v>28</v>
      </c>
      <c r="D69" s="1" t="s">
        <v>29</v>
      </c>
      <c r="E69" s="1" t="b">
        <f t="shared" si="19"/>
        <v>1</v>
      </c>
      <c r="F69" s="1">
        <v>640</v>
      </c>
      <c r="G69" s="1">
        <v>3</v>
      </c>
      <c r="H69" s="1">
        <f t="shared" si="14"/>
        <v>1920</v>
      </c>
      <c r="I69" s="1" t="s">
        <v>30</v>
      </c>
      <c r="J69" s="18">
        <v>2042</v>
      </c>
      <c r="K69" s="1">
        <v>11.782</v>
      </c>
      <c r="L69" s="1">
        <v>1056</v>
      </c>
      <c r="M69" s="1">
        <f t="shared" si="27"/>
        <v>45.18</v>
      </c>
      <c r="N69" s="12">
        <v>0.16700000000000001</v>
      </c>
      <c r="O69" s="12">
        <v>0.16700000000000001</v>
      </c>
      <c r="P69" s="12">
        <f t="shared" si="20"/>
        <v>0.05</v>
      </c>
      <c r="Q69" s="12">
        <f t="shared" si="21"/>
        <v>0.05</v>
      </c>
      <c r="R69" s="77">
        <v>0.65</v>
      </c>
      <c r="S69" s="1">
        <f t="shared" si="28"/>
        <v>24</v>
      </c>
      <c r="T69" s="1">
        <f t="shared" si="28"/>
        <v>12</v>
      </c>
      <c r="U69" s="14">
        <v>88.366325369738306</v>
      </c>
      <c r="V69" s="17">
        <v>1118.9578862343601</v>
      </c>
      <c r="W69" s="17">
        <f t="shared" si="17"/>
        <v>1000000</v>
      </c>
      <c r="X69" s="17">
        <f t="shared" si="18"/>
        <v>1500000</v>
      </c>
      <c r="Y69" s="17">
        <v>3000000</v>
      </c>
      <c r="Z69" s="58">
        <v>-26.088049999999999</v>
      </c>
      <c r="AA69" s="59">
        <v>28.968879999999999</v>
      </c>
    </row>
    <row r="70" spans="1:27" x14ac:dyDescent="0.25">
      <c r="A70" s="15" t="str">
        <f t="shared" si="15"/>
        <v>BASE_ADJ</v>
      </c>
      <c r="B70" s="10" t="s">
        <v>44</v>
      </c>
      <c r="C70" s="10" t="s">
        <v>28</v>
      </c>
      <c r="D70" s="1" t="s">
        <v>29</v>
      </c>
      <c r="E70" s="1" t="b">
        <f t="shared" si="19"/>
        <v>1</v>
      </c>
      <c r="F70" s="1">
        <v>114</v>
      </c>
      <c r="G70" s="1">
        <v>1</v>
      </c>
      <c r="H70" s="1">
        <f t="shared" si="14"/>
        <v>114</v>
      </c>
      <c r="I70" s="1" t="s">
        <v>30</v>
      </c>
      <c r="J70" s="1">
        <v>2022</v>
      </c>
      <c r="K70" s="1">
        <v>15.122999999999999</v>
      </c>
      <c r="L70" s="1">
        <v>1010</v>
      </c>
      <c r="M70" s="1">
        <f t="shared" si="27"/>
        <v>45.18</v>
      </c>
      <c r="N70" s="12">
        <v>0.16700000000000001</v>
      </c>
      <c r="O70" s="12">
        <v>0.16700000000000001</v>
      </c>
      <c r="P70" s="12">
        <f t="shared" si="20"/>
        <v>0.05</v>
      </c>
      <c r="Q70" s="12">
        <f t="shared" si="21"/>
        <v>0.05</v>
      </c>
      <c r="R70" s="77">
        <v>0.65</v>
      </c>
      <c r="S70" s="1">
        <f t="shared" si="28"/>
        <v>24</v>
      </c>
      <c r="T70" s="1">
        <f t="shared" si="28"/>
        <v>12</v>
      </c>
      <c r="U70" s="14">
        <v>88.366325369738306</v>
      </c>
      <c r="V70" s="17">
        <v>1115.9745893060301</v>
      </c>
      <c r="W70" s="17">
        <f t="shared" si="17"/>
        <v>1000000</v>
      </c>
      <c r="X70" s="17">
        <f t="shared" si="18"/>
        <v>500000</v>
      </c>
      <c r="Y70" s="17">
        <v>3000000</v>
      </c>
      <c r="Z70" s="58">
        <v>-26.090779999999999</v>
      </c>
      <c r="AA70" s="59">
        <v>29.474460000000001</v>
      </c>
    </row>
    <row r="71" spans="1:27" x14ac:dyDescent="0.25">
      <c r="A71" s="15" t="str">
        <f t="shared" si="15"/>
        <v>BASE_ADJ</v>
      </c>
      <c r="B71" s="10" t="s">
        <v>45</v>
      </c>
      <c r="C71" s="10" t="s">
        <v>28</v>
      </c>
      <c r="D71" s="1" t="s">
        <v>29</v>
      </c>
      <c r="E71" s="1" t="b">
        <f t="shared" si="19"/>
        <v>1</v>
      </c>
      <c r="F71" s="1">
        <v>405</v>
      </c>
      <c r="G71" s="1">
        <v>2</v>
      </c>
      <c r="H71" s="1">
        <f t="shared" si="14"/>
        <v>810</v>
      </c>
      <c r="I71" s="1" t="s">
        <v>30</v>
      </c>
      <c r="J71" s="18">
        <v>2027</v>
      </c>
      <c r="K71" s="1">
        <v>12.994999999999999</v>
      </c>
      <c r="L71" s="1">
        <v>1010</v>
      </c>
      <c r="M71" s="1">
        <f t="shared" si="27"/>
        <v>45.18</v>
      </c>
      <c r="N71" s="12">
        <v>0.45473684210526299</v>
      </c>
      <c r="O71" s="12">
        <v>0.45473684210526299</v>
      </c>
      <c r="P71" s="12">
        <f t="shared" si="20"/>
        <v>0.05</v>
      </c>
      <c r="Q71" s="12">
        <f t="shared" si="21"/>
        <v>0.05</v>
      </c>
      <c r="R71" s="77">
        <v>0.65</v>
      </c>
      <c r="S71" s="1">
        <f t="shared" si="28"/>
        <v>24</v>
      </c>
      <c r="T71" s="1">
        <f t="shared" si="28"/>
        <v>12</v>
      </c>
      <c r="U71" s="14">
        <v>88.366325369738306</v>
      </c>
      <c r="V71" s="17">
        <v>1115.9745893060301</v>
      </c>
      <c r="W71" s="17">
        <f t="shared" si="17"/>
        <v>1000000</v>
      </c>
      <c r="X71" s="17">
        <f t="shared" si="18"/>
        <v>1000000</v>
      </c>
      <c r="Y71" s="17">
        <v>3000000</v>
      </c>
      <c r="Z71" s="58">
        <v>-26.25404</v>
      </c>
      <c r="AA71" s="59">
        <v>29.18008</v>
      </c>
    </row>
    <row r="72" spans="1:27" x14ac:dyDescent="0.25">
      <c r="A72" s="15" t="str">
        <f t="shared" si="15"/>
        <v>BASE_ADJ</v>
      </c>
      <c r="B72" s="10" t="s">
        <v>46</v>
      </c>
      <c r="C72" s="10" t="s">
        <v>28</v>
      </c>
      <c r="D72" s="1" t="s">
        <v>29</v>
      </c>
      <c r="E72" s="1" t="b">
        <f t="shared" si="19"/>
        <v>1</v>
      </c>
      <c r="F72" s="1">
        <v>405</v>
      </c>
      <c r="G72" s="1">
        <v>1</v>
      </c>
      <c r="H72" s="1">
        <f t="shared" si="14"/>
        <v>405</v>
      </c>
      <c r="I72" s="1" t="s">
        <v>30</v>
      </c>
      <c r="J72" s="18">
        <v>2028</v>
      </c>
      <c r="K72" s="1">
        <v>12.994999999999999</v>
      </c>
      <c r="L72" s="1">
        <v>1010</v>
      </c>
      <c r="M72" s="1">
        <f t="shared" si="27"/>
        <v>45.18</v>
      </c>
      <c r="N72" s="12">
        <v>0.45473684210526299</v>
      </c>
      <c r="O72" s="12">
        <v>0.45473684210526299</v>
      </c>
      <c r="P72" s="12">
        <f t="shared" si="20"/>
        <v>0.05</v>
      </c>
      <c r="Q72" s="12">
        <f t="shared" si="21"/>
        <v>0.05</v>
      </c>
      <c r="R72" s="77">
        <v>0.65</v>
      </c>
      <c r="S72" s="1">
        <f t="shared" si="28"/>
        <v>24</v>
      </c>
      <c r="T72" s="1">
        <f t="shared" si="28"/>
        <v>12</v>
      </c>
      <c r="U72" s="14">
        <v>88.366325369738306</v>
      </c>
      <c r="V72" s="17">
        <v>1115.9745893060301</v>
      </c>
      <c r="W72" s="17">
        <f t="shared" si="17"/>
        <v>1000000</v>
      </c>
      <c r="X72" s="17">
        <f t="shared" si="18"/>
        <v>500000</v>
      </c>
      <c r="Y72" s="17">
        <v>3000000</v>
      </c>
      <c r="Z72" s="58">
        <v>-26.25404</v>
      </c>
      <c r="AA72" s="59">
        <v>29.18008</v>
      </c>
    </row>
    <row r="73" spans="1:27" x14ac:dyDescent="0.25">
      <c r="A73" s="15" t="str">
        <f>A71</f>
        <v>BASE_ADJ</v>
      </c>
      <c r="B73" s="10" t="s">
        <v>98</v>
      </c>
      <c r="C73" s="10" t="s">
        <v>28</v>
      </c>
      <c r="D73" s="1" t="s">
        <v>29</v>
      </c>
      <c r="E73" s="1" t="b">
        <f t="shared" si="19"/>
        <v>1</v>
      </c>
      <c r="F73" s="1">
        <v>475</v>
      </c>
      <c r="G73" s="1">
        <v>3</v>
      </c>
      <c r="H73" s="1">
        <f t="shared" si="14"/>
        <v>1425</v>
      </c>
      <c r="I73" s="1" t="s">
        <v>30</v>
      </c>
      <c r="J73" s="1">
        <v>2030</v>
      </c>
      <c r="K73" s="1">
        <v>12.994999999999999</v>
      </c>
      <c r="L73" s="1">
        <v>1010</v>
      </c>
      <c r="M73" s="1">
        <f>M71</f>
        <v>45.18</v>
      </c>
      <c r="N73" s="12">
        <v>0.45473684210526299</v>
      </c>
      <c r="O73" s="12">
        <v>0.45473684210526299</v>
      </c>
      <c r="P73" s="12">
        <f t="shared" si="20"/>
        <v>0.05</v>
      </c>
      <c r="Q73" s="12">
        <f t="shared" si="21"/>
        <v>0.05</v>
      </c>
      <c r="R73" s="77">
        <v>0.65</v>
      </c>
      <c r="S73" s="1">
        <f t="shared" si="28"/>
        <v>24</v>
      </c>
      <c r="T73" s="1">
        <f t="shared" si="28"/>
        <v>12</v>
      </c>
      <c r="U73" s="14">
        <v>88.366325369738306</v>
      </c>
      <c r="V73" s="17">
        <v>1115.9745893060301</v>
      </c>
      <c r="W73" s="17">
        <f t="shared" si="17"/>
        <v>1000000</v>
      </c>
      <c r="X73" s="17">
        <f t="shared" si="18"/>
        <v>1500000</v>
      </c>
      <c r="Y73" s="17">
        <v>3000000</v>
      </c>
      <c r="Z73" s="58">
        <v>-26.25404</v>
      </c>
      <c r="AA73" s="59">
        <v>29.18008</v>
      </c>
    </row>
    <row r="74" spans="1:27" x14ac:dyDescent="0.25">
      <c r="A74" s="15" t="str">
        <f t="shared" ref="A74:A96" si="29">A73</f>
        <v>BASE_ADJ</v>
      </c>
      <c r="B74" s="10" t="s">
        <v>47</v>
      </c>
      <c r="C74" s="10" t="s">
        <v>28</v>
      </c>
      <c r="D74" s="1" t="s">
        <v>29</v>
      </c>
      <c r="E74" s="1" t="b">
        <f t="shared" si="19"/>
        <v>1</v>
      </c>
      <c r="F74" s="1">
        <v>720</v>
      </c>
      <c r="G74" s="1">
        <v>4</v>
      </c>
      <c r="H74" s="1">
        <f t="shared" si="14"/>
        <v>2880</v>
      </c>
      <c r="I74" s="1" t="s">
        <v>30</v>
      </c>
      <c r="J74" s="1" t="s">
        <v>48</v>
      </c>
      <c r="K74" s="1">
        <v>10.305</v>
      </c>
      <c r="L74" s="1">
        <v>947</v>
      </c>
      <c r="M74" s="1">
        <f>M73</f>
        <v>45.18</v>
      </c>
      <c r="N74" s="12">
        <v>0.6</v>
      </c>
      <c r="O74" s="12">
        <v>0.6</v>
      </c>
      <c r="P74" s="12">
        <f t="shared" si="20"/>
        <v>0.05</v>
      </c>
      <c r="Q74" s="12">
        <f t="shared" si="21"/>
        <v>0.05</v>
      </c>
      <c r="R74" s="77">
        <v>0.65</v>
      </c>
      <c r="S74" s="1">
        <f t="shared" si="28"/>
        <v>24</v>
      </c>
      <c r="T74" s="1">
        <f t="shared" si="28"/>
        <v>12</v>
      </c>
      <c r="U74" s="14">
        <v>121.970420932878</v>
      </c>
      <c r="V74" s="17">
        <v>1165.56676678043</v>
      </c>
      <c r="W74" s="17">
        <f t="shared" si="17"/>
        <v>1000000</v>
      </c>
      <c r="X74" s="17">
        <f t="shared" si="18"/>
        <v>2000000</v>
      </c>
      <c r="Y74" s="17">
        <v>3000000</v>
      </c>
      <c r="Z74" s="58">
        <v>-25.920069999999999</v>
      </c>
      <c r="AA74" s="59">
        <v>28.924942000000001</v>
      </c>
    </row>
    <row r="75" spans="1:27" x14ac:dyDescent="0.25">
      <c r="A75" s="15" t="str">
        <f t="shared" si="29"/>
        <v>BASE_ADJ</v>
      </c>
      <c r="B75" s="10" t="s">
        <v>49</v>
      </c>
      <c r="C75" s="10" t="s">
        <v>28</v>
      </c>
      <c r="D75" s="1" t="s">
        <v>29</v>
      </c>
      <c r="E75" s="1" t="b">
        <f t="shared" si="19"/>
        <v>1</v>
      </c>
      <c r="F75" s="1">
        <v>720</v>
      </c>
      <c r="G75" s="1">
        <v>1</v>
      </c>
      <c r="H75" s="1">
        <f t="shared" si="14"/>
        <v>720</v>
      </c>
      <c r="I75" s="1">
        <v>2024</v>
      </c>
      <c r="J75" s="1" t="s">
        <v>48</v>
      </c>
      <c r="K75" s="1">
        <v>10.305</v>
      </c>
      <c r="L75" s="1">
        <v>947</v>
      </c>
      <c r="M75" s="1">
        <f>M74</f>
        <v>45.18</v>
      </c>
      <c r="N75" s="12">
        <v>0.6</v>
      </c>
      <c r="O75" s="12">
        <v>0.6</v>
      </c>
      <c r="P75" s="12">
        <f t="shared" si="20"/>
        <v>0.05</v>
      </c>
      <c r="Q75" s="12">
        <f t="shared" si="21"/>
        <v>0.05</v>
      </c>
      <c r="R75" s="77">
        <v>0.65</v>
      </c>
      <c r="S75" s="1">
        <f t="shared" si="28"/>
        <v>24</v>
      </c>
      <c r="T75" s="1">
        <f t="shared" si="28"/>
        <v>12</v>
      </c>
      <c r="U75" s="14">
        <v>121.970420932878</v>
      </c>
      <c r="V75" s="17">
        <v>1165.56676678043</v>
      </c>
      <c r="W75" s="17">
        <f t="shared" si="17"/>
        <v>1000000</v>
      </c>
      <c r="X75" s="17">
        <f t="shared" si="18"/>
        <v>500000</v>
      </c>
      <c r="Y75" s="17">
        <v>3000000</v>
      </c>
      <c r="Z75" s="58">
        <v>-25.920069999999999</v>
      </c>
      <c r="AA75" s="59">
        <v>28.924942000000001</v>
      </c>
    </row>
    <row r="76" spans="1:27" x14ac:dyDescent="0.25">
      <c r="A76" s="15" t="str">
        <f t="shared" si="29"/>
        <v>BASE_ADJ</v>
      </c>
      <c r="B76" s="10" t="s">
        <v>50</v>
      </c>
      <c r="C76" s="10" t="s">
        <v>28</v>
      </c>
      <c r="D76" s="1" t="s">
        <v>29</v>
      </c>
      <c r="E76" s="1" t="b">
        <f t="shared" si="19"/>
        <v>1</v>
      </c>
      <c r="F76" s="1">
        <v>720</v>
      </c>
      <c r="G76" s="1">
        <v>1</v>
      </c>
      <c r="H76" s="1">
        <f t="shared" si="14"/>
        <v>720</v>
      </c>
      <c r="I76" s="1">
        <v>2024</v>
      </c>
      <c r="J76" s="1" t="s">
        <v>48</v>
      </c>
      <c r="K76" s="1">
        <v>10.305</v>
      </c>
      <c r="L76" s="1">
        <v>947</v>
      </c>
      <c r="M76" s="1">
        <v>45.18</v>
      </c>
      <c r="N76" s="12">
        <v>0.6</v>
      </c>
      <c r="O76" s="12">
        <v>0.6</v>
      </c>
      <c r="P76" s="12">
        <f t="shared" si="20"/>
        <v>0.05</v>
      </c>
      <c r="Q76" s="12">
        <f t="shared" si="21"/>
        <v>0.05</v>
      </c>
      <c r="R76" s="77">
        <v>0.65</v>
      </c>
      <c r="S76" s="1">
        <f t="shared" si="28"/>
        <v>24</v>
      </c>
      <c r="T76" s="1">
        <f t="shared" si="28"/>
        <v>12</v>
      </c>
      <c r="U76" s="14">
        <v>121.970420932878</v>
      </c>
      <c r="V76" s="17">
        <v>1165.56676678043</v>
      </c>
      <c r="W76" s="17">
        <f t="shared" si="17"/>
        <v>1000000</v>
      </c>
      <c r="X76" s="17">
        <f t="shared" si="18"/>
        <v>500000</v>
      </c>
      <c r="Y76" s="17">
        <v>3000000</v>
      </c>
      <c r="Z76" s="58">
        <v>-25.920069999999999</v>
      </c>
      <c r="AA76" s="59">
        <v>28.924942000000001</v>
      </c>
    </row>
    <row r="77" spans="1:27" x14ac:dyDescent="0.25">
      <c r="A77" s="15" t="str">
        <f t="shared" si="29"/>
        <v>BASE_ADJ</v>
      </c>
      <c r="B77" s="10" t="s">
        <v>51</v>
      </c>
      <c r="C77" s="10" t="s">
        <v>28</v>
      </c>
      <c r="D77" s="1" t="s">
        <v>29</v>
      </c>
      <c r="E77" s="1" t="b">
        <f t="shared" si="19"/>
        <v>1</v>
      </c>
      <c r="F77" s="1">
        <v>593</v>
      </c>
      <c r="G77" s="1">
        <v>3</v>
      </c>
      <c r="H77" s="1">
        <f t="shared" si="14"/>
        <v>1779</v>
      </c>
      <c r="I77" s="1" t="s">
        <v>30</v>
      </c>
      <c r="J77" s="1">
        <v>2038</v>
      </c>
      <c r="K77" s="1">
        <v>11.003</v>
      </c>
      <c r="L77" s="1">
        <v>986</v>
      </c>
      <c r="M77" s="1">
        <v>45.18</v>
      </c>
      <c r="N77" s="12">
        <v>0.59696458684654297</v>
      </c>
      <c r="O77" s="12">
        <v>0.59696458684654297</v>
      </c>
      <c r="P77" s="12">
        <f t="shared" si="20"/>
        <v>0.05</v>
      </c>
      <c r="Q77" s="12">
        <f t="shared" si="21"/>
        <v>0.05</v>
      </c>
      <c r="R77" s="77">
        <v>0.65</v>
      </c>
      <c r="S77" s="1">
        <f t="shared" si="28"/>
        <v>24</v>
      </c>
      <c r="T77" s="1">
        <f t="shared" si="28"/>
        <v>12</v>
      </c>
      <c r="U77" s="14">
        <v>88.366325369738306</v>
      </c>
      <c r="V77" s="17">
        <v>1115.9745893060301</v>
      </c>
      <c r="W77" s="17">
        <f t="shared" si="17"/>
        <v>1000000</v>
      </c>
      <c r="X77" s="17">
        <f t="shared" si="18"/>
        <v>1500000</v>
      </c>
      <c r="Y77" s="17">
        <v>3000000</v>
      </c>
      <c r="Z77" s="58">
        <v>-26.740269999999999</v>
      </c>
      <c r="AA77" s="59">
        <v>27.975000000000001</v>
      </c>
    </row>
    <row r="78" spans="1:27" x14ac:dyDescent="0.25">
      <c r="A78" s="15" t="str">
        <f t="shared" si="29"/>
        <v>BASE_ADJ</v>
      </c>
      <c r="B78" s="10" t="s">
        <v>52</v>
      </c>
      <c r="C78" s="10" t="s">
        <v>28</v>
      </c>
      <c r="D78" s="1" t="s">
        <v>29</v>
      </c>
      <c r="E78" s="1" t="b">
        <f t="shared" si="19"/>
        <v>1</v>
      </c>
      <c r="F78" s="1">
        <v>593</v>
      </c>
      <c r="G78" s="1">
        <v>3</v>
      </c>
      <c r="H78" s="1">
        <f t="shared" si="14"/>
        <v>1779</v>
      </c>
      <c r="I78" s="1" t="s">
        <v>30</v>
      </c>
      <c r="J78" s="18">
        <v>2040</v>
      </c>
      <c r="K78" s="1">
        <v>11.519</v>
      </c>
      <c r="L78" s="1">
        <v>986</v>
      </c>
      <c r="M78" s="1">
        <f t="shared" ref="M78:M88" si="30">M77</f>
        <v>45.18</v>
      </c>
      <c r="N78" s="12">
        <v>0.59696458684654297</v>
      </c>
      <c r="O78" s="12">
        <v>0.59696458684654297</v>
      </c>
      <c r="P78" s="12">
        <f t="shared" si="20"/>
        <v>0.05</v>
      </c>
      <c r="Q78" s="12">
        <f t="shared" si="21"/>
        <v>0.05</v>
      </c>
      <c r="R78" s="77">
        <v>0.65</v>
      </c>
      <c r="S78" s="1">
        <f t="shared" si="28"/>
        <v>24</v>
      </c>
      <c r="T78" s="1">
        <f t="shared" si="28"/>
        <v>12</v>
      </c>
      <c r="U78" s="14">
        <v>88.366325369738306</v>
      </c>
      <c r="V78" s="17">
        <v>1115.9745893060301</v>
      </c>
      <c r="W78" s="17">
        <f t="shared" si="17"/>
        <v>1000000</v>
      </c>
      <c r="X78" s="17">
        <f t="shared" si="18"/>
        <v>1500000</v>
      </c>
      <c r="Y78" s="17">
        <v>3000000</v>
      </c>
      <c r="Z78" s="58">
        <v>-26.740269999999999</v>
      </c>
      <c r="AA78" s="59">
        <v>27.975000000000001</v>
      </c>
    </row>
    <row r="79" spans="1:27" x14ac:dyDescent="0.25">
      <c r="A79" s="15" t="str">
        <f t="shared" si="29"/>
        <v>BASE_ADJ</v>
      </c>
      <c r="B79" s="10" t="s">
        <v>53</v>
      </c>
      <c r="C79" s="10" t="s">
        <v>28</v>
      </c>
      <c r="D79" s="1" t="s">
        <v>29</v>
      </c>
      <c r="E79" s="1" t="b">
        <f t="shared" si="19"/>
        <v>1</v>
      </c>
      <c r="F79" s="1">
        <v>606</v>
      </c>
      <c r="G79" s="1">
        <v>5</v>
      </c>
      <c r="H79" s="1">
        <f t="shared" si="14"/>
        <v>3030</v>
      </c>
      <c r="I79" s="1" t="s">
        <v>30</v>
      </c>
      <c r="J79" s="1">
        <v>2048</v>
      </c>
      <c r="K79" s="1">
        <v>11.782</v>
      </c>
      <c r="L79" s="1">
        <v>1056</v>
      </c>
      <c r="M79" s="1">
        <f t="shared" si="30"/>
        <v>45.18</v>
      </c>
      <c r="N79" s="12">
        <v>0.16700000000000001</v>
      </c>
      <c r="O79" s="12">
        <v>0.166939443535188</v>
      </c>
      <c r="P79" s="12">
        <f t="shared" si="20"/>
        <v>0.05</v>
      </c>
      <c r="Q79" s="12">
        <f t="shared" si="21"/>
        <v>0.05</v>
      </c>
      <c r="R79" s="77">
        <v>0.65</v>
      </c>
      <c r="S79" s="1">
        <f t="shared" si="28"/>
        <v>24</v>
      </c>
      <c r="T79" s="1">
        <f t="shared" si="28"/>
        <v>12</v>
      </c>
      <c r="U79" s="14">
        <v>88.366325369738306</v>
      </c>
      <c r="V79" s="17">
        <v>1115.9745893060301</v>
      </c>
      <c r="W79" s="17">
        <f t="shared" si="17"/>
        <v>1000000</v>
      </c>
      <c r="X79" s="17">
        <f t="shared" si="18"/>
        <v>2500000</v>
      </c>
      <c r="Y79" s="17">
        <v>3000000</v>
      </c>
      <c r="Z79" s="58">
        <v>-27.095549999999999</v>
      </c>
      <c r="AA79" s="59">
        <v>29.77055</v>
      </c>
    </row>
    <row r="80" spans="1:27" x14ac:dyDescent="0.25">
      <c r="A80" s="15" t="str">
        <f t="shared" si="29"/>
        <v>BASE_ADJ</v>
      </c>
      <c r="B80" s="10" t="s">
        <v>54</v>
      </c>
      <c r="C80" s="10" t="s">
        <v>28</v>
      </c>
      <c r="D80" s="1" t="s">
        <v>29</v>
      </c>
      <c r="E80" s="1" t="b">
        <f t="shared" si="19"/>
        <v>1</v>
      </c>
      <c r="F80" s="1">
        <v>663</v>
      </c>
      <c r="G80" s="1">
        <v>1</v>
      </c>
      <c r="H80" s="1">
        <f t="shared" si="14"/>
        <v>663</v>
      </c>
      <c r="I80" s="1" t="s">
        <v>30</v>
      </c>
      <c r="J80" s="1">
        <v>2051</v>
      </c>
      <c r="K80" s="1">
        <v>11.032</v>
      </c>
      <c r="L80" s="1">
        <v>988</v>
      </c>
      <c r="M80" s="1">
        <f t="shared" si="30"/>
        <v>45.18</v>
      </c>
      <c r="N80" s="12">
        <v>0.16700000000000001</v>
      </c>
      <c r="O80" s="12">
        <v>0.17014925373134299</v>
      </c>
      <c r="P80" s="12">
        <f t="shared" si="20"/>
        <v>0.05</v>
      </c>
      <c r="Q80" s="12">
        <f t="shared" si="21"/>
        <v>0.05</v>
      </c>
      <c r="R80" s="77">
        <v>0.65</v>
      </c>
      <c r="S80" s="1">
        <f t="shared" si="28"/>
        <v>24</v>
      </c>
      <c r="T80" s="1">
        <f t="shared" si="28"/>
        <v>12</v>
      </c>
      <c r="U80" s="14">
        <v>88.366325369738306</v>
      </c>
      <c r="V80" s="17">
        <v>1115.9745893060301</v>
      </c>
      <c r="W80" s="17">
        <f t="shared" si="17"/>
        <v>1000000</v>
      </c>
      <c r="X80" s="17">
        <f t="shared" si="18"/>
        <v>500000</v>
      </c>
      <c r="Y80" s="17">
        <v>3000000</v>
      </c>
      <c r="Z80" s="58">
        <v>-27.095549999999999</v>
      </c>
      <c r="AA80" s="59">
        <v>29.77055</v>
      </c>
    </row>
    <row r="81" spans="1:27" x14ac:dyDescent="0.25">
      <c r="A81" s="15" t="str">
        <f t="shared" si="29"/>
        <v>BASE_ADJ</v>
      </c>
      <c r="B81" s="10" t="s">
        <v>55</v>
      </c>
      <c r="C81" s="10" t="s">
        <v>28</v>
      </c>
      <c r="D81" s="1" t="s">
        <v>29</v>
      </c>
      <c r="E81" s="1" t="b">
        <f t="shared" si="19"/>
        <v>1</v>
      </c>
      <c r="F81" s="1">
        <v>615</v>
      </c>
      <c r="G81" s="1">
        <v>3</v>
      </c>
      <c r="H81" s="1">
        <f t="shared" si="14"/>
        <v>1845</v>
      </c>
      <c r="I81" s="1" t="s">
        <v>30</v>
      </c>
      <c r="J81" s="1">
        <v>2042</v>
      </c>
      <c r="K81" s="1">
        <v>11.682</v>
      </c>
      <c r="L81" s="1">
        <v>1047</v>
      </c>
      <c r="M81" s="1">
        <f t="shared" si="30"/>
        <v>45.18</v>
      </c>
      <c r="N81" s="12">
        <v>0.28599999999999998</v>
      </c>
      <c r="O81" s="12">
        <v>0.28599999999999998</v>
      </c>
      <c r="P81" s="12">
        <f t="shared" si="20"/>
        <v>0.05</v>
      </c>
      <c r="Q81" s="12">
        <f t="shared" si="21"/>
        <v>0.05</v>
      </c>
      <c r="R81" s="77">
        <v>0.65</v>
      </c>
      <c r="S81" s="1">
        <f t="shared" ref="S81:T88" si="31">S80</f>
        <v>24</v>
      </c>
      <c r="T81" s="1">
        <f t="shared" si="31"/>
        <v>12</v>
      </c>
      <c r="U81" s="14">
        <v>88.366325369738306</v>
      </c>
      <c r="V81" s="17">
        <v>1118.9840227531299</v>
      </c>
      <c r="W81" s="17">
        <f t="shared" si="17"/>
        <v>1000000</v>
      </c>
      <c r="X81" s="17">
        <f t="shared" si="18"/>
        <v>1500000</v>
      </c>
      <c r="Y81" s="17">
        <v>3000000</v>
      </c>
      <c r="Z81" s="58">
        <v>-23.667770000000001</v>
      </c>
      <c r="AA81" s="59">
        <v>27.612770000000001</v>
      </c>
    </row>
    <row r="82" spans="1:27" x14ac:dyDescent="0.25">
      <c r="A82" s="15" t="str">
        <f t="shared" si="29"/>
        <v>BASE_ADJ</v>
      </c>
      <c r="B82" s="10" t="s">
        <v>56</v>
      </c>
      <c r="C82" s="10" t="s">
        <v>28</v>
      </c>
      <c r="D82" s="1" t="s">
        <v>29</v>
      </c>
      <c r="E82" s="1" t="b">
        <f t="shared" si="19"/>
        <v>1</v>
      </c>
      <c r="F82" s="1">
        <v>615</v>
      </c>
      <c r="G82" s="1">
        <v>3</v>
      </c>
      <c r="H82" s="1">
        <f t="shared" si="14"/>
        <v>1845</v>
      </c>
      <c r="I82" s="1" t="s">
        <v>30</v>
      </c>
      <c r="J82" s="1">
        <v>2044</v>
      </c>
      <c r="K82" s="1">
        <v>11.519</v>
      </c>
      <c r="L82" s="1">
        <v>1057</v>
      </c>
      <c r="M82" s="1">
        <f t="shared" si="30"/>
        <v>45.18</v>
      </c>
      <c r="N82" s="12">
        <v>0.28599999999999998</v>
      </c>
      <c r="O82" s="12">
        <v>0.28599999999999998</v>
      </c>
      <c r="P82" s="12">
        <f t="shared" si="20"/>
        <v>0.05</v>
      </c>
      <c r="Q82" s="12">
        <f t="shared" si="21"/>
        <v>0.05</v>
      </c>
      <c r="R82" s="77">
        <v>0.65</v>
      </c>
      <c r="S82" s="1">
        <f t="shared" si="31"/>
        <v>24</v>
      </c>
      <c r="T82" s="1">
        <f t="shared" si="31"/>
        <v>12</v>
      </c>
      <c r="U82" s="14">
        <v>88.366325369738306</v>
      </c>
      <c r="V82" s="17">
        <v>1118.9840227531299</v>
      </c>
      <c r="W82" s="17">
        <f t="shared" si="17"/>
        <v>1000000</v>
      </c>
      <c r="X82" s="17">
        <f t="shared" si="18"/>
        <v>1500000</v>
      </c>
      <c r="Y82" s="17">
        <v>3000000</v>
      </c>
      <c r="Z82" s="58">
        <v>-23.667770000000001</v>
      </c>
      <c r="AA82" s="59">
        <v>27.612770000000001</v>
      </c>
    </row>
    <row r="83" spans="1:27" x14ac:dyDescent="0.25">
      <c r="A83" s="15" t="str">
        <f t="shared" si="29"/>
        <v>BASE_ADJ</v>
      </c>
      <c r="B83" s="10" t="s">
        <v>57</v>
      </c>
      <c r="C83" s="10" t="s">
        <v>28</v>
      </c>
      <c r="D83" s="1" t="s">
        <v>29</v>
      </c>
      <c r="E83" s="1" t="b">
        <f t="shared" si="19"/>
        <v>1</v>
      </c>
      <c r="F83" s="1">
        <v>575</v>
      </c>
      <c r="G83" s="1">
        <v>3</v>
      </c>
      <c r="H83" s="1">
        <f t="shared" si="14"/>
        <v>1725</v>
      </c>
      <c r="I83" s="1" t="s">
        <v>30</v>
      </c>
      <c r="J83" s="18">
        <v>2031</v>
      </c>
      <c r="K83" s="1">
        <v>12.066000000000001</v>
      </c>
      <c r="L83" s="1">
        <v>991</v>
      </c>
      <c r="M83" s="1">
        <f t="shared" si="30"/>
        <v>45.18</v>
      </c>
      <c r="N83" s="12">
        <v>0.250434782608696</v>
      </c>
      <c r="O83" s="12">
        <v>0.250434782608696</v>
      </c>
      <c r="P83" s="12">
        <f t="shared" si="20"/>
        <v>0.05</v>
      </c>
      <c r="Q83" s="12">
        <f t="shared" si="21"/>
        <v>0.05</v>
      </c>
      <c r="R83" s="77">
        <v>0.65</v>
      </c>
      <c r="S83" s="1">
        <f t="shared" si="31"/>
        <v>24</v>
      </c>
      <c r="T83" s="1">
        <f t="shared" si="31"/>
        <v>12</v>
      </c>
      <c r="U83" s="14">
        <v>88.366325369738306</v>
      </c>
      <c r="V83" s="17">
        <v>1115.9745893060301</v>
      </c>
      <c r="W83" s="17">
        <f t="shared" si="17"/>
        <v>1000000</v>
      </c>
      <c r="X83" s="17">
        <f t="shared" si="18"/>
        <v>1500000</v>
      </c>
      <c r="Y83" s="17">
        <v>3000000</v>
      </c>
      <c r="Z83" s="58">
        <v>-26.280360000000002</v>
      </c>
      <c r="AA83" s="59">
        <v>29.142289999999999</v>
      </c>
    </row>
    <row r="84" spans="1:27" x14ac:dyDescent="0.25">
      <c r="A84" s="15" t="str">
        <f t="shared" si="29"/>
        <v>BASE_ADJ</v>
      </c>
      <c r="B84" s="10" t="s">
        <v>58</v>
      </c>
      <c r="C84" s="10" t="s">
        <v>28</v>
      </c>
      <c r="D84" s="1" t="s">
        <v>29</v>
      </c>
      <c r="E84" s="1" t="b">
        <f t="shared" si="19"/>
        <v>1</v>
      </c>
      <c r="F84" s="1">
        <v>575</v>
      </c>
      <c r="G84" s="1">
        <v>3</v>
      </c>
      <c r="H84" s="1">
        <f t="shared" si="14"/>
        <v>1725</v>
      </c>
      <c r="I84" s="1" t="s">
        <v>30</v>
      </c>
      <c r="J84" s="18">
        <v>2035</v>
      </c>
      <c r="K84" s="1">
        <v>12.066000000000001</v>
      </c>
      <c r="L84" s="1">
        <v>991</v>
      </c>
      <c r="M84" s="1">
        <f t="shared" si="30"/>
        <v>45.18</v>
      </c>
      <c r="N84" s="12">
        <v>0.250434782608696</v>
      </c>
      <c r="O84" s="12">
        <v>0.250434782608696</v>
      </c>
      <c r="P84" s="12">
        <f t="shared" si="20"/>
        <v>0.05</v>
      </c>
      <c r="Q84" s="12">
        <f t="shared" si="21"/>
        <v>0.05</v>
      </c>
      <c r="R84" s="77">
        <v>0.65</v>
      </c>
      <c r="S84" s="1">
        <f t="shared" si="31"/>
        <v>24</v>
      </c>
      <c r="T84" s="1">
        <f t="shared" si="31"/>
        <v>12</v>
      </c>
      <c r="U84" s="14">
        <v>88.366325369738306</v>
      </c>
      <c r="V84" s="17">
        <v>1115.9745893060301</v>
      </c>
      <c r="W84" s="17">
        <f t="shared" si="17"/>
        <v>1000000</v>
      </c>
      <c r="X84" s="17">
        <f t="shared" si="18"/>
        <v>1500000</v>
      </c>
      <c r="Y84" s="17">
        <v>3000000</v>
      </c>
      <c r="Z84" s="58">
        <v>-26.280360000000002</v>
      </c>
      <c r="AA84" s="59">
        <v>29.142289999999999</v>
      </c>
    </row>
    <row r="85" spans="1:27" x14ac:dyDescent="0.25">
      <c r="A85" s="15" t="str">
        <f t="shared" si="29"/>
        <v>BASE_ADJ</v>
      </c>
      <c r="B85" s="10" t="s">
        <v>59</v>
      </c>
      <c r="C85" s="10" t="s">
        <v>28</v>
      </c>
      <c r="D85" s="1" t="s">
        <v>29</v>
      </c>
      <c r="E85" s="1" t="b">
        <f t="shared" si="19"/>
        <v>1</v>
      </c>
      <c r="F85" s="1">
        <v>720</v>
      </c>
      <c r="G85" s="1">
        <v>5</v>
      </c>
      <c r="H85" s="1">
        <f t="shared" si="14"/>
        <v>3600</v>
      </c>
      <c r="I85" s="1" t="s">
        <v>30</v>
      </c>
      <c r="J85" s="1" t="s">
        <v>48</v>
      </c>
      <c r="K85" s="1">
        <v>10.305</v>
      </c>
      <c r="L85" s="1">
        <v>930</v>
      </c>
      <c r="M85" s="1">
        <f t="shared" si="30"/>
        <v>45.18</v>
      </c>
      <c r="N85" s="12">
        <v>0.59751037344398295</v>
      </c>
      <c r="O85" s="12">
        <v>0.59751037344398295</v>
      </c>
      <c r="P85" s="12">
        <f t="shared" si="20"/>
        <v>0.05</v>
      </c>
      <c r="Q85" s="12">
        <f t="shared" si="21"/>
        <v>0.05</v>
      </c>
      <c r="R85" s="77">
        <v>0.65</v>
      </c>
      <c r="S85" s="1">
        <f t="shared" si="31"/>
        <v>24</v>
      </c>
      <c r="T85" s="1">
        <f t="shared" si="31"/>
        <v>12</v>
      </c>
      <c r="U85" s="14">
        <v>121.970420932878</v>
      </c>
      <c r="V85" s="17">
        <v>1201.47709897611</v>
      </c>
      <c r="W85" s="17">
        <f t="shared" si="17"/>
        <v>1000000</v>
      </c>
      <c r="X85" s="17">
        <f t="shared" si="18"/>
        <v>2500000</v>
      </c>
      <c r="Y85" s="17">
        <v>3000000</v>
      </c>
      <c r="Z85" s="58">
        <v>-23.42</v>
      </c>
      <c r="AA85" s="59">
        <v>27.33</v>
      </c>
    </row>
    <row r="86" spans="1:27" x14ac:dyDescent="0.25">
      <c r="A86" s="15" t="str">
        <f t="shared" si="29"/>
        <v>BASE_ADJ</v>
      </c>
      <c r="B86" s="10" t="s">
        <v>60</v>
      </c>
      <c r="C86" s="10" t="s">
        <v>28</v>
      </c>
      <c r="D86" s="1" t="s">
        <v>29</v>
      </c>
      <c r="E86" s="1" t="b">
        <f t="shared" si="19"/>
        <v>1</v>
      </c>
      <c r="F86" s="1">
        <v>717</v>
      </c>
      <c r="G86" s="1">
        <v>1</v>
      </c>
      <c r="H86" s="1">
        <f t="shared" si="14"/>
        <v>717</v>
      </c>
      <c r="I86" s="1" t="s">
        <v>30</v>
      </c>
      <c r="J86" s="1" t="s">
        <v>48</v>
      </c>
      <c r="K86" s="1">
        <v>10.305</v>
      </c>
      <c r="L86" s="1">
        <v>930</v>
      </c>
      <c r="M86" s="1">
        <f t="shared" si="30"/>
        <v>45.18</v>
      </c>
      <c r="N86" s="12">
        <v>0.59751037344398295</v>
      </c>
      <c r="O86" s="12">
        <v>0.59751037344398295</v>
      </c>
      <c r="P86" s="12">
        <f t="shared" si="20"/>
        <v>0.05</v>
      </c>
      <c r="Q86" s="12">
        <f t="shared" si="21"/>
        <v>0.05</v>
      </c>
      <c r="R86" s="77">
        <v>0.65</v>
      </c>
      <c r="S86" s="1">
        <f t="shared" si="31"/>
        <v>24</v>
      </c>
      <c r="T86" s="1">
        <f t="shared" si="31"/>
        <v>12</v>
      </c>
      <c r="U86" s="14">
        <v>121.970420932878</v>
      </c>
      <c r="V86" s="17">
        <v>1201.47709897611</v>
      </c>
      <c r="W86" s="17">
        <f t="shared" si="17"/>
        <v>1000000</v>
      </c>
      <c r="X86" s="17">
        <f t="shared" si="18"/>
        <v>500000</v>
      </c>
      <c r="Y86" s="17">
        <v>3000000</v>
      </c>
      <c r="Z86" s="58">
        <v>-23.42</v>
      </c>
      <c r="AA86" s="59">
        <v>27.33</v>
      </c>
    </row>
    <row r="87" spans="1:27" x14ac:dyDescent="0.25">
      <c r="A87" s="15" t="str">
        <f t="shared" si="29"/>
        <v>BASE_ADJ</v>
      </c>
      <c r="B87" s="10" t="s">
        <v>61</v>
      </c>
      <c r="C87" s="10" t="s">
        <v>28</v>
      </c>
      <c r="D87" s="1" t="s">
        <v>29</v>
      </c>
      <c r="E87" s="1" t="b">
        <f t="shared" si="19"/>
        <v>1</v>
      </c>
      <c r="F87" s="1">
        <v>585</v>
      </c>
      <c r="G87" s="1">
        <v>3</v>
      </c>
      <c r="H87" s="1">
        <f t="shared" ref="H87:H109" si="32">F87*G87</f>
        <v>1755</v>
      </c>
      <c r="I87" s="1" t="s">
        <v>30</v>
      </c>
      <c r="J87" s="18">
        <v>2030</v>
      </c>
      <c r="K87" s="1">
        <v>10.494999999999999</v>
      </c>
      <c r="L87" s="1">
        <v>981</v>
      </c>
      <c r="M87" s="1">
        <f t="shared" si="30"/>
        <v>45.18</v>
      </c>
      <c r="N87" s="12">
        <v>0.33300000000000002</v>
      </c>
      <c r="O87" s="12">
        <v>0.33300000000000002</v>
      </c>
      <c r="P87" s="12">
        <f t="shared" si="20"/>
        <v>0.05</v>
      </c>
      <c r="Q87" s="12">
        <f t="shared" si="21"/>
        <v>0.05</v>
      </c>
      <c r="R87" s="77">
        <v>0.65</v>
      </c>
      <c r="S87" s="1">
        <f t="shared" si="31"/>
        <v>24</v>
      </c>
      <c r="T87" s="1">
        <f t="shared" si="31"/>
        <v>12</v>
      </c>
      <c r="U87" s="14">
        <v>88.366325369738306</v>
      </c>
      <c r="V87" s="17">
        <v>1115.9745893060301</v>
      </c>
      <c r="W87" s="17">
        <f t="shared" si="17"/>
        <v>1000000</v>
      </c>
      <c r="X87" s="17">
        <f t="shared" si="18"/>
        <v>1500000</v>
      </c>
      <c r="Y87" s="17">
        <v>3000000</v>
      </c>
      <c r="Z87" s="58">
        <v>-26.775649999999999</v>
      </c>
      <c r="AA87" s="59">
        <v>29.352119999999999</v>
      </c>
    </row>
    <row r="88" spans="1:27" x14ac:dyDescent="0.25">
      <c r="A88" s="15" t="str">
        <f t="shared" si="29"/>
        <v>BASE_ADJ</v>
      </c>
      <c r="B88" s="10" t="s">
        <v>62</v>
      </c>
      <c r="C88" s="10" t="s">
        <v>28</v>
      </c>
      <c r="D88" s="1" t="s">
        <v>29</v>
      </c>
      <c r="E88" s="1" t="b">
        <f t="shared" si="19"/>
        <v>1</v>
      </c>
      <c r="F88" s="1">
        <v>585</v>
      </c>
      <c r="G88" s="1">
        <v>3</v>
      </c>
      <c r="H88" s="1">
        <f t="shared" si="32"/>
        <v>1755</v>
      </c>
      <c r="I88" s="1" t="s">
        <v>30</v>
      </c>
      <c r="J88" s="18">
        <v>2030</v>
      </c>
      <c r="K88" s="1">
        <v>10.494999999999999</v>
      </c>
      <c r="L88" s="1">
        <v>981</v>
      </c>
      <c r="M88" s="1">
        <f t="shared" si="30"/>
        <v>45.18</v>
      </c>
      <c r="N88" s="12">
        <v>0.33300000000000002</v>
      </c>
      <c r="O88" s="12">
        <v>0.33300000000000002</v>
      </c>
      <c r="P88" s="12">
        <f t="shared" si="20"/>
        <v>0.05</v>
      </c>
      <c r="Q88" s="12">
        <f t="shared" si="21"/>
        <v>0.05</v>
      </c>
      <c r="R88" s="77">
        <v>0.65</v>
      </c>
      <c r="S88" s="1">
        <f t="shared" si="31"/>
        <v>24</v>
      </c>
      <c r="T88" s="1">
        <f t="shared" si="31"/>
        <v>12</v>
      </c>
      <c r="U88" s="14">
        <v>88.366325369738306</v>
      </c>
      <c r="V88" s="17">
        <v>1115.9745893060301</v>
      </c>
      <c r="W88" s="17">
        <f t="shared" si="17"/>
        <v>1000000</v>
      </c>
      <c r="X88" s="17">
        <f t="shared" si="18"/>
        <v>1500000</v>
      </c>
      <c r="Y88" s="17">
        <v>3000000</v>
      </c>
      <c r="Z88" s="58">
        <v>-26.775649999999999</v>
      </c>
      <c r="AA88" s="59">
        <v>29.352119999999999</v>
      </c>
    </row>
    <row r="89" spans="1:27" x14ac:dyDescent="0.25">
      <c r="A89" s="15" t="str">
        <f t="shared" si="29"/>
        <v>BASE_ADJ</v>
      </c>
      <c r="B89" s="10" t="s">
        <v>63</v>
      </c>
      <c r="C89" s="10" t="s">
        <v>28</v>
      </c>
      <c r="D89" s="1" t="s">
        <v>64</v>
      </c>
      <c r="E89" s="1" t="b">
        <v>1</v>
      </c>
      <c r="F89" s="1">
        <v>927</v>
      </c>
      <c r="G89" s="1">
        <v>2</v>
      </c>
      <c r="H89" s="1">
        <f t="shared" si="32"/>
        <v>1854</v>
      </c>
      <c r="I89" s="1" t="s">
        <v>30</v>
      </c>
      <c r="J89" s="1">
        <v>2047</v>
      </c>
      <c r="K89" s="1">
        <v>11.111000000000001</v>
      </c>
      <c r="L89" s="1">
        <v>0</v>
      </c>
      <c r="M89" s="1">
        <v>18</v>
      </c>
      <c r="N89" s="12">
        <v>0.1</v>
      </c>
      <c r="O89" s="12">
        <v>0.1</v>
      </c>
      <c r="P89" s="12">
        <f t="shared" ref="P89" si="33">0.5*N89</f>
        <v>0.05</v>
      </c>
      <c r="Q89" s="12">
        <f t="shared" ref="Q89" si="34">0.5*O89</f>
        <v>0.05</v>
      </c>
      <c r="R89" s="47">
        <v>0.5</v>
      </c>
      <c r="S89" s="1">
        <v>240</v>
      </c>
      <c r="T89" s="1">
        <v>240</v>
      </c>
      <c r="U89" s="14">
        <v>56.0068259385666</v>
      </c>
      <c r="V89" s="17">
        <v>1477.3356086461899</v>
      </c>
      <c r="W89" s="17">
        <f t="shared" si="17"/>
        <v>1000000</v>
      </c>
      <c r="X89" s="17">
        <f t="shared" si="18"/>
        <v>1000000</v>
      </c>
      <c r="Y89" s="17">
        <v>10000000</v>
      </c>
      <c r="Z89" s="14">
        <v>-33.673593539999999</v>
      </c>
      <c r="AA89" s="16">
        <v>18.428246999999999</v>
      </c>
    </row>
    <row r="90" spans="1:27" x14ac:dyDescent="0.25">
      <c r="A90" s="15" t="str">
        <f t="shared" si="29"/>
        <v>BASE_ADJ</v>
      </c>
      <c r="B90" s="10" t="s">
        <v>65</v>
      </c>
      <c r="C90" s="10" t="s">
        <v>28</v>
      </c>
      <c r="D90" s="1" t="s">
        <v>66</v>
      </c>
      <c r="E90" s="1" t="b">
        <v>1</v>
      </c>
      <c r="F90" s="1">
        <v>148</v>
      </c>
      <c r="G90" s="1">
        <v>9</v>
      </c>
      <c r="H90" s="1">
        <f t="shared" si="32"/>
        <v>1332</v>
      </c>
      <c r="I90" s="1" t="s">
        <v>30</v>
      </c>
      <c r="J90" s="1">
        <v>2039</v>
      </c>
      <c r="K90" s="1">
        <v>11.519</v>
      </c>
      <c r="L90" s="1">
        <v>574</v>
      </c>
      <c r="M90" s="1">
        <v>373</v>
      </c>
      <c r="N90" s="12"/>
      <c r="O90" s="12"/>
      <c r="P90" s="12"/>
      <c r="Q90" s="12"/>
      <c r="R90" s="1">
        <v>0</v>
      </c>
      <c r="S90" s="1"/>
      <c r="T90" s="1"/>
      <c r="U90" s="14">
        <v>3.73378839590444</v>
      </c>
      <c r="V90" s="17">
        <v>243.94084186575699</v>
      </c>
      <c r="W90" s="17">
        <v>0</v>
      </c>
      <c r="X90" s="17">
        <f t="shared" ref="X90:X112" si="35">G90*W90</f>
        <v>0</v>
      </c>
      <c r="Y90" s="17">
        <v>0</v>
      </c>
      <c r="Z90" s="14">
        <v>-33.591999999999999</v>
      </c>
      <c r="AA90" s="16">
        <v>18.460699999999999</v>
      </c>
    </row>
    <row r="91" spans="1:27" x14ac:dyDescent="0.25">
      <c r="A91" s="15" t="str">
        <f t="shared" si="29"/>
        <v>BASE_ADJ</v>
      </c>
      <c r="B91" s="10" t="s">
        <v>67</v>
      </c>
      <c r="C91" s="10" t="s">
        <v>28</v>
      </c>
      <c r="D91" s="1" t="s">
        <v>66</v>
      </c>
      <c r="E91" s="1" t="b">
        <v>1</v>
      </c>
      <c r="F91" s="1">
        <v>148</v>
      </c>
      <c r="G91" s="1">
        <v>5</v>
      </c>
      <c r="H91" s="1">
        <f t="shared" si="32"/>
        <v>740</v>
      </c>
      <c r="I91" s="1" t="s">
        <v>30</v>
      </c>
      <c r="J91" s="1">
        <v>2038</v>
      </c>
      <c r="K91" s="1">
        <v>11.519</v>
      </c>
      <c r="L91" s="1">
        <v>574</v>
      </c>
      <c r="M91" s="1">
        <v>373</v>
      </c>
      <c r="N91" s="12"/>
      <c r="O91" s="12"/>
      <c r="P91" s="12"/>
      <c r="Q91" s="12"/>
      <c r="R91" s="1">
        <v>0</v>
      </c>
      <c r="S91" s="1"/>
      <c r="T91" s="1"/>
      <c r="U91" s="14">
        <v>3.73378839590444</v>
      </c>
      <c r="V91" s="17">
        <v>243.94084186575699</v>
      </c>
      <c r="W91" s="17">
        <v>0</v>
      </c>
      <c r="X91" s="17">
        <f t="shared" si="35"/>
        <v>0</v>
      </c>
      <c r="Y91" s="17">
        <v>0</v>
      </c>
      <c r="Z91" s="14">
        <v>-34.165260000000004</v>
      </c>
      <c r="AA91" s="16">
        <v>21.96077</v>
      </c>
    </row>
    <row r="92" spans="1:27" x14ac:dyDescent="0.25">
      <c r="A92" s="15" t="str">
        <f t="shared" si="29"/>
        <v>BASE_ADJ</v>
      </c>
      <c r="B92" s="10" t="s">
        <v>68</v>
      </c>
      <c r="C92" s="10" t="s">
        <v>28</v>
      </c>
      <c r="D92" s="1" t="s">
        <v>69</v>
      </c>
      <c r="E92" s="1" t="b">
        <v>1</v>
      </c>
      <c r="F92" s="1">
        <v>57</v>
      </c>
      <c r="G92" s="1">
        <v>3</v>
      </c>
      <c r="H92" s="1">
        <f t="shared" si="32"/>
        <v>171</v>
      </c>
      <c r="I92" s="1" t="s">
        <v>30</v>
      </c>
      <c r="J92" s="1">
        <v>2026</v>
      </c>
      <c r="K92" s="1">
        <v>11.519</v>
      </c>
      <c r="L92" s="1">
        <v>574</v>
      </c>
      <c r="M92" s="1">
        <v>373</v>
      </c>
      <c r="N92" s="12"/>
      <c r="O92" s="12"/>
      <c r="P92" s="12"/>
      <c r="Q92" s="12"/>
      <c r="R92" s="1">
        <v>0</v>
      </c>
      <c r="S92" s="1"/>
      <c r="T92" s="1"/>
      <c r="U92" s="14">
        <v>3.73378839590444</v>
      </c>
      <c r="V92" s="17">
        <v>243.94084186575699</v>
      </c>
      <c r="W92" s="17">
        <v>0</v>
      </c>
      <c r="X92" s="17">
        <f t="shared" si="35"/>
        <v>0</v>
      </c>
      <c r="Y92" s="17">
        <v>0</v>
      </c>
      <c r="Z92" s="14">
        <v>-33.884079999999997</v>
      </c>
      <c r="AA92" s="16">
        <v>18.533609999999999</v>
      </c>
    </row>
    <row r="93" spans="1:27" x14ac:dyDescent="0.25">
      <c r="A93" s="15" t="str">
        <f t="shared" si="29"/>
        <v>BASE_ADJ</v>
      </c>
      <c r="B93" s="10" t="s">
        <v>70</v>
      </c>
      <c r="C93" s="10" t="s">
        <v>28</v>
      </c>
      <c r="D93" s="1" t="s">
        <v>69</v>
      </c>
      <c r="E93" s="1" t="b">
        <v>1</v>
      </c>
      <c r="F93" s="1">
        <v>57</v>
      </c>
      <c r="G93" s="1">
        <v>3</v>
      </c>
      <c r="H93" s="1">
        <f t="shared" si="32"/>
        <v>171</v>
      </c>
      <c r="I93" s="1" t="s">
        <v>30</v>
      </c>
      <c r="J93" s="1">
        <v>2026</v>
      </c>
      <c r="K93" s="1">
        <v>11.519</v>
      </c>
      <c r="L93" s="1">
        <v>574</v>
      </c>
      <c r="M93" s="1">
        <f>M92</f>
        <v>373</v>
      </c>
      <c r="N93" s="12"/>
      <c r="O93" s="12"/>
      <c r="P93" s="12"/>
      <c r="Q93" s="12"/>
      <c r="R93" s="1">
        <v>0</v>
      </c>
      <c r="S93" s="1"/>
      <c r="T93" s="1"/>
      <c r="U93" s="14">
        <v>3.73378839590444</v>
      </c>
      <c r="V93" s="17">
        <v>243.94084186575699</v>
      </c>
      <c r="W93" s="17">
        <v>0</v>
      </c>
      <c r="X93" s="17">
        <f t="shared" si="35"/>
        <v>0</v>
      </c>
      <c r="Y93" s="17">
        <v>0</v>
      </c>
      <c r="Z93" s="14">
        <v>-33.027389999999997</v>
      </c>
      <c r="AA93" s="16">
        <v>27.88382</v>
      </c>
    </row>
    <row r="94" spans="1:27" x14ac:dyDescent="0.25">
      <c r="A94" s="15" t="str">
        <f t="shared" si="29"/>
        <v>BASE_ADJ</v>
      </c>
      <c r="B94" s="10" t="s">
        <v>71</v>
      </c>
      <c r="C94" s="10" t="s">
        <v>28</v>
      </c>
      <c r="D94" s="1" t="s">
        <v>72</v>
      </c>
      <c r="E94" s="1" t="b">
        <v>0</v>
      </c>
      <c r="F94" s="1">
        <v>90</v>
      </c>
      <c r="G94" s="1">
        <v>4</v>
      </c>
      <c r="H94" s="1">
        <f t="shared" si="32"/>
        <v>360</v>
      </c>
      <c r="I94" s="1" t="s">
        <v>30</v>
      </c>
      <c r="J94" s="1" t="s">
        <v>48</v>
      </c>
      <c r="K94" s="1" t="s">
        <v>30</v>
      </c>
      <c r="L94" s="1">
        <v>0</v>
      </c>
      <c r="M94" s="1" t="s">
        <v>30</v>
      </c>
      <c r="N94" s="12"/>
      <c r="O94" s="12"/>
      <c r="P94" s="12"/>
      <c r="Q94" s="12"/>
      <c r="R94" s="1">
        <v>0</v>
      </c>
      <c r="S94" s="1"/>
      <c r="T94" s="1"/>
      <c r="U94" s="14">
        <v>435.60864618885103</v>
      </c>
      <c r="V94" s="17">
        <v>0</v>
      </c>
      <c r="W94" s="17">
        <v>0</v>
      </c>
      <c r="X94" s="17">
        <f t="shared" si="35"/>
        <v>0</v>
      </c>
      <c r="Y94" s="17">
        <v>0</v>
      </c>
      <c r="Z94" s="14">
        <v>-30.62396</v>
      </c>
      <c r="AA94" s="16">
        <v>25.50403</v>
      </c>
    </row>
    <row r="95" spans="1:27" x14ac:dyDescent="0.25">
      <c r="A95" s="15" t="str">
        <f t="shared" si="29"/>
        <v>BASE_ADJ</v>
      </c>
      <c r="B95" s="10" t="s">
        <v>73</v>
      </c>
      <c r="C95" s="10" t="s">
        <v>28</v>
      </c>
      <c r="D95" s="1" t="s">
        <v>72</v>
      </c>
      <c r="E95" s="1" t="b">
        <f>E94</f>
        <v>0</v>
      </c>
      <c r="F95" s="1">
        <v>120</v>
      </c>
      <c r="G95" s="1">
        <v>2</v>
      </c>
      <c r="H95" s="1">
        <f t="shared" si="32"/>
        <v>240</v>
      </c>
      <c r="I95" s="1" t="s">
        <v>30</v>
      </c>
      <c r="J95" s="1" t="s">
        <v>48</v>
      </c>
      <c r="K95" s="1" t="s">
        <v>30</v>
      </c>
      <c r="L95" s="1">
        <v>0</v>
      </c>
      <c r="M95" s="1" t="s">
        <v>30</v>
      </c>
      <c r="N95" s="12"/>
      <c r="O95" s="12"/>
      <c r="P95" s="12"/>
      <c r="Q95" s="12"/>
      <c r="R95" s="1">
        <v>0</v>
      </c>
      <c r="S95" s="1"/>
      <c r="T95" s="1"/>
      <c r="U95" s="14">
        <v>435.60864618885103</v>
      </c>
      <c r="V95" s="17">
        <v>0</v>
      </c>
      <c r="W95" s="17">
        <v>0</v>
      </c>
      <c r="X95" s="17">
        <f t="shared" si="35"/>
        <v>0</v>
      </c>
      <c r="Y95" s="17">
        <v>0</v>
      </c>
      <c r="Z95" s="14">
        <v>-29.993369999999999</v>
      </c>
      <c r="AA95" s="16">
        <v>24.733840000000001</v>
      </c>
    </row>
    <row r="96" spans="1:27" x14ac:dyDescent="0.25">
      <c r="A96" s="15" t="str">
        <f t="shared" si="29"/>
        <v>BASE_ADJ</v>
      </c>
      <c r="B96" s="10" t="s">
        <v>74</v>
      </c>
      <c r="C96" s="10" t="s">
        <v>75</v>
      </c>
      <c r="D96" s="1" t="s">
        <v>76</v>
      </c>
      <c r="E96" s="1" t="b">
        <f t="shared" ref="E96:E106" si="36">E95</f>
        <v>0</v>
      </c>
      <c r="F96" s="1">
        <v>150</v>
      </c>
      <c r="G96" s="1">
        <v>1</v>
      </c>
      <c r="H96" s="1">
        <f t="shared" si="32"/>
        <v>150</v>
      </c>
      <c r="I96" s="1">
        <v>2025</v>
      </c>
      <c r="J96" s="1">
        <v>2045</v>
      </c>
      <c r="K96" s="1">
        <v>9.16</v>
      </c>
      <c r="L96" s="1"/>
      <c r="M96" s="1" t="s">
        <v>30</v>
      </c>
      <c r="R96" s="1">
        <v>0</v>
      </c>
      <c r="U96" s="14"/>
      <c r="V96" s="17">
        <v>0</v>
      </c>
      <c r="W96" s="17">
        <v>0</v>
      </c>
      <c r="X96" s="17">
        <f t="shared" si="35"/>
        <v>0</v>
      </c>
      <c r="Y96" s="17">
        <v>0</v>
      </c>
      <c r="Z96" s="14">
        <v>-28.889146196803601</v>
      </c>
      <c r="AA96" s="16">
        <v>21.980058639235899</v>
      </c>
    </row>
    <row r="97" spans="1:27" x14ac:dyDescent="0.25">
      <c r="A97" s="15" t="s">
        <v>77</v>
      </c>
      <c r="B97" s="10" t="s">
        <v>78</v>
      </c>
      <c r="C97" s="10" t="s">
        <v>75</v>
      </c>
      <c r="D97" s="1" t="s">
        <v>76</v>
      </c>
      <c r="E97" s="1" t="b">
        <f t="shared" si="36"/>
        <v>0</v>
      </c>
      <c r="F97" s="1">
        <v>450</v>
      </c>
      <c r="G97" s="1">
        <v>1</v>
      </c>
      <c r="H97" s="1">
        <f t="shared" si="32"/>
        <v>450</v>
      </c>
      <c r="I97" s="1">
        <v>2025</v>
      </c>
      <c r="J97" s="1">
        <v>2045</v>
      </c>
      <c r="K97" s="1">
        <v>9.16</v>
      </c>
      <c r="L97" s="1"/>
      <c r="M97" s="1" t="s">
        <v>30</v>
      </c>
      <c r="R97" s="1">
        <v>0</v>
      </c>
      <c r="U97" s="14">
        <v>1800</v>
      </c>
      <c r="V97" s="17">
        <v>0</v>
      </c>
      <c r="W97" s="17">
        <v>0</v>
      </c>
      <c r="X97" s="17">
        <f t="shared" si="35"/>
        <v>0</v>
      </c>
      <c r="Y97" s="17">
        <v>0</v>
      </c>
      <c r="Z97" s="14">
        <v>-33.966435217111197</v>
      </c>
      <c r="AA97" s="16">
        <v>25.614564703233601</v>
      </c>
    </row>
    <row r="98" spans="1:27" x14ac:dyDescent="0.25">
      <c r="A98" s="15" t="s">
        <v>77</v>
      </c>
      <c r="B98" s="10" t="s">
        <v>79</v>
      </c>
      <c r="C98" s="10" t="s">
        <v>75</v>
      </c>
      <c r="D98" s="1" t="s">
        <v>76</v>
      </c>
      <c r="E98" s="1" t="b">
        <f t="shared" si="36"/>
        <v>0</v>
      </c>
      <c r="F98" s="1">
        <v>197.76</v>
      </c>
      <c r="G98" s="1">
        <v>1</v>
      </c>
      <c r="H98" s="1">
        <f t="shared" si="32"/>
        <v>197.76</v>
      </c>
      <c r="I98" s="1">
        <v>2025</v>
      </c>
      <c r="J98" s="1">
        <v>2045</v>
      </c>
      <c r="K98" s="1">
        <v>9.16</v>
      </c>
      <c r="L98" s="1"/>
      <c r="M98" s="1" t="s">
        <v>30</v>
      </c>
      <c r="R98" s="1">
        <v>0</v>
      </c>
      <c r="U98" s="14">
        <v>1800</v>
      </c>
      <c r="V98" s="17">
        <v>0</v>
      </c>
      <c r="W98" s="17">
        <v>0</v>
      </c>
      <c r="X98" s="17">
        <f t="shared" si="35"/>
        <v>0</v>
      </c>
      <c r="Y98" s="17">
        <v>0</v>
      </c>
      <c r="Z98" s="14">
        <v>-33.966435217111197</v>
      </c>
      <c r="AA98" s="16">
        <v>25.614564703233601</v>
      </c>
    </row>
    <row r="99" spans="1:27" x14ac:dyDescent="0.25">
      <c r="A99" s="15" t="s">
        <v>97</v>
      </c>
      <c r="B99" s="10" t="s">
        <v>80</v>
      </c>
      <c r="C99" s="10" t="s">
        <v>75</v>
      </c>
      <c r="D99" s="1" t="s">
        <v>76</v>
      </c>
      <c r="E99" s="1" t="b">
        <f t="shared" si="36"/>
        <v>0</v>
      </c>
      <c r="F99" s="1">
        <v>75</v>
      </c>
      <c r="G99" s="1">
        <v>1</v>
      </c>
      <c r="H99" s="1">
        <f t="shared" si="32"/>
        <v>75</v>
      </c>
      <c r="I99" s="1">
        <v>2025</v>
      </c>
      <c r="J99" s="1">
        <v>2045</v>
      </c>
      <c r="K99" s="1">
        <v>9.16</v>
      </c>
      <c r="L99" s="1"/>
      <c r="M99" s="1" t="s">
        <v>30</v>
      </c>
      <c r="R99" s="1">
        <v>0</v>
      </c>
      <c r="U99" s="14">
        <v>1800</v>
      </c>
      <c r="V99" s="17">
        <v>0</v>
      </c>
      <c r="W99" s="17">
        <v>0</v>
      </c>
      <c r="X99" s="17">
        <f t="shared" si="35"/>
        <v>0</v>
      </c>
      <c r="Y99" s="17">
        <v>0</v>
      </c>
      <c r="Z99" s="14">
        <v>-30.675660000000001</v>
      </c>
      <c r="AA99" s="16">
        <v>24.067589999999999</v>
      </c>
    </row>
    <row r="100" spans="1:27" x14ac:dyDescent="0.25">
      <c r="A100" s="15" t="s">
        <v>97</v>
      </c>
      <c r="B100" s="10" t="s">
        <v>81</v>
      </c>
      <c r="C100" s="10" t="s">
        <v>75</v>
      </c>
      <c r="D100" s="1" t="s">
        <v>76</v>
      </c>
      <c r="E100" s="1" t="b">
        <f t="shared" si="36"/>
        <v>0</v>
      </c>
      <c r="F100" s="1">
        <v>128</v>
      </c>
      <c r="G100" s="1">
        <v>1</v>
      </c>
      <c r="H100" s="1">
        <f t="shared" si="32"/>
        <v>128</v>
      </c>
      <c r="I100" s="1">
        <v>2025</v>
      </c>
      <c r="J100" s="1">
        <v>2045</v>
      </c>
      <c r="K100" s="1">
        <v>9.16</v>
      </c>
      <c r="L100" s="1">
        <v>0</v>
      </c>
      <c r="M100" s="1" t="s">
        <v>30</v>
      </c>
      <c r="R100" s="1">
        <v>0</v>
      </c>
      <c r="U100" s="14">
        <v>1800</v>
      </c>
      <c r="V100" s="17">
        <v>0</v>
      </c>
      <c r="W100" s="17">
        <v>0</v>
      </c>
      <c r="X100" s="17">
        <f t="shared" si="35"/>
        <v>0</v>
      </c>
      <c r="Y100" s="17">
        <v>0</v>
      </c>
      <c r="Z100" s="14">
        <v>-32.848909999999997</v>
      </c>
      <c r="AA100" s="16">
        <v>20.323630000000001</v>
      </c>
    </row>
    <row r="101" spans="1:27" x14ac:dyDescent="0.25">
      <c r="A101" s="15" t="s">
        <v>77</v>
      </c>
      <c r="B101" s="10" t="s">
        <v>82</v>
      </c>
      <c r="C101" s="10" t="s">
        <v>75</v>
      </c>
      <c r="D101" s="1" t="s">
        <v>76</v>
      </c>
      <c r="E101" s="1" t="b">
        <f t="shared" si="36"/>
        <v>0</v>
      </c>
      <c r="F101" s="1">
        <v>450</v>
      </c>
      <c r="G101" s="1">
        <v>1</v>
      </c>
      <c r="H101" s="1">
        <f t="shared" si="32"/>
        <v>450</v>
      </c>
      <c r="I101" s="1">
        <v>2025</v>
      </c>
      <c r="J101" s="1">
        <v>2045</v>
      </c>
      <c r="K101" s="1">
        <v>9.16</v>
      </c>
      <c r="L101" s="1"/>
      <c r="M101" s="1" t="s">
        <v>30</v>
      </c>
      <c r="R101" s="1">
        <v>0</v>
      </c>
      <c r="U101" s="14">
        <v>1800</v>
      </c>
      <c r="V101" s="17">
        <v>0</v>
      </c>
      <c r="W101" s="17">
        <v>0</v>
      </c>
      <c r="X101" s="17">
        <f t="shared" si="35"/>
        <v>0</v>
      </c>
      <c r="Y101" s="17">
        <v>0</v>
      </c>
      <c r="Z101" s="14">
        <v>-28.756817081683</v>
      </c>
      <c r="AA101" s="16">
        <v>32.048244187034101</v>
      </c>
    </row>
    <row r="102" spans="1:27" x14ac:dyDescent="0.25">
      <c r="A102" s="15" t="s">
        <v>77</v>
      </c>
      <c r="B102" s="10" t="s">
        <v>83</v>
      </c>
      <c r="C102" s="10" t="s">
        <v>75</v>
      </c>
      <c r="D102" s="1" t="s">
        <v>76</v>
      </c>
      <c r="E102" s="1" t="b">
        <f t="shared" si="36"/>
        <v>0</v>
      </c>
      <c r="F102" s="1">
        <v>320</v>
      </c>
      <c r="G102" s="1">
        <v>1</v>
      </c>
      <c r="H102" s="1">
        <f t="shared" si="32"/>
        <v>320</v>
      </c>
      <c r="I102" s="1">
        <v>2025</v>
      </c>
      <c r="J102" s="1">
        <v>2045</v>
      </c>
      <c r="K102" s="1">
        <v>9.16</v>
      </c>
      <c r="L102" s="1"/>
      <c r="M102" s="1" t="s">
        <v>30</v>
      </c>
      <c r="R102" s="1">
        <v>0</v>
      </c>
      <c r="U102" s="14">
        <v>1800</v>
      </c>
      <c r="V102" s="17">
        <v>0</v>
      </c>
      <c r="W102" s="17">
        <v>0</v>
      </c>
      <c r="X102" s="17">
        <f t="shared" si="35"/>
        <v>0</v>
      </c>
      <c r="Y102" s="17">
        <v>0</v>
      </c>
      <c r="Z102" s="14">
        <v>-33.032957852960301</v>
      </c>
      <c r="AA102" s="16">
        <v>17.919092902818299</v>
      </c>
    </row>
    <row r="103" spans="1:27" x14ac:dyDescent="0.25">
      <c r="A103" s="15" t="s">
        <v>97</v>
      </c>
      <c r="B103" s="10" t="s">
        <v>84</v>
      </c>
      <c r="C103" s="10" t="s">
        <v>75</v>
      </c>
      <c r="D103" s="1" t="s">
        <v>76</v>
      </c>
      <c r="E103" s="1" t="b">
        <f t="shared" si="36"/>
        <v>0</v>
      </c>
      <c r="F103" s="1">
        <v>50</v>
      </c>
      <c r="G103" s="1">
        <v>1</v>
      </c>
      <c r="H103" s="1">
        <f t="shared" si="32"/>
        <v>50</v>
      </c>
      <c r="I103" s="1">
        <v>2024</v>
      </c>
      <c r="J103" s="1">
        <v>2045</v>
      </c>
      <c r="K103" s="1">
        <v>9.16</v>
      </c>
      <c r="L103" s="1"/>
      <c r="M103" s="1" t="s">
        <v>30</v>
      </c>
      <c r="R103" s="1">
        <v>0</v>
      </c>
      <c r="U103" s="14">
        <v>1800</v>
      </c>
      <c r="V103" s="17">
        <v>0</v>
      </c>
      <c r="W103" s="17">
        <v>0</v>
      </c>
      <c r="X103" s="17">
        <f t="shared" si="35"/>
        <v>0</v>
      </c>
      <c r="Y103" s="17">
        <v>0</v>
      </c>
      <c r="Z103" s="14">
        <v>-29.411283880574199</v>
      </c>
      <c r="AA103" s="16">
        <v>21.084732732492899</v>
      </c>
    </row>
    <row r="104" spans="1:27" x14ac:dyDescent="0.25">
      <c r="A104" s="15" t="str">
        <f t="shared" ref="A104:A112" si="37">A103</f>
        <v>BASE_ADJ</v>
      </c>
      <c r="B104" s="10" t="s">
        <v>85</v>
      </c>
      <c r="C104" s="10" t="s">
        <v>75</v>
      </c>
      <c r="D104" s="1" t="s">
        <v>76</v>
      </c>
      <c r="E104" s="1" t="b">
        <f t="shared" si="36"/>
        <v>0</v>
      </c>
      <c r="F104" s="1">
        <v>50</v>
      </c>
      <c r="G104" s="1">
        <v>1</v>
      </c>
      <c r="H104" s="1">
        <f t="shared" si="32"/>
        <v>50</v>
      </c>
      <c r="I104" s="1">
        <v>2024</v>
      </c>
      <c r="J104" s="1">
        <v>2045</v>
      </c>
      <c r="K104" s="1">
        <v>9.16</v>
      </c>
      <c r="L104" s="1"/>
      <c r="M104" s="1" t="s">
        <v>30</v>
      </c>
      <c r="R104" s="1">
        <v>0</v>
      </c>
      <c r="U104" s="14">
        <v>1800</v>
      </c>
      <c r="V104" s="17">
        <v>0</v>
      </c>
      <c r="W104" s="17">
        <v>0</v>
      </c>
      <c r="X104" s="17">
        <f t="shared" si="35"/>
        <v>0</v>
      </c>
      <c r="Y104" s="17">
        <v>0</v>
      </c>
      <c r="Z104" s="14">
        <v>-29.411283880574199</v>
      </c>
      <c r="AA104" s="16">
        <v>21.084732732492899</v>
      </c>
    </row>
    <row r="105" spans="1:27" x14ac:dyDescent="0.25">
      <c r="A105" s="15" t="str">
        <f t="shared" si="37"/>
        <v>BASE_ADJ</v>
      </c>
      <c r="B105" s="10" t="s">
        <v>86</v>
      </c>
      <c r="C105" s="10" t="s">
        <v>75</v>
      </c>
      <c r="D105" s="1" t="s">
        <v>76</v>
      </c>
      <c r="E105" s="1" t="b">
        <f t="shared" si="36"/>
        <v>0</v>
      </c>
      <c r="F105" s="1">
        <v>50</v>
      </c>
      <c r="G105" s="1">
        <v>1</v>
      </c>
      <c r="H105" s="1">
        <f t="shared" si="32"/>
        <v>50</v>
      </c>
      <c r="I105" s="1">
        <v>2024</v>
      </c>
      <c r="J105" s="1">
        <v>2045</v>
      </c>
      <c r="K105" s="1">
        <v>9.16</v>
      </c>
      <c r="L105" s="1"/>
      <c r="M105" s="1" t="s">
        <v>30</v>
      </c>
      <c r="R105" s="1">
        <v>0</v>
      </c>
      <c r="U105" s="14">
        <v>1800</v>
      </c>
      <c r="V105" s="17">
        <v>0</v>
      </c>
      <c r="W105" s="17">
        <v>0</v>
      </c>
      <c r="X105" s="17">
        <f t="shared" si="35"/>
        <v>0</v>
      </c>
      <c r="Y105" s="17">
        <v>0</v>
      </c>
      <c r="Z105" s="14">
        <v>-29.411283880574199</v>
      </c>
      <c r="AA105" s="16">
        <v>21.084732732492899</v>
      </c>
    </row>
    <row r="106" spans="1:27" x14ac:dyDescent="0.25">
      <c r="A106" s="15" t="str">
        <f t="shared" si="37"/>
        <v>BASE_ADJ</v>
      </c>
      <c r="B106" s="10" t="s">
        <v>87</v>
      </c>
      <c r="C106" s="10" t="s">
        <v>75</v>
      </c>
      <c r="D106" s="1" t="s">
        <v>76</v>
      </c>
      <c r="E106" s="1" t="b">
        <f t="shared" si="36"/>
        <v>0</v>
      </c>
      <c r="F106" s="1">
        <v>75</v>
      </c>
      <c r="G106" s="1">
        <v>1</v>
      </c>
      <c r="H106" s="1">
        <f t="shared" si="32"/>
        <v>75</v>
      </c>
      <c r="I106" s="1">
        <v>2025</v>
      </c>
      <c r="J106" s="1">
        <v>2045</v>
      </c>
      <c r="K106" s="1">
        <v>9.16</v>
      </c>
      <c r="L106" s="1"/>
      <c r="M106" s="1" t="s">
        <v>30</v>
      </c>
      <c r="R106" s="1">
        <v>0</v>
      </c>
      <c r="U106" s="14">
        <v>1800</v>
      </c>
      <c r="V106" s="17">
        <v>0</v>
      </c>
      <c r="W106" s="17">
        <v>0</v>
      </c>
      <c r="X106" s="17">
        <f t="shared" si="35"/>
        <v>0</v>
      </c>
      <c r="Y106" s="17">
        <v>0</v>
      </c>
      <c r="Z106" s="14">
        <v>-28.451983947403601</v>
      </c>
      <c r="AA106" s="16">
        <v>21.233153184513402</v>
      </c>
    </row>
    <row r="107" spans="1:27" x14ac:dyDescent="0.25">
      <c r="A107" s="15" t="str">
        <f t="shared" si="37"/>
        <v>BASE_ADJ</v>
      </c>
      <c r="B107" s="10" t="s">
        <v>88</v>
      </c>
      <c r="C107" s="10" t="s">
        <v>41</v>
      </c>
      <c r="D107" s="1" t="s">
        <v>66</v>
      </c>
      <c r="E107" s="1" t="b">
        <v>1</v>
      </c>
      <c r="F107" s="1">
        <v>167.5</v>
      </c>
      <c r="G107" s="1">
        <v>4</v>
      </c>
      <c r="H107" s="1">
        <f t="shared" si="32"/>
        <v>670</v>
      </c>
      <c r="I107" s="1" t="s">
        <v>30</v>
      </c>
      <c r="J107" s="1">
        <v>2046</v>
      </c>
      <c r="K107" s="1">
        <v>11.519</v>
      </c>
      <c r="L107" s="1">
        <v>574</v>
      </c>
      <c r="M107" s="1">
        <v>373</v>
      </c>
      <c r="N107" s="12"/>
      <c r="O107" s="12"/>
      <c r="P107" s="12"/>
      <c r="Q107" s="12"/>
      <c r="R107" s="1">
        <v>0</v>
      </c>
      <c r="S107" s="1"/>
      <c r="T107" s="1"/>
      <c r="U107" s="14">
        <v>3.73378839590444</v>
      </c>
      <c r="V107" s="17">
        <v>210.336746302617</v>
      </c>
      <c r="W107" s="17">
        <v>0</v>
      </c>
      <c r="X107" s="17">
        <f t="shared" si="35"/>
        <v>0</v>
      </c>
      <c r="Y107" s="17">
        <v>0</v>
      </c>
      <c r="Z107" s="14">
        <v>-29.251000000000001</v>
      </c>
      <c r="AA107" s="16">
        <v>31.094100000000001</v>
      </c>
    </row>
    <row r="108" spans="1:27" x14ac:dyDescent="0.25">
      <c r="A108" s="15" t="str">
        <f t="shared" si="37"/>
        <v>BASE_ADJ</v>
      </c>
      <c r="B108" s="10" t="s">
        <v>89</v>
      </c>
      <c r="C108" s="10" t="s">
        <v>41</v>
      </c>
      <c r="D108" s="1" t="s">
        <v>66</v>
      </c>
      <c r="E108" s="1" t="b">
        <v>1</v>
      </c>
      <c r="F108" s="1">
        <v>167.5</v>
      </c>
      <c r="G108" s="1">
        <v>2</v>
      </c>
      <c r="H108" s="1">
        <f t="shared" si="32"/>
        <v>335</v>
      </c>
      <c r="I108" s="1" t="s">
        <v>30</v>
      </c>
      <c r="J108" s="1">
        <v>2046</v>
      </c>
      <c r="K108" s="1">
        <v>11.519</v>
      </c>
      <c r="L108" s="1">
        <v>574</v>
      </c>
      <c r="M108" s="1">
        <v>373</v>
      </c>
      <c r="N108" s="12"/>
      <c r="O108" s="12"/>
      <c r="P108" s="12"/>
      <c r="Q108" s="12"/>
      <c r="R108" s="1">
        <v>0</v>
      </c>
      <c r="S108" s="1"/>
      <c r="T108" s="1"/>
      <c r="U108" s="14">
        <v>3.73378839590444</v>
      </c>
      <c r="V108" s="17">
        <v>210.336746302617</v>
      </c>
      <c r="W108" s="17">
        <v>0</v>
      </c>
      <c r="X108" s="17">
        <f t="shared" si="35"/>
        <v>0</v>
      </c>
      <c r="Y108" s="17">
        <v>0</v>
      </c>
      <c r="Z108" s="14">
        <v>-33.443300000000001</v>
      </c>
      <c r="AA108" s="16">
        <v>25.402200000000001</v>
      </c>
    </row>
    <row r="109" spans="1:27" x14ac:dyDescent="0.25">
      <c r="A109" s="15" t="str">
        <f t="shared" si="37"/>
        <v>BASE_ADJ</v>
      </c>
      <c r="B109" s="10" t="s">
        <v>90</v>
      </c>
      <c r="C109" s="10" t="s">
        <v>91</v>
      </c>
      <c r="D109" s="1" t="s">
        <v>92</v>
      </c>
      <c r="E109" s="1" t="b">
        <v>0</v>
      </c>
      <c r="F109" s="17">
        <v>42.86</v>
      </c>
      <c r="G109" s="1">
        <v>14</v>
      </c>
      <c r="H109" s="1">
        <f t="shared" si="32"/>
        <v>600.04</v>
      </c>
      <c r="I109" s="1" t="s">
        <v>30</v>
      </c>
      <c r="J109" s="18">
        <v>2035</v>
      </c>
      <c r="K109" s="1">
        <v>12.372</v>
      </c>
      <c r="L109" s="1">
        <v>1347</v>
      </c>
      <c r="M109" s="1">
        <v>15.6</v>
      </c>
      <c r="N109" s="12"/>
      <c r="O109" s="12"/>
      <c r="P109" s="12"/>
      <c r="Q109" s="12"/>
      <c r="R109" s="77">
        <v>0.65</v>
      </c>
      <c r="S109" s="1"/>
      <c r="T109" s="1"/>
      <c r="U109" s="14">
        <v>88.366325369738306</v>
      </c>
      <c r="V109" s="17">
        <v>1201.4833219567699</v>
      </c>
      <c r="W109" s="17">
        <v>225082.72127417501</v>
      </c>
      <c r="X109" s="17">
        <v>500000</v>
      </c>
      <c r="Y109" s="17">
        <v>500000</v>
      </c>
      <c r="Z109" s="14">
        <v>-26.503599999999999</v>
      </c>
      <c r="AA109" s="16">
        <v>29.180299999999999</v>
      </c>
    </row>
    <row r="110" spans="1:27" x14ac:dyDescent="0.25">
      <c r="A110" s="15" t="str">
        <f t="shared" si="37"/>
        <v>BASE_ADJ</v>
      </c>
      <c r="B110" s="10" t="s">
        <v>93</v>
      </c>
      <c r="C110" s="10" t="s">
        <v>91</v>
      </c>
      <c r="D110" s="1" t="s">
        <v>92</v>
      </c>
      <c r="E110" s="1" t="b">
        <v>0</v>
      </c>
      <c r="F110" s="17"/>
      <c r="G110" s="1"/>
      <c r="H110" s="1">
        <v>128</v>
      </c>
      <c r="I110" s="1" t="s">
        <v>30</v>
      </c>
      <c r="J110" s="18">
        <v>2035</v>
      </c>
      <c r="K110" s="1">
        <v>12.372</v>
      </c>
      <c r="L110" s="1">
        <v>1347</v>
      </c>
      <c r="M110" s="1">
        <v>15.6</v>
      </c>
      <c r="N110" s="12"/>
      <c r="O110" s="12"/>
      <c r="P110" s="12"/>
      <c r="Q110" s="12"/>
      <c r="R110" s="77">
        <v>0.65</v>
      </c>
      <c r="S110" s="1"/>
      <c r="T110" s="1"/>
      <c r="U110" s="14">
        <v>88.366325369738306</v>
      </c>
      <c r="V110" s="17">
        <v>1201.4833219567699</v>
      </c>
      <c r="W110" s="17">
        <v>225082.72127417501</v>
      </c>
      <c r="X110" s="17">
        <v>500000</v>
      </c>
      <c r="Y110" s="17">
        <v>500000</v>
      </c>
      <c r="Z110" s="14">
        <v>-26.503599999999999</v>
      </c>
      <c r="AA110" s="16">
        <v>29.180299999999999</v>
      </c>
    </row>
    <row r="111" spans="1:27" x14ac:dyDescent="0.25">
      <c r="A111" s="15" t="str">
        <f t="shared" si="37"/>
        <v>BASE_ADJ</v>
      </c>
      <c r="B111" s="10" t="s">
        <v>94</v>
      </c>
      <c r="C111" s="10" t="s">
        <v>91</v>
      </c>
      <c r="D111" s="1" t="s">
        <v>95</v>
      </c>
      <c r="E111" s="1" t="b">
        <v>0</v>
      </c>
      <c r="F111" s="1">
        <v>9.6999999999999993</v>
      </c>
      <c r="G111" s="1">
        <v>18</v>
      </c>
      <c r="H111" s="1">
        <f t="shared" ref="H111:H142" si="38">F111*G111</f>
        <v>174.6</v>
      </c>
      <c r="I111" s="1" t="s">
        <v>30</v>
      </c>
      <c r="J111" s="18">
        <v>2039</v>
      </c>
      <c r="K111" s="1">
        <v>9.6</v>
      </c>
      <c r="L111" s="1">
        <v>432</v>
      </c>
      <c r="M111" s="1">
        <v>75</v>
      </c>
      <c r="N111" s="12"/>
      <c r="O111" s="12"/>
      <c r="P111" s="12"/>
      <c r="Q111" s="12"/>
      <c r="R111" s="1">
        <v>0</v>
      </c>
      <c r="S111" s="1"/>
      <c r="T111" s="1"/>
      <c r="U111" s="14">
        <v>88.366325369738306</v>
      </c>
      <c r="V111" s="17">
        <v>0</v>
      </c>
      <c r="W111" s="17">
        <v>0</v>
      </c>
      <c r="X111" s="17">
        <f t="shared" si="35"/>
        <v>0</v>
      </c>
      <c r="Y111" s="17">
        <v>0</v>
      </c>
      <c r="Z111" s="14">
        <v>-26.810199999999998</v>
      </c>
      <c r="AA111" s="16">
        <v>27.8277</v>
      </c>
    </row>
    <row r="112" spans="1:27" x14ac:dyDescent="0.25">
      <c r="A112" s="15" t="str">
        <f t="shared" si="37"/>
        <v>BASE_ADJ</v>
      </c>
      <c r="B112" s="19" t="s">
        <v>96</v>
      </c>
      <c r="C112" s="19" t="s">
        <v>91</v>
      </c>
      <c r="D112" s="1" t="s">
        <v>95</v>
      </c>
      <c r="E112" s="1" t="b">
        <v>0</v>
      </c>
      <c r="F112" s="1">
        <v>50</v>
      </c>
      <c r="G112" s="1">
        <v>5</v>
      </c>
      <c r="H112" s="1">
        <f t="shared" si="38"/>
        <v>250</v>
      </c>
      <c r="I112" s="1" t="s">
        <v>30</v>
      </c>
      <c r="J112" s="18">
        <v>2039</v>
      </c>
      <c r="K112" s="1">
        <v>9.6</v>
      </c>
      <c r="L112" s="1">
        <v>432</v>
      </c>
      <c r="M112" s="1">
        <v>75</v>
      </c>
      <c r="N112" s="12"/>
      <c r="O112" s="12"/>
      <c r="P112" s="12"/>
      <c r="Q112" s="12"/>
      <c r="R112" s="1">
        <v>0</v>
      </c>
      <c r="S112" s="1"/>
      <c r="T112" s="1"/>
      <c r="U112" s="14">
        <v>3.73378839590444</v>
      </c>
      <c r="V112" s="17">
        <v>0</v>
      </c>
      <c r="W112" s="17">
        <v>0</v>
      </c>
      <c r="X112" s="17">
        <f t="shared" si="35"/>
        <v>0</v>
      </c>
      <c r="Y112" s="17">
        <v>0</v>
      </c>
      <c r="Z112" s="14">
        <v>-26.810199999999998</v>
      </c>
      <c r="AA112" s="16">
        <v>27.8277</v>
      </c>
    </row>
    <row r="113" spans="1:27" x14ac:dyDescent="0.25">
      <c r="A113" s="22" t="s">
        <v>99</v>
      </c>
      <c r="B113" s="10" t="s">
        <v>27</v>
      </c>
      <c r="C113" s="10" t="s">
        <v>28</v>
      </c>
      <c r="D113" s="11" t="s">
        <v>29</v>
      </c>
      <c r="E113" s="11" t="b">
        <v>1</v>
      </c>
      <c r="F113" s="11">
        <v>350</v>
      </c>
      <c r="G113" s="11">
        <v>3</v>
      </c>
      <c r="H113" s="11">
        <f t="shared" si="38"/>
        <v>1050</v>
      </c>
      <c r="I113" s="11" t="s">
        <v>30</v>
      </c>
      <c r="J113" s="11">
        <v>2027</v>
      </c>
      <c r="K113" s="11">
        <v>12.744</v>
      </c>
      <c r="L113" s="11">
        <v>1047</v>
      </c>
      <c r="M113" s="11">
        <v>45.18</v>
      </c>
      <c r="N113" s="12">
        <v>0.34499999999999997</v>
      </c>
      <c r="O113" s="12">
        <v>0.34499999999999997</v>
      </c>
      <c r="P113" s="12">
        <v>0.05</v>
      </c>
      <c r="Q113" s="12">
        <v>0.05</v>
      </c>
      <c r="R113" s="77">
        <v>0.65</v>
      </c>
      <c r="S113" s="1">
        <v>24</v>
      </c>
      <c r="T113" s="1">
        <v>12</v>
      </c>
      <c r="U113" s="13">
        <v>88.366325369738306</v>
      </c>
      <c r="V113" s="17">
        <v>1176.0163959044401</v>
      </c>
      <c r="W113" s="78">
        <v>48745.644667827102</v>
      </c>
      <c r="X113" s="78">
        <f>1000000/2</f>
        <v>500000</v>
      </c>
      <c r="Y113" s="78">
        <f>1000000/2</f>
        <v>500000</v>
      </c>
      <c r="Z113" s="72">
        <v>-25.94444</v>
      </c>
      <c r="AA113" s="61">
        <v>29.79166</v>
      </c>
    </row>
    <row r="114" spans="1:27" x14ac:dyDescent="0.25">
      <c r="A114" s="23" t="str">
        <f t="shared" ref="A114:A150" si="39">A113</f>
        <v>IRP23_FULL</v>
      </c>
      <c r="B114" s="10" t="s">
        <v>31</v>
      </c>
      <c r="C114" s="10" t="s">
        <v>28</v>
      </c>
      <c r="D114" s="1" t="s">
        <v>29</v>
      </c>
      <c r="E114" s="1" t="b">
        <f>E113</f>
        <v>1</v>
      </c>
      <c r="F114" s="1">
        <v>350</v>
      </c>
      <c r="G114" s="1">
        <v>3</v>
      </c>
      <c r="H114" s="1">
        <f t="shared" si="38"/>
        <v>1050</v>
      </c>
      <c r="I114" s="1" t="s">
        <v>30</v>
      </c>
      <c r="J114" s="1">
        <v>2029</v>
      </c>
      <c r="K114" s="1">
        <v>12.994999999999999</v>
      </c>
      <c r="L114" s="1">
        <v>1047</v>
      </c>
      <c r="M114" s="1">
        <f>M113</f>
        <v>45.18</v>
      </c>
      <c r="N114" s="12">
        <v>0.34499999999999997</v>
      </c>
      <c r="O114" s="12">
        <v>0.34499999999999997</v>
      </c>
      <c r="P114" s="12">
        <f>P113</f>
        <v>0.05</v>
      </c>
      <c r="Q114" s="12">
        <f>Q113</f>
        <v>0.05</v>
      </c>
      <c r="R114" s="47">
        <f>R113</f>
        <v>0.65</v>
      </c>
      <c r="S114" s="1">
        <f>S113</f>
        <v>24</v>
      </c>
      <c r="T114" s="1">
        <f>T113</f>
        <v>12</v>
      </c>
      <c r="U114" s="14">
        <v>88.366325369738306</v>
      </c>
      <c r="V114" s="17">
        <v>1176.0163959044401</v>
      </c>
      <c r="W114" s="17">
        <v>48745.644667827102</v>
      </c>
      <c r="X114" s="17">
        <f>X113</f>
        <v>500000</v>
      </c>
      <c r="Y114" s="17">
        <f>Y113</f>
        <v>500000</v>
      </c>
      <c r="Z114" s="72">
        <v>-25.94444</v>
      </c>
      <c r="AA114" s="61">
        <v>29.79166</v>
      </c>
    </row>
    <row r="115" spans="1:27" x14ac:dyDescent="0.25">
      <c r="A115" s="23" t="str">
        <f t="shared" si="39"/>
        <v>IRP23_FULL</v>
      </c>
      <c r="B115" s="10" t="s">
        <v>32</v>
      </c>
      <c r="C115" s="10" t="s">
        <v>28</v>
      </c>
      <c r="D115" s="1" t="s">
        <v>29</v>
      </c>
      <c r="E115" s="1" t="b">
        <f t="shared" ref="E115:E178" si="40">E114</f>
        <v>1</v>
      </c>
      <c r="F115" s="1">
        <v>190</v>
      </c>
      <c r="G115" s="1">
        <v>3</v>
      </c>
      <c r="H115" s="1">
        <f t="shared" si="38"/>
        <v>570</v>
      </c>
      <c r="I115" s="1" t="s">
        <v>30</v>
      </c>
      <c r="J115" s="1">
        <v>2024</v>
      </c>
      <c r="K115" s="1">
        <v>13.584</v>
      </c>
      <c r="L115" s="1">
        <v>1116</v>
      </c>
      <c r="M115" s="1">
        <f>M114</f>
        <v>45.18</v>
      </c>
      <c r="N115" s="12">
        <v>0.178378378378378</v>
      </c>
      <c r="O115" s="12">
        <v>0.178378378378378</v>
      </c>
      <c r="P115" s="12">
        <f t="shared" ref="P115:P144" si="41">P114</f>
        <v>0.05</v>
      </c>
      <c r="Q115" s="12">
        <f t="shared" ref="Q115:Q144" si="42">Q114</f>
        <v>0.05</v>
      </c>
      <c r="R115" s="47">
        <f t="shared" ref="R115:R143" si="43">R114</f>
        <v>0.65</v>
      </c>
      <c r="S115" s="1">
        <f t="shared" ref="S115:S143" si="44">S114</f>
        <v>24</v>
      </c>
      <c r="T115" s="1">
        <f t="shared" ref="T115:T143" si="45">T114</f>
        <v>12</v>
      </c>
      <c r="U115" s="14">
        <v>88.366325369738306</v>
      </c>
      <c r="V115" s="17">
        <v>1577.4247849829401</v>
      </c>
      <c r="W115" s="17">
        <v>18773.643629123999</v>
      </c>
      <c r="X115" s="17">
        <f t="shared" ref="X115:X178" si="46">X114</f>
        <v>500000</v>
      </c>
      <c r="Y115" s="17">
        <f t="shared" ref="Y115:Y178" si="47">Y114</f>
        <v>500000</v>
      </c>
      <c r="Z115" s="58">
        <v>-26.620069999999998</v>
      </c>
      <c r="AA115" s="59">
        <v>30.09113</v>
      </c>
    </row>
    <row r="116" spans="1:27" x14ac:dyDescent="0.25">
      <c r="A116" s="23" t="str">
        <f t="shared" si="39"/>
        <v>IRP23_FULL</v>
      </c>
      <c r="B116" s="10" t="s">
        <v>33</v>
      </c>
      <c r="C116" s="10" t="s">
        <v>28</v>
      </c>
      <c r="D116" s="1" t="s">
        <v>29</v>
      </c>
      <c r="E116" s="1" t="b">
        <f t="shared" si="40"/>
        <v>1</v>
      </c>
      <c r="F116" s="1">
        <v>182.2</v>
      </c>
      <c r="G116" s="1">
        <v>5</v>
      </c>
      <c r="H116" s="1">
        <f t="shared" si="38"/>
        <v>911</v>
      </c>
      <c r="I116" s="1" t="s">
        <v>30</v>
      </c>
      <c r="J116" s="1">
        <v>2025</v>
      </c>
      <c r="K116" s="1">
        <v>14.28</v>
      </c>
      <c r="L116" s="1">
        <v>1116</v>
      </c>
      <c r="M116" s="1">
        <f>M115</f>
        <v>45.18</v>
      </c>
      <c r="N116" s="12">
        <v>0.178378378378378</v>
      </c>
      <c r="O116" s="12">
        <v>0.178378378378378</v>
      </c>
      <c r="P116" s="12">
        <f t="shared" si="41"/>
        <v>0.05</v>
      </c>
      <c r="Q116" s="12">
        <f t="shared" si="42"/>
        <v>0.05</v>
      </c>
      <c r="R116" s="47">
        <f t="shared" si="43"/>
        <v>0.65</v>
      </c>
      <c r="S116" s="1">
        <f t="shared" si="44"/>
        <v>24</v>
      </c>
      <c r="T116" s="1">
        <f t="shared" si="45"/>
        <v>12</v>
      </c>
      <c r="U116" s="14">
        <v>88.366325369738306</v>
      </c>
      <c r="V116" s="17">
        <v>1577.4247849829401</v>
      </c>
      <c r="W116" s="17">
        <v>18773.643629123999</v>
      </c>
      <c r="X116" s="17">
        <f t="shared" si="46"/>
        <v>500000</v>
      </c>
      <c r="Y116" s="17">
        <f t="shared" si="47"/>
        <v>500000</v>
      </c>
      <c r="Z116" s="58">
        <v>-26.620069999999998</v>
      </c>
      <c r="AA116" s="59">
        <v>30.09113</v>
      </c>
    </row>
    <row r="117" spans="1:27" x14ac:dyDescent="0.25">
      <c r="A117" s="23" t="str">
        <f t="shared" si="39"/>
        <v>IRP23_FULL</v>
      </c>
      <c r="B117" s="10" t="s">
        <v>34</v>
      </c>
      <c r="C117" s="10" t="s">
        <v>28</v>
      </c>
      <c r="D117" s="1" t="s">
        <v>29</v>
      </c>
      <c r="E117" s="1" t="b">
        <f t="shared" si="40"/>
        <v>1</v>
      </c>
      <c r="F117" s="1">
        <v>575</v>
      </c>
      <c r="G117" s="1">
        <v>2</v>
      </c>
      <c r="H117" s="1">
        <f t="shared" si="38"/>
        <v>1150</v>
      </c>
      <c r="I117" s="1" t="s">
        <v>30</v>
      </c>
      <c r="J117" s="1">
        <v>2033</v>
      </c>
      <c r="K117" s="1">
        <v>12.066000000000001</v>
      </c>
      <c r="L117" s="1">
        <v>991</v>
      </c>
      <c r="M117" s="1">
        <f>M116</f>
        <v>45.18</v>
      </c>
      <c r="N117" s="12">
        <v>0.4</v>
      </c>
      <c r="O117" s="12">
        <v>0.4</v>
      </c>
      <c r="P117" s="12">
        <f t="shared" si="41"/>
        <v>0.05</v>
      </c>
      <c r="Q117" s="12">
        <f t="shared" si="42"/>
        <v>0.05</v>
      </c>
      <c r="R117" s="47">
        <f t="shared" si="43"/>
        <v>0.65</v>
      </c>
      <c r="S117" s="1">
        <f t="shared" si="44"/>
        <v>24</v>
      </c>
      <c r="T117" s="1">
        <f t="shared" si="45"/>
        <v>12</v>
      </c>
      <c r="U117" s="14">
        <v>88.366325369738306</v>
      </c>
      <c r="V117" s="17">
        <v>1126.4291968145601</v>
      </c>
      <c r="W117" s="17">
        <v>91694.375426621205</v>
      </c>
      <c r="X117" s="17">
        <f t="shared" si="46"/>
        <v>500000</v>
      </c>
      <c r="Y117" s="17">
        <f t="shared" si="47"/>
        <v>500000</v>
      </c>
      <c r="Z117" s="58">
        <v>-25.959540000000001</v>
      </c>
      <c r="AA117" s="59">
        <v>29.34094</v>
      </c>
    </row>
    <row r="118" spans="1:27" x14ac:dyDescent="0.25">
      <c r="A118" s="23" t="str">
        <f t="shared" si="39"/>
        <v>IRP23_FULL</v>
      </c>
      <c r="B118" s="10" t="s">
        <v>35</v>
      </c>
      <c r="C118" s="10" t="s">
        <v>28</v>
      </c>
      <c r="D118" s="1" t="s">
        <v>29</v>
      </c>
      <c r="E118" s="1" t="b">
        <f t="shared" si="40"/>
        <v>1</v>
      </c>
      <c r="F118" s="1">
        <v>575</v>
      </c>
      <c r="G118" s="1">
        <v>3</v>
      </c>
      <c r="H118" s="1">
        <f t="shared" si="38"/>
        <v>1725</v>
      </c>
      <c r="I118" s="1" t="s">
        <v>30</v>
      </c>
      <c r="J118" s="1">
        <v>2034</v>
      </c>
      <c r="K118" s="1">
        <v>12.066000000000001</v>
      </c>
      <c r="L118" s="1">
        <v>991</v>
      </c>
      <c r="M118" s="1">
        <v>45.18</v>
      </c>
      <c r="N118" s="12">
        <v>0.4</v>
      </c>
      <c r="O118" s="12">
        <v>0.4</v>
      </c>
      <c r="P118" s="12">
        <f t="shared" si="41"/>
        <v>0.05</v>
      </c>
      <c r="Q118" s="12">
        <f t="shared" si="42"/>
        <v>0.05</v>
      </c>
      <c r="R118" s="47">
        <f t="shared" si="43"/>
        <v>0.65</v>
      </c>
      <c r="S118" s="1">
        <f t="shared" si="44"/>
        <v>24</v>
      </c>
      <c r="T118" s="1">
        <f t="shared" si="45"/>
        <v>12</v>
      </c>
      <c r="U118" s="14">
        <v>88.366325369738306</v>
      </c>
      <c r="V118" s="17">
        <v>1126.4291968145601</v>
      </c>
      <c r="W118" s="17">
        <v>91694.375426621205</v>
      </c>
      <c r="X118" s="17">
        <f t="shared" si="46"/>
        <v>500000</v>
      </c>
      <c r="Y118" s="17">
        <f t="shared" si="47"/>
        <v>500000</v>
      </c>
      <c r="Z118" s="58">
        <v>-25.959540000000001</v>
      </c>
      <c r="AA118" s="59">
        <v>29.34094</v>
      </c>
    </row>
    <row r="119" spans="1:27" x14ac:dyDescent="0.25">
      <c r="A119" s="23" t="str">
        <f t="shared" si="39"/>
        <v>IRP23_FULL</v>
      </c>
      <c r="B119" s="10" t="s">
        <v>36</v>
      </c>
      <c r="C119" s="10" t="s">
        <v>28</v>
      </c>
      <c r="D119" s="1" t="s">
        <v>29</v>
      </c>
      <c r="E119" s="1" t="b">
        <f t="shared" si="40"/>
        <v>1</v>
      </c>
      <c r="F119" s="1">
        <v>190</v>
      </c>
      <c r="G119" s="1">
        <v>2</v>
      </c>
      <c r="H119" s="1">
        <f t="shared" si="38"/>
        <v>380</v>
      </c>
      <c r="I119" s="1" t="s">
        <v>30</v>
      </c>
      <c r="J119" s="1">
        <v>2026</v>
      </c>
      <c r="K119" s="1">
        <v>13.79</v>
      </c>
      <c r="L119" s="1">
        <v>1133</v>
      </c>
      <c r="M119" s="1">
        <v>45.18</v>
      </c>
      <c r="N119" s="12">
        <v>0.16700000000000001</v>
      </c>
      <c r="O119" s="12">
        <v>0.16700000000000001</v>
      </c>
      <c r="P119" s="12">
        <f t="shared" si="41"/>
        <v>0.05</v>
      </c>
      <c r="Q119" s="12">
        <f t="shared" si="42"/>
        <v>0.05</v>
      </c>
      <c r="R119" s="47">
        <f t="shared" si="43"/>
        <v>0.65</v>
      </c>
      <c r="S119" s="1">
        <f t="shared" si="44"/>
        <v>24</v>
      </c>
      <c r="T119" s="1">
        <f t="shared" si="45"/>
        <v>12</v>
      </c>
      <c r="U119" s="14">
        <v>88.366325369738306</v>
      </c>
      <c r="V119" s="17">
        <v>1175.9790580204799</v>
      </c>
      <c r="W119" s="17">
        <v>23714.119837292401</v>
      </c>
      <c r="X119" s="17">
        <f t="shared" si="46"/>
        <v>500000</v>
      </c>
      <c r="Y119" s="17">
        <f t="shared" si="47"/>
        <v>500000</v>
      </c>
      <c r="Z119" s="58">
        <v>-26.769549999999999</v>
      </c>
      <c r="AA119" s="59">
        <v>28.499510000000001</v>
      </c>
    </row>
    <row r="120" spans="1:27" x14ac:dyDescent="0.25">
      <c r="A120" s="23" t="str">
        <f t="shared" si="39"/>
        <v>IRP23_FULL</v>
      </c>
      <c r="B120" s="10" t="s">
        <v>37</v>
      </c>
      <c r="C120" s="10" t="s">
        <v>28</v>
      </c>
      <c r="D120" s="1" t="s">
        <v>29</v>
      </c>
      <c r="E120" s="1" t="b">
        <f t="shared" si="40"/>
        <v>1</v>
      </c>
      <c r="F120" s="1">
        <v>190</v>
      </c>
      <c r="G120" s="1">
        <v>1</v>
      </c>
      <c r="H120" s="1">
        <f t="shared" si="38"/>
        <v>190</v>
      </c>
      <c r="I120" s="1" t="s">
        <v>30</v>
      </c>
      <c r="J120" s="1">
        <v>2027</v>
      </c>
      <c r="K120" s="1">
        <v>12.744</v>
      </c>
      <c r="L120" s="1">
        <v>1133</v>
      </c>
      <c r="M120" s="1">
        <f t="shared" ref="M120:M130" si="48">M119</f>
        <v>45.18</v>
      </c>
      <c r="N120" s="12">
        <v>0.16700000000000001</v>
      </c>
      <c r="O120" s="12">
        <v>0.16700000000000001</v>
      </c>
      <c r="P120" s="12">
        <f t="shared" si="41"/>
        <v>0.05</v>
      </c>
      <c r="Q120" s="12">
        <f t="shared" si="42"/>
        <v>0.05</v>
      </c>
      <c r="R120" s="47">
        <f t="shared" si="43"/>
        <v>0.65</v>
      </c>
      <c r="S120" s="1">
        <f t="shared" si="44"/>
        <v>24</v>
      </c>
      <c r="T120" s="1">
        <f t="shared" si="45"/>
        <v>12</v>
      </c>
      <c r="U120" s="14">
        <v>88.366325369738306</v>
      </c>
      <c r="V120" s="17">
        <v>1175.9790580204799</v>
      </c>
      <c r="W120" s="17">
        <v>23714.119837292401</v>
      </c>
      <c r="X120" s="17">
        <f t="shared" si="46"/>
        <v>500000</v>
      </c>
      <c r="Y120" s="17">
        <f t="shared" si="47"/>
        <v>500000</v>
      </c>
      <c r="Z120" s="58">
        <v>-26.769549999999999</v>
      </c>
      <c r="AA120" s="59">
        <v>28.499510000000001</v>
      </c>
    </row>
    <row r="121" spans="1:27" x14ac:dyDescent="0.25">
      <c r="A121" s="23" t="str">
        <f t="shared" si="39"/>
        <v>IRP23_FULL</v>
      </c>
      <c r="B121" s="10" t="s">
        <v>38</v>
      </c>
      <c r="C121" s="10" t="s">
        <v>28</v>
      </c>
      <c r="D121" s="1" t="s">
        <v>29</v>
      </c>
      <c r="E121" s="1" t="b">
        <f t="shared" si="40"/>
        <v>1</v>
      </c>
      <c r="F121" s="1">
        <v>190</v>
      </c>
      <c r="G121" s="1">
        <v>4</v>
      </c>
      <c r="H121" s="1">
        <f t="shared" si="38"/>
        <v>760</v>
      </c>
      <c r="I121" s="1" t="s">
        <v>30</v>
      </c>
      <c r="J121" s="1">
        <v>2024</v>
      </c>
      <c r="K121" s="1">
        <v>13.266</v>
      </c>
      <c r="L121" s="1">
        <v>1090</v>
      </c>
      <c r="M121" s="1">
        <f t="shared" si="48"/>
        <v>45.18</v>
      </c>
      <c r="N121" s="12">
        <v>0.33300000000000002</v>
      </c>
      <c r="O121" s="12">
        <v>0.33300000000000002</v>
      </c>
      <c r="P121" s="12">
        <f t="shared" si="41"/>
        <v>0.05</v>
      </c>
      <c r="Q121" s="12">
        <f t="shared" si="42"/>
        <v>0.05</v>
      </c>
      <c r="R121" s="47">
        <f t="shared" si="43"/>
        <v>0.65</v>
      </c>
      <c r="S121" s="1">
        <f t="shared" si="44"/>
        <v>24</v>
      </c>
      <c r="T121" s="1">
        <f t="shared" si="45"/>
        <v>12</v>
      </c>
      <c r="U121" s="14">
        <v>88.366325369738306</v>
      </c>
      <c r="V121" s="17">
        <v>1175.9840364050101</v>
      </c>
      <c r="W121" s="17">
        <v>15018.914903299201</v>
      </c>
      <c r="X121" s="17">
        <f t="shared" si="46"/>
        <v>500000</v>
      </c>
      <c r="Y121" s="17">
        <f t="shared" si="47"/>
        <v>500000</v>
      </c>
      <c r="Z121" s="58">
        <v>-26.031379999999999</v>
      </c>
      <c r="AA121" s="59">
        <v>29.601379999999999</v>
      </c>
    </row>
    <row r="122" spans="1:27" x14ac:dyDescent="0.25">
      <c r="A122" s="23" t="str">
        <f t="shared" si="39"/>
        <v>IRP23_FULL</v>
      </c>
      <c r="B122" s="10" t="s">
        <v>39</v>
      </c>
      <c r="C122" s="10" t="s">
        <v>28</v>
      </c>
      <c r="D122" s="1" t="s">
        <v>29</v>
      </c>
      <c r="E122" s="1" t="b">
        <f t="shared" si="40"/>
        <v>1</v>
      </c>
      <c r="F122" s="1">
        <v>169</v>
      </c>
      <c r="G122" s="1">
        <v>2</v>
      </c>
      <c r="H122" s="1">
        <f t="shared" si="38"/>
        <v>338</v>
      </c>
      <c r="I122" s="1" t="s">
        <v>30</v>
      </c>
      <c r="J122" s="1">
        <v>2025</v>
      </c>
      <c r="K122" s="1">
        <v>14.28</v>
      </c>
      <c r="L122" s="1">
        <v>1090</v>
      </c>
      <c r="M122" s="1">
        <f t="shared" si="48"/>
        <v>45.18</v>
      </c>
      <c r="N122" s="12">
        <v>0.33300000000000002</v>
      </c>
      <c r="O122" s="12">
        <v>0.33300000000000002</v>
      </c>
      <c r="P122" s="12">
        <f t="shared" si="41"/>
        <v>0.05</v>
      </c>
      <c r="Q122" s="12">
        <f t="shared" si="42"/>
        <v>0.05</v>
      </c>
      <c r="R122" s="47">
        <f t="shared" si="43"/>
        <v>0.65</v>
      </c>
      <c r="S122" s="1">
        <f t="shared" si="44"/>
        <v>24</v>
      </c>
      <c r="T122" s="1">
        <f t="shared" si="45"/>
        <v>12</v>
      </c>
      <c r="U122" s="14">
        <v>88.366325369738306</v>
      </c>
      <c r="V122" s="17">
        <v>1175.9840364050101</v>
      </c>
      <c r="W122" s="17">
        <v>15018.914903299201</v>
      </c>
      <c r="X122" s="17">
        <f t="shared" si="46"/>
        <v>500000</v>
      </c>
      <c r="Y122" s="17">
        <f t="shared" si="47"/>
        <v>500000</v>
      </c>
      <c r="Z122" s="58">
        <v>-26.620069999999998</v>
      </c>
      <c r="AA122" s="59">
        <v>30.09113</v>
      </c>
    </row>
    <row r="123" spans="1:27" x14ac:dyDescent="0.25">
      <c r="A123" s="23" t="str">
        <f t="shared" si="39"/>
        <v>IRP23_FULL</v>
      </c>
      <c r="B123" s="10" t="s">
        <v>40</v>
      </c>
      <c r="C123" s="10" t="s">
        <v>41</v>
      </c>
      <c r="D123" s="1" t="s">
        <v>29</v>
      </c>
      <c r="E123" s="1" t="b">
        <f t="shared" si="40"/>
        <v>1</v>
      </c>
      <c r="F123" s="1">
        <v>80</v>
      </c>
      <c r="G123" s="1">
        <v>2</v>
      </c>
      <c r="H123" s="1">
        <f t="shared" si="38"/>
        <v>160</v>
      </c>
      <c r="I123" s="1" t="s">
        <v>30</v>
      </c>
      <c r="J123" s="1">
        <v>2027</v>
      </c>
      <c r="K123" s="1">
        <v>12.372</v>
      </c>
      <c r="L123" s="1">
        <v>1375</v>
      </c>
      <c r="M123" s="1">
        <f t="shared" si="48"/>
        <v>45.18</v>
      </c>
      <c r="N123" s="12">
        <v>0.375</v>
      </c>
      <c r="O123" s="12">
        <v>0.375</v>
      </c>
      <c r="P123" s="12">
        <f t="shared" si="41"/>
        <v>0.05</v>
      </c>
      <c r="Q123" s="12">
        <f t="shared" si="42"/>
        <v>0.05</v>
      </c>
      <c r="R123" s="47">
        <f t="shared" si="43"/>
        <v>0.65</v>
      </c>
      <c r="S123" s="1">
        <f t="shared" si="44"/>
        <v>24</v>
      </c>
      <c r="T123" s="1">
        <f t="shared" si="45"/>
        <v>12</v>
      </c>
      <c r="U123" s="14">
        <v>99.567690557451598</v>
      </c>
      <c r="V123" s="17">
        <v>1201.4833219567699</v>
      </c>
      <c r="W123" s="17">
        <v>225082.72127417501</v>
      </c>
      <c r="X123" s="17">
        <f t="shared" si="46"/>
        <v>500000</v>
      </c>
      <c r="Y123" s="17">
        <f t="shared" si="47"/>
        <v>500000</v>
      </c>
      <c r="Z123" s="58">
        <v>-26.115776</v>
      </c>
      <c r="AA123" s="59">
        <v>28.113800000000001</v>
      </c>
    </row>
    <row r="124" spans="1:27" x14ac:dyDescent="0.25">
      <c r="A124" s="23" t="str">
        <f t="shared" si="39"/>
        <v>IRP23_FULL</v>
      </c>
      <c r="B124" s="10" t="s">
        <v>42</v>
      </c>
      <c r="C124" s="10" t="s">
        <v>28</v>
      </c>
      <c r="D124" s="1" t="s">
        <v>29</v>
      </c>
      <c r="E124" s="1" t="b">
        <f t="shared" si="40"/>
        <v>1</v>
      </c>
      <c r="F124" s="1">
        <v>640</v>
      </c>
      <c r="G124" s="1">
        <v>3</v>
      </c>
      <c r="H124" s="1">
        <f t="shared" si="38"/>
        <v>1920</v>
      </c>
      <c r="I124" s="1" t="s">
        <v>30</v>
      </c>
      <c r="J124" s="1">
        <v>2044</v>
      </c>
      <c r="K124" s="1">
        <v>11.782</v>
      </c>
      <c r="L124" s="1">
        <v>1056</v>
      </c>
      <c r="M124" s="1">
        <f t="shared" si="48"/>
        <v>45.18</v>
      </c>
      <c r="N124" s="12">
        <v>0.16700000000000001</v>
      </c>
      <c r="O124" s="12">
        <v>0.16700000000000001</v>
      </c>
      <c r="P124" s="12">
        <f t="shared" si="41"/>
        <v>0.05</v>
      </c>
      <c r="Q124" s="12">
        <f t="shared" si="42"/>
        <v>0.05</v>
      </c>
      <c r="R124" s="47">
        <f t="shared" si="43"/>
        <v>0.65</v>
      </c>
      <c r="S124" s="1">
        <f t="shared" si="44"/>
        <v>24</v>
      </c>
      <c r="T124" s="1">
        <f t="shared" si="45"/>
        <v>12</v>
      </c>
      <c r="U124" s="14">
        <v>88.366325369738306</v>
      </c>
      <c r="V124" s="17">
        <v>1118.9578862343601</v>
      </c>
      <c r="W124" s="17">
        <v>84316.6169931513</v>
      </c>
      <c r="X124" s="17">
        <f t="shared" si="46"/>
        <v>500000</v>
      </c>
      <c r="Y124" s="17">
        <f t="shared" si="47"/>
        <v>500000</v>
      </c>
      <c r="Z124" s="58">
        <v>-26.088049999999999</v>
      </c>
      <c r="AA124" s="59">
        <v>28.968879999999999</v>
      </c>
    </row>
    <row r="125" spans="1:27" x14ac:dyDescent="0.25">
      <c r="A125" s="23" t="str">
        <f t="shared" si="39"/>
        <v>IRP23_FULL</v>
      </c>
      <c r="B125" s="10" t="s">
        <v>43</v>
      </c>
      <c r="C125" s="10" t="s">
        <v>28</v>
      </c>
      <c r="D125" s="1" t="s">
        <v>29</v>
      </c>
      <c r="E125" s="1" t="b">
        <f t="shared" si="40"/>
        <v>1</v>
      </c>
      <c r="F125" s="1">
        <v>640</v>
      </c>
      <c r="G125" s="1">
        <v>3</v>
      </c>
      <c r="H125" s="1">
        <f t="shared" si="38"/>
        <v>1920</v>
      </c>
      <c r="I125" s="1" t="s">
        <v>30</v>
      </c>
      <c r="J125" s="1">
        <v>2050</v>
      </c>
      <c r="K125" s="1">
        <v>11.782</v>
      </c>
      <c r="L125" s="1">
        <v>1056</v>
      </c>
      <c r="M125" s="1">
        <f t="shared" si="48"/>
        <v>45.18</v>
      </c>
      <c r="N125" s="12">
        <v>0.16700000000000001</v>
      </c>
      <c r="O125" s="12">
        <v>0.16700000000000001</v>
      </c>
      <c r="P125" s="12">
        <f t="shared" si="41"/>
        <v>0.05</v>
      </c>
      <c r="Q125" s="12">
        <f t="shared" si="42"/>
        <v>0.05</v>
      </c>
      <c r="R125" s="47">
        <f t="shared" si="43"/>
        <v>0.65</v>
      </c>
      <c r="S125" s="1">
        <f t="shared" si="44"/>
        <v>24</v>
      </c>
      <c r="T125" s="1">
        <f t="shared" si="45"/>
        <v>12</v>
      </c>
      <c r="U125" s="14">
        <v>88.366325369738306</v>
      </c>
      <c r="V125" s="17">
        <v>1118.9578862343601</v>
      </c>
      <c r="W125" s="17">
        <v>84316.6169931513</v>
      </c>
      <c r="X125" s="17">
        <f t="shared" si="46"/>
        <v>500000</v>
      </c>
      <c r="Y125" s="17">
        <f t="shared" si="47"/>
        <v>500000</v>
      </c>
      <c r="Z125" s="58">
        <v>-26.088049999999999</v>
      </c>
      <c r="AA125" s="59">
        <v>28.968879999999999</v>
      </c>
    </row>
    <row r="126" spans="1:27" x14ac:dyDescent="0.25">
      <c r="A126" s="23" t="str">
        <f t="shared" si="39"/>
        <v>IRP23_FULL</v>
      </c>
      <c r="B126" s="10" t="s">
        <v>44</v>
      </c>
      <c r="C126" s="10" t="s">
        <v>28</v>
      </c>
      <c r="D126" s="1" t="s">
        <v>29</v>
      </c>
      <c r="E126" s="1" t="b">
        <f t="shared" si="40"/>
        <v>1</v>
      </c>
      <c r="F126" s="1">
        <v>114</v>
      </c>
      <c r="G126" s="1">
        <v>1</v>
      </c>
      <c r="H126" s="1">
        <f t="shared" si="38"/>
        <v>114</v>
      </c>
      <c r="I126" s="1" t="s">
        <v>30</v>
      </c>
      <c r="J126" s="1">
        <v>2022</v>
      </c>
      <c r="K126" s="1">
        <v>15.122999999999999</v>
      </c>
      <c r="L126" s="1">
        <v>1010</v>
      </c>
      <c r="M126" s="1">
        <f t="shared" si="48"/>
        <v>45.18</v>
      </c>
      <c r="N126" s="12">
        <v>0.16700000000000001</v>
      </c>
      <c r="O126" s="12">
        <v>0.16700000000000001</v>
      </c>
      <c r="P126" s="12">
        <f t="shared" si="41"/>
        <v>0.05</v>
      </c>
      <c r="Q126" s="12">
        <f t="shared" si="42"/>
        <v>0.05</v>
      </c>
      <c r="R126" s="47">
        <f t="shared" si="43"/>
        <v>0.65</v>
      </c>
      <c r="S126" s="1">
        <f t="shared" si="44"/>
        <v>24</v>
      </c>
      <c r="T126" s="1">
        <f t="shared" si="45"/>
        <v>12</v>
      </c>
      <c r="U126" s="14">
        <v>88.366325369738306</v>
      </c>
      <c r="V126" s="17">
        <v>1115.9745893060301</v>
      </c>
      <c r="W126" s="17">
        <v>8782.9766149783809</v>
      </c>
      <c r="X126" s="17">
        <f t="shared" si="46"/>
        <v>500000</v>
      </c>
      <c r="Y126" s="17">
        <f t="shared" si="47"/>
        <v>500000</v>
      </c>
      <c r="Z126" s="58">
        <v>-26.090779999999999</v>
      </c>
      <c r="AA126" s="59">
        <v>29.474460000000001</v>
      </c>
    </row>
    <row r="127" spans="1:27" x14ac:dyDescent="0.25">
      <c r="A127" s="23" t="str">
        <f t="shared" si="39"/>
        <v>IRP23_FULL</v>
      </c>
      <c r="B127" s="10" t="s">
        <v>45</v>
      </c>
      <c r="C127" s="10" t="s">
        <v>28</v>
      </c>
      <c r="D127" s="1" t="s">
        <v>29</v>
      </c>
      <c r="E127" s="1" t="b">
        <f t="shared" si="40"/>
        <v>1</v>
      </c>
      <c r="F127" s="1">
        <v>405</v>
      </c>
      <c r="G127" s="1">
        <v>3</v>
      </c>
      <c r="H127" s="1">
        <f t="shared" si="38"/>
        <v>1215</v>
      </c>
      <c r="I127" s="1" t="s">
        <v>30</v>
      </c>
      <c r="J127" s="1">
        <v>2028</v>
      </c>
      <c r="K127" s="1">
        <v>12.994999999999999</v>
      </c>
      <c r="L127" s="1">
        <v>1010</v>
      </c>
      <c r="M127" s="1">
        <f t="shared" si="48"/>
        <v>45.18</v>
      </c>
      <c r="N127" s="12">
        <v>0.45473684210526299</v>
      </c>
      <c r="O127" s="12">
        <v>0.45473684210526299</v>
      </c>
      <c r="P127" s="12">
        <f t="shared" si="41"/>
        <v>0.05</v>
      </c>
      <c r="Q127" s="12">
        <f t="shared" si="42"/>
        <v>0.05</v>
      </c>
      <c r="R127" s="47">
        <f t="shared" si="43"/>
        <v>0.65</v>
      </c>
      <c r="S127" s="1">
        <f t="shared" si="44"/>
        <v>24</v>
      </c>
      <c r="T127" s="1">
        <f t="shared" si="45"/>
        <v>12</v>
      </c>
      <c r="U127" s="14">
        <v>88.366325369738306</v>
      </c>
      <c r="V127" s="17">
        <v>1115.9745893060301</v>
      </c>
      <c r="W127" s="17">
        <v>63237.5146040728</v>
      </c>
      <c r="X127" s="17">
        <f t="shared" si="46"/>
        <v>500000</v>
      </c>
      <c r="Y127" s="17">
        <f t="shared" si="47"/>
        <v>500000</v>
      </c>
      <c r="Z127" s="58">
        <v>-26.25404</v>
      </c>
      <c r="AA127" s="59">
        <v>29.18008</v>
      </c>
    </row>
    <row r="128" spans="1:27" x14ac:dyDescent="0.25">
      <c r="A128" s="23" t="str">
        <f t="shared" si="39"/>
        <v>IRP23_FULL</v>
      </c>
      <c r="B128" s="10" t="s">
        <v>46</v>
      </c>
      <c r="C128" s="10" t="s">
        <v>28</v>
      </c>
      <c r="D128" s="1" t="s">
        <v>29</v>
      </c>
      <c r="E128" s="1" t="b">
        <f t="shared" si="40"/>
        <v>1</v>
      </c>
      <c r="F128" s="1">
        <v>475</v>
      </c>
      <c r="G128" s="1">
        <v>3</v>
      </c>
      <c r="H128" s="1">
        <f t="shared" si="38"/>
        <v>1425</v>
      </c>
      <c r="I128" s="1" t="s">
        <v>30</v>
      </c>
      <c r="J128" s="1">
        <v>2030</v>
      </c>
      <c r="K128" s="1">
        <v>12.994999999999999</v>
      </c>
      <c r="L128" s="1">
        <v>1010</v>
      </c>
      <c r="M128" s="1">
        <f t="shared" si="48"/>
        <v>45.18</v>
      </c>
      <c r="N128" s="12">
        <v>0.45473684210526299</v>
      </c>
      <c r="O128" s="12">
        <v>0.45473684210526299</v>
      </c>
      <c r="P128" s="12">
        <f t="shared" si="41"/>
        <v>0.05</v>
      </c>
      <c r="Q128" s="12">
        <f t="shared" si="42"/>
        <v>0.05</v>
      </c>
      <c r="R128" s="47">
        <f t="shared" si="43"/>
        <v>0.65</v>
      </c>
      <c r="S128" s="1">
        <f t="shared" si="44"/>
        <v>24</v>
      </c>
      <c r="T128" s="1">
        <f t="shared" si="45"/>
        <v>12</v>
      </c>
      <c r="U128" s="14">
        <v>88.366325369738306</v>
      </c>
      <c r="V128" s="17">
        <v>1115.9745893060301</v>
      </c>
      <c r="W128" s="17">
        <v>63237.5146040728</v>
      </c>
      <c r="X128" s="17">
        <f t="shared" si="46"/>
        <v>500000</v>
      </c>
      <c r="Y128" s="17">
        <f t="shared" si="47"/>
        <v>500000</v>
      </c>
      <c r="Z128" s="58">
        <v>-26.25404</v>
      </c>
      <c r="AA128" s="59">
        <v>29.18008</v>
      </c>
    </row>
    <row r="129" spans="1:27" x14ac:dyDescent="0.25">
      <c r="A129" s="23" t="str">
        <f t="shared" si="39"/>
        <v>IRP23_FULL</v>
      </c>
      <c r="B129" s="10" t="s">
        <v>47</v>
      </c>
      <c r="C129" s="10" t="s">
        <v>28</v>
      </c>
      <c r="D129" s="1" t="s">
        <v>29</v>
      </c>
      <c r="E129" s="1" t="b">
        <f t="shared" si="40"/>
        <v>1</v>
      </c>
      <c r="F129" s="1">
        <v>720</v>
      </c>
      <c r="G129" s="1">
        <v>4</v>
      </c>
      <c r="H129" s="1">
        <f t="shared" si="38"/>
        <v>2880</v>
      </c>
      <c r="I129" s="1" t="s">
        <v>30</v>
      </c>
      <c r="J129" s="1" t="s">
        <v>48</v>
      </c>
      <c r="K129" s="1">
        <v>10.305</v>
      </c>
      <c r="L129" s="1">
        <v>947</v>
      </c>
      <c r="M129" s="1">
        <f t="shared" si="48"/>
        <v>45.18</v>
      </c>
      <c r="N129" s="12">
        <v>0.6</v>
      </c>
      <c r="O129" s="12">
        <v>0.6</v>
      </c>
      <c r="P129" s="12">
        <f t="shared" si="41"/>
        <v>0.05</v>
      </c>
      <c r="Q129" s="12">
        <f t="shared" si="42"/>
        <v>0.05</v>
      </c>
      <c r="R129" s="47">
        <f t="shared" si="43"/>
        <v>0.65</v>
      </c>
      <c r="S129" s="1">
        <f t="shared" si="44"/>
        <v>24</v>
      </c>
      <c r="T129" s="1">
        <f t="shared" si="45"/>
        <v>12</v>
      </c>
      <c r="U129" s="14">
        <v>121.970420932878</v>
      </c>
      <c r="V129" s="17">
        <v>1165.56676678043</v>
      </c>
      <c r="W129" s="17">
        <v>87058.669696268495</v>
      </c>
      <c r="X129" s="17">
        <f t="shared" si="46"/>
        <v>500000</v>
      </c>
      <c r="Y129" s="17">
        <f t="shared" si="47"/>
        <v>500000</v>
      </c>
      <c r="Z129" s="58">
        <v>-25.920069999999999</v>
      </c>
      <c r="AA129" s="59">
        <v>28.924942000000001</v>
      </c>
    </row>
    <row r="130" spans="1:27" x14ac:dyDescent="0.25">
      <c r="A130" s="23" t="str">
        <f t="shared" si="39"/>
        <v>IRP23_FULL</v>
      </c>
      <c r="B130" s="10" t="s">
        <v>49</v>
      </c>
      <c r="C130" s="10" t="s">
        <v>28</v>
      </c>
      <c r="D130" s="1" t="s">
        <v>29</v>
      </c>
      <c r="E130" s="1" t="b">
        <f t="shared" si="40"/>
        <v>1</v>
      </c>
      <c r="F130" s="1">
        <v>720</v>
      </c>
      <c r="G130" s="1">
        <v>1</v>
      </c>
      <c r="H130" s="1">
        <f t="shared" si="38"/>
        <v>720</v>
      </c>
      <c r="I130" s="1">
        <v>2023</v>
      </c>
      <c r="J130" s="1" t="s">
        <v>48</v>
      </c>
      <c r="K130" s="1">
        <v>10.305</v>
      </c>
      <c r="L130" s="1">
        <v>947</v>
      </c>
      <c r="M130" s="1">
        <f t="shared" si="48"/>
        <v>45.18</v>
      </c>
      <c r="N130" s="12">
        <v>0.6</v>
      </c>
      <c r="O130" s="12">
        <v>0.6</v>
      </c>
      <c r="P130" s="12">
        <f t="shared" si="41"/>
        <v>0.05</v>
      </c>
      <c r="Q130" s="12">
        <f t="shared" si="42"/>
        <v>0.05</v>
      </c>
      <c r="R130" s="47">
        <f t="shared" si="43"/>
        <v>0.65</v>
      </c>
      <c r="S130" s="1">
        <f t="shared" si="44"/>
        <v>24</v>
      </c>
      <c r="T130" s="1">
        <f t="shared" si="45"/>
        <v>12</v>
      </c>
      <c r="U130" s="14">
        <v>121.970420932878</v>
      </c>
      <c r="V130" s="17">
        <v>1165.56676678043</v>
      </c>
      <c r="W130" s="17">
        <v>87058.669696268495</v>
      </c>
      <c r="X130" s="17">
        <f t="shared" si="46"/>
        <v>500000</v>
      </c>
      <c r="Y130" s="17">
        <f t="shared" si="47"/>
        <v>500000</v>
      </c>
      <c r="Z130" s="58">
        <v>-25.920069999999999</v>
      </c>
      <c r="AA130" s="59">
        <v>28.924942000000001</v>
      </c>
    </row>
    <row r="131" spans="1:27" x14ac:dyDescent="0.25">
      <c r="A131" s="23" t="str">
        <f t="shared" si="39"/>
        <v>IRP23_FULL</v>
      </c>
      <c r="B131" s="10" t="s">
        <v>50</v>
      </c>
      <c r="C131" s="10" t="s">
        <v>28</v>
      </c>
      <c r="D131" s="1" t="s">
        <v>29</v>
      </c>
      <c r="E131" s="1" t="b">
        <f t="shared" si="40"/>
        <v>1</v>
      </c>
      <c r="F131" s="1">
        <v>720</v>
      </c>
      <c r="G131" s="1">
        <v>1</v>
      </c>
      <c r="H131" s="1">
        <f t="shared" si="38"/>
        <v>720</v>
      </c>
      <c r="I131" s="1">
        <v>2024</v>
      </c>
      <c r="J131" s="1" t="s">
        <v>48</v>
      </c>
      <c r="K131" s="1">
        <v>10.305</v>
      </c>
      <c r="L131" s="1">
        <v>947</v>
      </c>
      <c r="M131" s="1">
        <v>45.18</v>
      </c>
      <c r="N131" s="12">
        <v>0.6</v>
      </c>
      <c r="O131" s="12">
        <v>0.6</v>
      </c>
      <c r="P131" s="12">
        <f t="shared" si="41"/>
        <v>0.05</v>
      </c>
      <c r="Q131" s="12">
        <f t="shared" si="42"/>
        <v>0.05</v>
      </c>
      <c r="R131" s="47">
        <f t="shared" si="43"/>
        <v>0.65</v>
      </c>
      <c r="S131" s="1">
        <f t="shared" si="44"/>
        <v>24</v>
      </c>
      <c r="T131" s="1">
        <f t="shared" si="45"/>
        <v>12</v>
      </c>
      <c r="U131" s="14">
        <v>121.970420932878</v>
      </c>
      <c r="V131" s="17">
        <v>1165.56676678043</v>
      </c>
      <c r="W131" s="17">
        <v>87058.669696268495</v>
      </c>
      <c r="X131" s="17">
        <f t="shared" si="46"/>
        <v>500000</v>
      </c>
      <c r="Y131" s="17">
        <f t="shared" si="47"/>
        <v>500000</v>
      </c>
      <c r="Z131" s="58">
        <v>-25.920069999999999</v>
      </c>
      <c r="AA131" s="59">
        <v>28.924942000000001</v>
      </c>
    </row>
    <row r="132" spans="1:27" x14ac:dyDescent="0.25">
      <c r="A132" s="23" t="str">
        <f t="shared" si="39"/>
        <v>IRP23_FULL</v>
      </c>
      <c r="B132" s="10" t="s">
        <v>51</v>
      </c>
      <c r="C132" s="10" t="s">
        <v>28</v>
      </c>
      <c r="D132" s="1" t="s">
        <v>29</v>
      </c>
      <c r="E132" s="1" t="b">
        <f t="shared" si="40"/>
        <v>1</v>
      </c>
      <c r="F132" s="1">
        <v>593</v>
      </c>
      <c r="G132" s="1">
        <v>3</v>
      </c>
      <c r="H132" s="1">
        <f t="shared" si="38"/>
        <v>1779</v>
      </c>
      <c r="I132" s="1" t="s">
        <v>30</v>
      </c>
      <c r="J132" s="1">
        <v>2038</v>
      </c>
      <c r="K132" s="1">
        <v>11.003</v>
      </c>
      <c r="L132" s="1">
        <v>986</v>
      </c>
      <c r="M132" s="1">
        <v>45.18</v>
      </c>
      <c r="N132" s="12">
        <v>0.59696458684654297</v>
      </c>
      <c r="O132" s="12">
        <v>0.59696458684654297</v>
      </c>
      <c r="P132" s="12">
        <f t="shared" si="41"/>
        <v>0.05</v>
      </c>
      <c r="Q132" s="12">
        <f t="shared" si="42"/>
        <v>0.05</v>
      </c>
      <c r="R132" s="47">
        <f t="shared" si="43"/>
        <v>0.65</v>
      </c>
      <c r="S132" s="1">
        <f t="shared" si="44"/>
        <v>24</v>
      </c>
      <c r="T132" s="1">
        <f t="shared" si="45"/>
        <v>12</v>
      </c>
      <c r="U132" s="14">
        <v>88.366325369738306</v>
      </c>
      <c r="V132" s="17">
        <v>1115.9745893060301</v>
      </c>
      <c r="W132" s="17">
        <v>77729.591964709907</v>
      </c>
      <c r="X132" s="17">
        <f t="shared" si="46"/>
        <v>500000</v>
      </c>
      <c r="Y132" s="17">
        <f t="shared" si="47"/>
        <v>500000</v>
      </c>
      <c r="Z132" s="58">
        <v>-26.740269999999999</v>
      </c>
      <c r="AA132" s="59">
        <v>27.975000000000001</v>
      </c>
    </row>
    <row r="133" spans="1:27" x14ac:dyDescent="0.25">
      <c r="A133" s="23" t="str">
        <f t="shared" si="39"/>
        <v>IRP23_FULL</v>
      </c>
      <c r="B133" s="10" t="s">
        <v>52</v>
      </c>
      <c r="C133" s="10" t="s">
        <v>28</v>
      </c>
      <c r="D133" s="1" t="s">
        <v>29</v>
      </c>
      <c r="E133" s="1" t="b">
        <f t="shared" si="40"/>
        <v>1</v>
      </c>
      <c r="F133" s="1">
        <v>593</v>
      </c>
      <c r="G133" s="1">
        <v>3</v>
      </c>
      <c r="H133" s="1">
        <f t="shared" si="38"/>
        <v>1779</v>
      </c>
      <c r="I133" s="1" t="s">
        <v>30</v>
      </c>
      <c r="J133" s="1">
        <v>2041</v>
      </c>
      <c r="K133" s="1">
        <v>11.519</v>
      </c>
      <c r="L133" s="1">
        <v>986</v>
      </c>
      <c r="M133" s="1">
        <f t="shared" ref="M133:M143" si="49">M132</f>
        <v>45.18</v>
      </c>
      <c r="N133" s="12">
        <v>0.59696458684654297</v>
      </c>
      <c r="O133" s="12">
        <v>0.59696458684654297</v>
      </c>
      <c r="P133" s="12">
        <f t="shared" si="41"/>
        <v>0.05</v>
      </c>
      <c r="Q133" s="12">
        <f t="shared" si="42"/>
        <v>0.05</v>
      </c>
      <c r="R133" s="47">
        <f t="shared" si="43"/>
        <v>0.65</v>
      </c>
      <c r="S133" s="1">
        <f t="shared" si="44"/>
        <v>24</v>
      </c>
      <c r="T133" s="1">
        <f t="shared" si="45"/>
        <v>12</v>
      </c>
      <c r="U133" s="14">
        <v>88.366325369738306</v>
      </c>
      <c r="V133" s="17">
        <v>1115.9745893060301</v>
      </c>
      <c r="W133" s="17">
        <v>77729.591964709907</v>
      </c>
      <c r="X133" s="17">
        <f t="shared" si="46"/>
        <v>500000</v>
      </c>
      <c r="Y133" s="17">
        <f t="shared" si="47"/>
        <v>500000</v>
      </c>
      <c r="Z133" s="58">
        <v>-26.740269999999999</v>
      </c>
      <c r="AA133" s="59">
        <v>27.975000000000001</v>
      </c>
    </row>
    <row r="134" spans="1:27" x14ac:dyDescent="0.25">
      <c r="A134" s="23" t="str">
        <f t="shared" si="39"/>
        <v>IRP23_FULL</v>
      </c>
      <c r="B134" s="10" t="s">
        <v>53</v>
      </c>
      <c r="C134" s="10" t="s">
        <v>28</v>
      </c>
      <c r="D134" s="1" t="s">
        <v>29</v>
      </c>
      <c r="E134" s="1" t="b">
        <f t="shared" si="40"/>
        <v>1</v>
      </c>
      <c r="F134" s="1">
        <v>606</v>
      </c>
      <c r="G134" s="1">
        <v>3</v>
      </c>
      <c r="H134" s="1">
        <f t="shared" si="38"/>
        <v>1818</v>
      </c>
      <c r="I134" s="1" t="s">
        <v>30</v>
      </c>
      <c r="J134" s="1">
        <v>2048</v>
      </c>
      <c r="K134" s="1">
        <v>11.782</v>
      </c>
      <c r="L134" s="1">
        <v>1056</v>
      </c>
      <c r="M134" s="1">
        <f t="shared" si="49"/>
        <v>45.18</v>
      </c>
      <c r="N134" s="12">
        <v>0.16700000000000001</v>
      </c>
      <c r="O134" s="12">
        <v>0.166939443535188</v>
      </c>
      <c r="P134" s="12">
        <f t="shared" si="41"/>
        <v>0.05</v>
      </c>
      <c r="Q134" s="12">
        <f t="shared" si="42"/>
        <v>0.05</v>
      </c>
      <c r="R134" s="47">
        <f t="shared" si="43"/>
        <v>0.65</v>
      </c>
      <c r="S134" s="1">
        <f t="shared" si="44"/>
        <v>24</v>
      </c>
      <c r="T134" s="1">
        <f t="shared" si="45"/>
        <v>12</v>
      </c>
      <c r="U134" s="14">
        <v>88.366325369738306</v>
      </c>
      <c r="V134" s="17">
        <v>1115.9745893060301</v>
      </c>
      <c r="W134" s="17">
        <v>160728.80390238899</v>
      </c>
      <c r="X134" s="17">
        <f t="shared" si="46"/>
        <v>500000</v>
      </c>
      <c r="Y134" s="17">
        <f t="shared" si="47"/>
        <v>500000</v>
      </c>
      <c r="Z134" s="58">
        <v>-27.095549999999999</v>
      </c>
      <c r="AA134" s="59">
        <v>29.77055</v>
      </c>
    </row>
    <row r="135" spans="1:27" x14ac:dyDescent="0.25">
      <c r="A135" s="23" t="str">
        <f t="shared" si="39"/>
        <v>IRP23_FULL</v>
      </c>
      <c r="B135" s="10" t="s">
        <v>54</v>
      </c>
      <c r="C135" s="10" t="s">
        <v>28</v>
      </c>
      <c r="D135" s="1" t="s">
        <v>29</v>
      </c>
      <c r="E135" s="1" t="b">
        <f t="shared" si="40"/>
        <v>1</v>
      </c>
      <c r="F135" s="1">
        <v>663</v>
      </c>
      <c r="G135" s="1">
        <v>3</v>
      </c>
      <c r="H135" s="1">
        <f t="shared" si="38"/>
        <v>1989</v>
      </c>
      <c r="I135" s="1" t="s">
        <v>30</v>
      </c>
      <c r="J135" s="1">
        <v>2051</v>
      </c>
      <c r="K135" s="1">
        <v>11.032</v>
      </c>
      <c r="L135" s="1">
        <v>988</v>
      </c>
      <c r="M135" s="1">
        <f t="shared" si="49"/>
        <v>45.18</v>
      </c>
      <c r="N135" s="12">
        <v>0.16700000000000001</v>
      </c>
      <c r="O135" s="12">
        <v>0.17014925373134299</v>
      </c>
      <c r="P135" s="12">
        <f t="shared" si="41"/>
        <v>0.05</v>
      </c>
      <c r="Q135" s="12">
        <f t="shared" si="42"/>
        <v>0.05</v>
      </c>
      <c r="R135" s="47">
        <f t="shared" si="43"/>
        <v>0.65</v>
      </c>
      <c r="S135" s="1">
        <f t="shared" si="44"/>
        <v>24</v>
      </c>
      <c r="T135" s="1">
        <f t="shared" si="45"/>
        <v>12</v>
      </c>
      <c r="U135" s="14">
        <v>88.366325369738306</v>
      </c>
      <c r="V135" s="17">
        <v>1115.9745893060301</v>
      </c>
      <c r="W135" s="17">
        <v>176538.078918999</v>
      </c>
      <c r="X135" s="17">
        <f t="shared" si="46"/>
        <v>500000</v>
      </c>
      <c r="Y135" s="17">
        <f t="shared" si="47"/>
        <v>500000</v>
      </c>
      <c r="Z135" s="58">
        <v>-27.095549999999999</v>
      </c>
      <c r="AA135" s="59">
        <v>29.77055</v>
      </c>
    </row>
    <row r="136" spans="1:27" x14ac:dyDescent="0.25">
      <c r="A136" s="23" t="str">
        <f t="shared" si="39"/>
        <v>IRP23_FULL</v>
      </c>
      <c r="B136" s="10" t="s">
        <v>55</v>
      </c>
      <c r="C136" s="10" t="s">
        <v>28</v>
      </c>
      <c r="D136" s="1" t="s">
        <v>29</v>
      </c>
      <c r="E136" s="1" t="b">
        <f t="shared" si="40"/>
        <v>1</v>
      </c>
      <c r="F136" s="1">
        <v>615</v>
      </c>
      <c r="G136" s="1">
        <v>3</v>
      </c>
      <c r="H136" s="1">
        <f t="shared" si="38"/>
        <v>1845</v>
      </c>
      <c r="I136" s="1" t="s">
        <v>30</v>
      </c>
      <c r="J136" s="1">
        <v>2042</v>
      </c>
      <c r="K136" s="1">
        <v>11.682</v>
      </c>
      <c r="L136" s="1">
        <v>1047</v>
      </c>
      <c r="M136" s="1">
        <f t="shared" si="49"/>
        <v>45.18</v>
      </c>
      <c r="N136" s="12">
        <v>0.28599999999999998</v>
      </c>
      <c r="O136" s="12">
        <v>0.28599999999999998</v>
      </c>
      <c r="P136" s="12">
        <f t="shared" si="41"/>
        <v>0.05</v>
      </c>
      <c r="Q136" s="12">
        <f t="shared" si="42"/>
        <v>0.05</v>
      </c>
      <c r="R136" s="47">
        <f t="shared" si="43"/>
        <v>0.65</v>
      </c>
      <c r="S136" s="1">
        <f t="shared" si="44"/>
        <v>24</v>
      </c>
      <c r="T136" s="1">
        <f t="shared" si="45"/>
        <v>12</v>
      </c>
      <c r="U136" s="14">
        <v>88.366325369738306</v>
      </c>
      <c r="V136" s="17">
        <v>1118.9840227531299</v>
      </c>
      <c r="W136" s="17">
        <v>81681.806981774702</v>
      </c>
      <c r="X136" s="17">
        <f t="shared" si="46"/>
        <v>500000</v>
      </c>
      <c r="Y136" s="17">
        <f t="shared" si="47"/>
        <v>500000</v>
      </c>
      <c r="Z136" s="58">
        <v>-23.667770000000001</v>
      </c>
      <c r="AA136" s="59">
        <v>27.612770000000001</v>
      </c>
    </row>
    <row r="137" spans="1:27" x14ac:dyDescent="0.25">
      <c r="A137" s="23" t="str">
        <f t="shared" si="39"/>
        <v>IRP23_FULL</v>
      </c>
      <c r="B137" s="10" t="s">
        <v>56</v>
      </c>
      <c r="C137" s="10" t="s">
        <v>28</v>
      </c>
      <c r="D137" s="1" t="s">
        <v>29</v>
      </c>
      <c r="E137" s="1" t="b">
        <f t="shared" si="40"/>
        <v>1</v>
      </c>
      <c r="F137" s="1">
        <v>615</v>
      </c>
      <c r="G137" s="1">
        <v>3</v>
      </c>
      <c r="H137" s="1">
        <f t="shared" si="38"/>
        <v>1845</v>
      </c>
      <c r="I137" s="1" t="s">
        <v>30</v>
      </c>
      <c r="J137" s="1">
        <v>2044</v>
      </c>
      <c r="K137" s="1">
        <v>11.519</v>
      </c>
      <c r="L137" s="1">
        <v>1057</v>
      </c>
      <c r="M137" s="1">
        <f t="shared" si="49"/>
        <v>45.18</v>
      </c>
      <c r="N137" s="12">
        <v>0.28599999999999998</v>
      </c>
      <c r="O137" s="12">
        <v>0.28599999999999998</v>
      </c>
      <c r="P137" s="12">
        <f t="shared" si="41"/>
        <v>0.05</v>
      </c>
      <c r="Q137" s="12">
        <f t="shared" si="42"/>
        <v>0.05</v>
      </c>
      <c r="R137" s="47">
        <f t="shared" si="43"/>
        <v>0.65</v>
      </c>
      <c r="S137" s="1">
        <f t="shared" si="44"/>
        <v>24</v>
      </c>
      <c r="T137" s="1">
        <f t="shared" si="45"/>
        <v>12</v>
      </c>
      <c r="U137" s="14">
        <v>88.366325369738306</v>
      </c>
      <c r="V137" s="17">
        <v>1118.9840227531299</v>
      </c>
      <c r="W137" s="17">
        <v>81681.806981774702</v>
      </c>
      <c r="X137" s="17">
        <f t="shared" si="46"/>
        <v>500000</v>
      </c>
      <c r="Y137" s="17">
        <f t="shared" si="47"/>
        <v>500000</v>
      </c>
      <c r="Z137" s="58">
        <v>-23.667770000000001</v>
      </c>
      <c r="AA137" s="59">
        <v>27.612770000000001</v>
      </c>
    </row>
    <row r="138" spans="1:27" x14ac:dyDescent="0.25">
      <c r="A138" s="23" t="str">
        <f t="shared" si="39"/>
        <v>IRP23_FULL</v>
      </c>
      <c r="B138" s="10" t="s">
        <v>57</v>
      </c>
      <c r="C138" s="10" t="s">
        <v>28</v>
      </c>
      <c r="D138" s="1" t="s">
        <v>29</v>
      </c>
      <c r="E138" s="1" t="b">
        <f t="shared" si="40"/>
        <v>1</v>
      </c>
      <c r="F138" s="1">
        <v>575</v>
      </c>
      <c r="G138" s="1">
        <v>3</v>
      </c>
      <c r="H138" s="1">
        <f t="shared" si="38"/>
        <v>1725</v>
      </c>
      <c r="I138" s="1" t="s">
        <v>30</v>
      </c>
      <c r="J138" s="1">
        <v>2032</v>
      </c>
      <c r="K138" s="1">
        <v>12.066000000000001</v>
      </c>
      <c r="L138" s="1">
        <v>991</v>
      </c>
      <c r="M138" s="1">
        <f t="shared" si="49"/>
        <v>45.18</v>
      </c>
      <c r="N138" s="12">
        <v>0.250434782608696</v>
      </c>
      <c r="O138" s="12">
        <v>0.250434782608696</v>
      </c>
      <c r="P138" s="12">
        <f t="shared" si="41"/>
        <v>0.05</v>
      </c>
      <c r="Q138" s="12">
        <f t="shared" si="42"/>
        <v>0.05</v>
      </c>
      <c r="R138" s="47">
        <f t="shared" si="43"/>
        <v>0.65</v>
      </c>
      <c r="S138" s="1">
        <f t="shared" si="44"/>
        <v>24</v>
      </c>
      <c r="T138" s="1">
        <f t="shared" si="45"/>
        <v>12</v>
      </c>
      <c r="U138" s="14">
        <v>88.366325369738306</v>
      </c>
      <c r="V138" s="17">
        <v>1115.9745893060301</v>
      </c>
      <c r="W138" s="17">
        <v>76411.979522184294</v>
      </c>
      <c r="X138" s="17">
        <f t="shared" si="46"/>
        <v>500000</v>
      </c>
      <c r="Y138" s="17">
        <f t="shared" si="47"/>
        <v>500000</v>
      </c>
      <c r="Z138" s="58">
        <v>-26.280360000000002</v>
      </c>
      <c r="AA138" s="59">
        <v>29.142289999999999</v>
      </c>
    </row>
    <row r="139" spans="1:27" x14ac:dyDescent="0.25">
      <c r="A139" s="23" t="str">
        <f t="shared" si="39"/>
        <v>IRP23_FULL</v>
      </c>
      <c r="B139" s="10" t="s">
        <v>58</v>
      </c>
      <c r="C139" s="10" t="s">
        <v>28</v>
      </c>
      <c r="D139" s="1" t="s">
        <v>29</v>
      </c>
      <c r="E139" s="1" t="b">
        <f t="shared" si="40"/>
        <v>1</v>
      </c>
      <c r="F139" s="1">
        <v>575</v>
      </c>
      <c r="G139" s="1">
        <v>3</v>
      </c>
      <c r="H139" s="1">
        <f t="shared" si="38"/>
        <v>1725</v>
      </c>
      <c r="I139" s="1" t="s">
        <v>30</v>
      </c>
      <c r="J139" s="1">
        <v>2036</v>
      </c>
      <c r="K139" s="1">
        <v>12.066000000000001</v>
      </c>
      <c r="L139" s="1">
        <v>991</v>
      </c>
      <c r="M139" s="1">
        <f t="shared" si="49"/>
        <v>45.18</v>
      </c>
      <c r="N139" s="12">
        <v>0.250434782608696</v>
      </c>
      <c r="O139" s="12">
        <v>0.250434782608696</v>
      </c>
      <c r="P139" s="12">
        <f t="shared" si="41"/>
        <v>0.05</v>
      </c>
      <c r="Q139" s="12">
        <f t="shared" si="42"/>
        <v>0.05</v>
      </c>
      <c r="R139" s="47">
        <f t="shared" si="43"/>
        <v>0.65</v>
      </c>
      <c r="S139" s="1">
        <f t="shared" si="44"/>
        <v>24</v>
      </c>
      <c r="T139" s="1">
        <f t="shared" si="45"/>
        <v>12</v>
      </c>
      <c r="U139" s="14">
        <v>88.366325369738306</v>
      </c>
      <c r="V139" s="17">
        <v>1115.9745893060301</v>
      </c>
      <c r="W139" s="17">
        <v>76411.979522184294</v>
      </c>
      <c r="X139" s="17">
        <f t="shared" si="46"/>
        <v>500000</v>
      </c>
      <c r="Y139" s="17">
        <f t="shared" si="47"/>
        <v>500000</v>
      </c>
      <c r="Z139" s="58">
        <v>-26.280360000000002</v>
      </c>
      <c r="AA139" s="59">
        <v>29.142289999999999</v>
      </c>
    </row>
    <row r="140" spans="1:27" x14ac:dyDescent="0.25">
      <c r="A140" s="23" t="str">
        <f t="shared" si="39"/>
        <v>IRP23_FULL</v>
      </c>
      <c r="B140" s="10" t="s">
        <v>59</v>
      </c>
      <c r="C140" s="10" t="s">
        <v>28</v>
      </c>
      <c r="D140" s="1" t="s">
        <v>29</v>
      </c>
      <c r="E140" s="1" t="b">
        <f t="shared" si="40"/>
        <v>1</v>
      </c>
      <c r="F140" s="1">
        <v>720</v>
      </c>
      <c r="G140" s="1">
        <v>5</v>
      </c>
      <c r="H140" s="1">
        <f t="shared" si="38"/>
        <v>3600</v>
      </c>
      <c r="I140" s="1" t="s">
        <v>30</v>
      </c>
      <c r="J140" s="1" t="s">
        <v>48</v>
      </c>
      <c r="K140" s="1">
        <v>10.305</v>
      </c>
      <c r="L140" s="1">
        <v>930</v>
      </c>
      <c r="M140" s="1">
        <f t="shared" si="49"/>
        <v>45.18</v>
      </c>
      <c r="N140" s="12">
        <v>0.59751037344398295</v>
      </c>
      <c r="O140" s="12">
        <v>0.59751037344398295</v>
      </c>
      <c r="P140" s="12">
        <f t="shared" si="41"/>
        <v>0.05</v>
      </c>
      <c r="Q140" s="12">
        <f t="shared" si="42"/>
        <v>0.05</v>
      </c>
      <c r="R140" s="47">
        <f t="shared" si="43"/>
        <v>0.65</v>
      </c>
      <c r="S140" s="1">
        <f t="shared" si="44"/>
        <v>24</v>
      </c>
      <c r="T140" s="1">
        <f t="shared" si="45"/>
        <v>12</v>
      </c>
      <c r="U140" s="14">
        <v>121.970420932878</v>
      </c>
      <c r="V140" s="17">
        <v>1201.47709897611</v>
      </c>
      <c r="W140" s="17">
        <v>87058.669696268495</v>
      </c>
      <c r="X140" s="17">
        <f t="shared" si="46"/>
        <v>500000</v>
      </c>
      <c r="Y140" s="17">
        <f t="shared" si="47"/>
        <v>500000</v>
      </c>
      <c r="Z140" s="58">
        <v>-23.42</v>
      </c>
      <c r="AA140" s="59">
        <v>27.33</v>
      </c>
    </row>
    <row r="141" spans="1:27" x14ac:dyDescent="0.25">
      <c r="A141" s="23" t="str">
        <f t="shared" si="39"/>
        <v>IRP23_FULL</v>
      </c>
      <c r="B141" s="10" t="s">
        <v>60</v>
      </c>
      <c r="C141" s="10" t="s">
        <v>28</v>
      </c>
      <c r="D141" s="1" t="s">
        <v>29</v>
      </c>
      <c r="E141" s="1" t="b">
        <f t="shared" si="40"/>
        <v>1</v>
      </c>
      <c r="F141" s="1">
        <v>717</v>
      </c>
      <c r="G141" s="1">
        <v>1</v>
      </c>
      <c r="H141" s="1">
        <f t="shared" si="38"/>
        <v>717</v>
      </c>
      <c r="I141" s="1" t="s">
        <v>30</v>
      </c>
      <c r="J141" s="1" t="s">
        <v>48</v>
      </c>
      <c r="K141" s="1">
        <v>10.305</v>
      </c>
      <c r="L141" s="1">
        <v>930</v>
      </c>
      <c r="M141" s="1">
        <f t="shared" si="49"/>
        <v>45.18</v>
      </c>
      <c r="N141" s="12">
        <v>0.59751037344398295</v>
      </c>
      <c r="O141" s="12">
        <v>0.59751037344398295</v>
      </c>
      <c r="P141" s="12">
        <f t="shared" si="41"/>
        <v>0.05</v>
      </c>
      <c r="Q141" s="12">
        <f t="shared" si="42"/>
        <v>0.05</v>
      </c>
      <c r="R141" s="47">
        <f t="shared" si="43"/>
        <v>0.65</v>
      </c>
      <c r="S141" s="1">
        <f t="shared" si="44"/>
        <v>24</v>
      </c>
      <c r="T141" s="1">
        <f t="shared" si="45"/>
        <v>12</v>
      </c>
      <c r="U141" s="14">
        <v>121.970420932878</v>
      </c>
      <c r="V141" s="17">
        <v>1201.47709897611</v>
      </c>
      <c r="W141" s="17">
        <v>87058.669696268495</v>
      </c>
      <c r="X141" s="17">
        <f t="shared" si="46"/>
        <v>500000</v>
      </c>
      <c r="Y141" s="17">
        <f t="shared" si="47"/>
        <v>500000</v>
      </c>
      <c r="Z141" s="58">
        <v>-23.42</v>
      </c>
      <c r="AA141" s="59">
        <v>27.33</v>
      </c>
    </row>
    <row r="142" spans="1:27" x14ac:dyDescent="0.25">
      <c r="A142" s="23" t="str">
        <f t="shared" si="39"/>
        <v>IRP23_FULL</v>
      </c>
      <c r="B142" s="10" t="s">
        <v>61</v>
      </c>
      <c r="C142" s="10" t="s">
        <v>28</v>
      </c>
      <c r="D142" s="1" t="s">
        <v>29</v>
      </c>
      <c r="E142" s="1" t="b">
        <f t="shared" si="40"/>
        <v>1</v>
      </c>
      <c r="F142" s="1">
        <v>585</v>
      </c>
      <c r="G142" s="1">
        <v>3</v>
      </c>
      <c r="H142" s="1">
        <f t="shared" si="38"/>
        <v>1755</v>
      </c>
      <c r="I142" s="1" t="s">
        <v>30</v>
      </c>
      <c r="J142" s="1">
        <v>2030</v>
      </c>
      <c r="K142" s="1">
        <v>10.494999999999999</v>
      </c>
      <c r="L142" s="1">
        <v>981</v>
      </c>
      <c r="M142" s="1">
        <f t="shared" si="49"/>
        <v>45.18</v>
      </c>
      <c r="N142" s="12">
        <v>0.33300000000000002</v>
      </c>
      <c r="O142" s="12">
        <v>0.33300000000000002</v>
      </c>
      <c r="P142" s="12">
        <f t="shared" si="41"/>
        <v>0.05</v>
      </c>
      <c r="Q142" s="12">
        <f t="shared" si="42"/>
        <v>0.05</v>
      </c>
      <c r="R142" s="47">
        <f t="shared" si="43"/>
        <v>0.65</v>
      </c>
      <c r="S142" s="1">
        <f t="shared" si="44"/>
        <v>24</v>
      </c>
      <c r="T142" s="1">
        <f t="shared" si="45"/>
        <v>12</v>
      </c>
      <c r="U142" s="14">
        <v>88.366325369738306</v>
      </c>
      <c r="V142" s="17">
        <v>1115.9745893060301</v>
      </c>
      <c r="W142" s="17">
        <v>76411.979522184294</v>
      </c>
      <c r="X142" s="17">
        <f t="shared" si="46"/>
        <v>500000</v>
      </c>
      <c r="Y142" s="17">
        <f t="shared" si="47"/>
        <v>500000</v>
      </c>
      <c r="Z142" s="58">
        <v>-26.775649999999999</v>
      </c>
      <c r="AA142" s="59">
        <v>29.352119999999999</v>
      </c>
    </row>
    <row r="143" spans="1:27" x14ac:dyDescent="0.25">
      <c r="A143" s="23" t="str">
        <f t="shared" si="39"/>
        <v>IRP23_FULL</v>
      </c>
      <c r="B143" s="10" t="s">
        <v>62</v>
      </c>
      <c r="C143" s="10" t="s">
        <v>28</v>
      </c>
      <c r="D143" s="1" t="s">
        <v>29</v>
      </c>
      <c r="E143" s="1" t="b">
        <f t="shared" si="40"/>
        <v>1</v>
      </c>
      <c r="F143" s="1">
        <v>585</v>
      </c>
      <c r="G143" s="1">
        <v>3</v>
      </c>
      <c r="H143" s="1">
        <f t="shared" ref="H143:H164" si="50">F143*G143</f>
        <v>1755</v>
      </c>
      <c r="I143" s="1" t="s">
        <v>30</v>
      </c>
      <c r="J143" s="1">
        <v>2031</v>
      </c>
      <c r="K143" s="1">
        <v>10.494999999999999</v>
      </c>
      <c r="L143" s="1">
        <v>981</v>
      </c>
      <c r="M143" s="1">
        <f t="shared" si="49"/>
        <v>45.18</v>
      </c>
      <c r="N143" s="12">
        <v>0.33300000000000002</v>
      </c>
      <c r="O143" s="12">
        <v>0.33300000000000002</v>
      </c>
      <c r="P143" s="12">
        <f t="shared" si="41"/>
        <v>0.05</v>
      </c>
      <c r="Q143" s="12">
        <f t="shared" si="42"/>
        <v>0.05</v>
      </c>
      <c r="R143" s="47">
        <f t="shared" si="43"/>
        <v>0.65</v>
      </c>
      <c r="S143" s="1">
        <f t="shared" si="44"/>
        <v>24</v>
      </c>
      <c r="T143" s="1">
        <f t="shared" si="45"/>
        <v>12</v>
      </c>
      <c r="U143" s="14">
        <v>88.366325369738306</v>
      </c>
      <c r="V143" s="17">
        <v>1115.9745893060301</v>
      </c>
      <c r="W143" s="17">
        <v>76411.979522184294</v>
      </c>
      <c r="X143" s="17">
        <f t="shared" si="46"/>
        <v>500000</v>
      </c>
      <c r="Y143" s="17">
        <f t="shared" si="47"/>
        <v>500000</v>
      </c>
      <c r="Z143" s="58">
        <v>-26.775649999999999</v>
      </c>
      <c r="AA143" s="59">
        <v>29.352119999999999</v>
      </c>
    </row>
    <row r="144" spans="1:27" x14ac:dyDescent="0.25">
      <c r="A144" s="23" t="str">
        <f t="shared" si="39"/>
        <v>IRP23_FULL</v>
      </c>
      <c r="B144" s="10" t="s">
        <v>63</v>
      </c>
      <c r="C144" s="10" t="s">
        <v>28</v>
      </c>
      <c r="D144" s="1" t="s">
        <v>64</v>
      </c>
      <c r="E144" s="1" t="b">
        <f t="shared" si="40"/>
        <v>1</v>
      </c>
      <c r="F144" s="1">
        <v>927</v>
      </c>
      <c r="G144" s="1">
        <v>2</v>
      </c>
      <c r="H144" s="1">
        <f t="shared" si="50"/>
        <v>1854</v>
      </c>
      <c r="I144" s="1" t="s">
        <v>30</v>
      </c>
      <c r="J144" s="1">
        <v>2047</v>
      </c>
      <c r="K144" s="1">
        <v>11.111000000000001</v>
      </c>
      <c r="L144" s="1">
        <v>0</v>
      </c>
      <c r="M144" s="1">
        <v>18</v>
      </c>
      <c r="N144" s="12">
        <v>0.1</v>
      </c>
      <c r="O144" s="12">
        <v>0.1</v>
      </c>
      <c r="P144" s="12">
        <f t="shared" si="41"/>
        <v>0.05</v>
      </c>
      <c r="Q144" s="12">
        <f t="shared" si="42"/>
        <v>0.05</v>
      </c>
      <c r="R144" s="47">
        <v>0.5</v>
      </c>
      <c r="S144" s="1">
        <v>240</v>
      </c>
      <c r="T144" s="1">
        <v>240</v>
      </c>
      <c r="U144" s="14">
        <v>56.0068259385666</v>
      </c>
      <c r="V144" s="17">
        <v>1477.3356086461899</v>
      </c>
      <c r="W144" s="17">
        <v>0</v>
      </c>
      <c r="X144" s="17">
        <v>10000000</v>
      </c>
      <c r="Y144" s="17">
        <v>10000000</v>
      </c>
      <c r="Z144" s="14">
        <v>-33.673593539999999</v>
      </c>
      <c r="AA144" s="16">
        <v>18.428246999999999</v>
      </c>
    </row>
    <row r="145" spans="1:27" x14ac:dyDescent="0.25">
      <c r="A145" s="23" t="str">
        <f t="shared" si="39"/>
        <v>IRP23_FULL</v>
      </c>
      <c r="B145" s="10" t="s">
        <v>65</v>
      </c>
      <c r="C145" s="10" t="s">
        <v>28</v>
      </c>
      <c r="D145" s="1" t="s">
        <v>66</v>
      </c>
      <c r="E145" s="1" t="b">
        <f t="shared" si="40"/>
        <v>1</v>
      </c>
      <c r="F145" s="1">
        <v>148</v>
      </c>
      <c r="G145" s="1">
        <v>9</v>
      </c>
      <c r="H145" s="1">
        <f t="shared" si="50"/>
        <v>1332</v>
      </c>
      <c r="I145" s="1" t="s">
        <v>30</v>
      </c>
      <c r="J145" s="1">
        <v>2039</v>
      </c>
      <c r="K145" s="1">
        <v>11.519</v>
      </c>
      <c r="L145" s="1">
        <v>574</v>
      </c>
      <c r="M145" s="1">
        <v>373</v>
      </c>
      <c r="N145" s="12"/>
      <c r="O145" s="12"/>
      <c r="P145" s="12"/>
      <c r="Q145" s="12"/>
      <c r="R145" s="1">
        <v>0</v>
      </c>
      <c r="S145" s="1"/>
      <c r="T145" s="1"/>
      <c r="U145" s="14">
        <v>3.73378839590444</v>
      </c>
      <c r="V145" s="17">
        <v>243.94084186575699</v>
      </c>
      <c r="W145" s="17">
        <v>0</v>
      </c>
      <c r="X145" s="17">
        <v>0</v>
      </c>
      <c r="Y145" s="17">
        <v>0</v>
      </c>
      <c r="Z145" s="14">
        <v>-33.591999999999999</v>
      </c>
      <c r="AA145" s="16">
        <v>18.460699999999999</v>
      </c>
    </row>
    <row r="146" spans="1:27" x14ac:dyDescent="0.25">
      <c r="A146" s="23" t="str">
        <f t="shared" si="39"/>
        <v>IRP23_FULL</v>
      </c>
      <c r="B146" s="10" t="s">
        <v>67</v>
      </c>
      <c r="C146" s="10" t="s">
        <v>28</v>
      </c>
      <c r="D146" s="1" t="s">
        <v>66</v>
      </c>
      <c r="E146" s="1" t="b">
        <f t="shared" si="40"/>
        <v>1</v>
      </c>
      <c r="F146" s="1">
        <v>148</v>
      </c>
      <c r="G146" s="1">
        <v>5</v>
      </c>
      <c r="H146" s="1">
        <f t="shared" si="50"/>
        <v>740</v>
      </c>
      <c r="I146" s="1" t="s">
        <v>30</v>
      </c>
      <c r="J146" s="1">
        <v>2038</v>
      </c>
      <c r="K146" s="1">
        <v>11.519</v>
      </c>
      <c r="L146" s="1">
        <v>574</v>
      </c>
      <c r="M146" s="1">
        <v>373</v>
      </c>
      <c r="N146" s="12"/>
      <c r="O146" s="12"/>
      <c r="P146" s="12"/>
      <c r="Q146" s="12"/>
      <c r="R146" s="1">
        <v>0</v>
      </c>
      <c r="S146" s="1"/>
      <c r="T146" s="1"/>
      <c r="U146" s="14">
        <v>3.73378839590444</v>
      </c>
      <c r="V146" s="17">
        <v>243.94084186575699</v>
      </c>
      <c r="W146" s="17">
        <v>0</v>
      </c>
      <c r="X146" s="17">
        <v>0</v>
      </c>
      <c r="Y146" s="17">
        <v>0</v>
      </c>
      <c r="Z146" s="14">
        <v>-34.165260000000004</v>
      </c>
      <c r="AA146" s="16">
        <v>21.96077</v>
      </c>
    </row>
    <row r="147" spans="1:27" x14ac:dyDescent="0.25">
      <c r="A147" s="23" t="str">
        <f t="shared" si="39"/>
        <v>IRP23_FULL</v>
      </c>
      <c r="B147" s="10" t="s">
        <v>68</v>
      </c>
      <c r="C147" s="10" t="s">
        <v>28</v>
      </c>
      <c r="D147" s="1" t="s">
        <v>69</v>
      </c>
      <c r="E147" s="1" t="b">
        <f t="shared" si="40"/>
        <v>1</v>
      </c>
      <c r="F147" s="1">
        <v>57</v>
      </c>
      <c r="G147" s="1">
        <v>3</v>
      </c>
      <c r="H147" s="1">
        <f t="shared" si="50"/>
        <v>171</v>
      </c>
      <c r="I147" s="1" t="s">
        <v>30</v>
      </c>
      <c r="J147" s="1">
        <v>2026</v>
      </c>
      <c r="K147" s="1">
        <v>11.519</v>
      </c>
      <c r="L147" s="1">
        <v>574</v>
      </c>
      <c r="M147" s="1">
        <v>373</v>
      </c>
      <c r="N147" s="12"/>
      <c r="O147" s="12"/>
      <c r="P147" s="12"/>
      <c r="Q147" s="12"/>
      <c r="R147" s="1">
        <v>0</v>
      </c>
      <c r="S147" s="1"/>
      <c r="T147" s="1"/>
      <c r="U147" s="14">
        <v>3.73378839590444</v>
      </c>
      <c r="V147" s="17">
        <v>243.94084186575699</v>
      </c>
      <c r="W147" s="17">
        <v>0</v>
      </c>
      <c r="X147" s="17">
        <f t="shared" si="46"/>
        <v>0</v>
      </c>
      <c r="Y147" s="17">
        <f t="shared" si="47"/>
        <v>0</v>
      </c>
      <c r="Z147" s="14">
        <v>-33.884079999999997</v>
      </c>
      <c r="AA147" s="16">
        <v>18.533609999999999</v>
      </c>
    </row>
    <row r="148" spans="1:27" x14ac:dyDescent="0.25">
      <c r="A148" s="23" t="str">
        <f t="shared" si="39"/>
        <v>IRP23_FULL</v>
      </c>
      <c r="B148" s="10" t="s">
        <v>70</v>
      </c>
      <c r="C148" s="10" t="s">
        <v>28</v>
      </c>
      <c r="D148" s="1" t="s">
        <v>69</v>
      </c>
      <c r="E148" s="1" t="b">
        <f t="shared" si="40"/>
        <v>1</v>
      </c>
      <c r="F148" s="1">
        <v>57</v>
      </c>
      <c r="G148" s="1">
        <v>3</v>
      </c>
      <c r="H148" s="1">
        <f t="shared" si="50"/>
        <v>171</v>
      </c>
      <c r="I148" s="1" t="s">
        <v>30</v>
      </c>
      <c r="J148" s="1">
        <v>2026</v>
      </c>
      <c r="K148" s="1">
        <v>11.519</v>
      </c>
      <c r="L148" s="1">
        <v>574</v>
      </c>
      <c r="M148" s="1">
        <f>M147</f>
        <v>373</v>
      </c>
      <c r="N148" s="12"/>
      <c r="O148" s="12"/>
      <c r="P148" s="12"/>
      <c r="Q148" s="12"/>
      <c r="R148" s="1">
        <v>0</v>
      </c>
      <c r="S148" s="1"/>
      <c r="T148" s="1"/>
      <c r="U148" s="14">
        <v>3.73378839590444</v>
      </c>
      <c r="V148" s="17">
        <v>243.94084186575699</v>
      </c>
      <c r="W148" s="17">
        <v>0</v>
      </c>
      <c r="X148" s="17">
        <f t="shared" si="46"/>
        <v>0</v>
      </c>
      <c r="Y148" s="17">
        <f t="shared" si="47"/>
        <v>0</v>
      </c>
      <c r="Z148" s="14">
        <v>-33.027389999999997</v>
      </c>
      <c r="AA148" s="16">
        <v>27.88382</v>
      </c>
    </row>
    <row r="149" spans="1:27" x14ac:dyDescent="0.25">
      <c r="A149" s="23" t="str">
        <f t="shared" si="39"/>
        <v>IRP23_FULL</v>
      </c>
      <c r="B149" s="10" t="s">
        <v>71</v>
      </c>
      <c r="C149" s="10" t="s">
        <v>28</v>
      </c>
      <c r="D149" s="1" t="s">
        <v>72</v>
      </c>
      <c r="E149" s="1" t="b">
        <f t="shared" si="40"/>
        <v>1</v>
      </c>
      <c r="F149" s="1">
        <v>90</v>
      </c>
      <c r="G149" s="1">
        <v>4</v>
      </c>
      <c r="H149" s="1">
        <f t="shared" si="50"/>
        <v>360</v>
      </c>
      <c r="I149" s="1" t="s">
        <v>30</v>
      </c>
      <c r="J149" s="1" t="s">
        <v>48</v>
      </c>
      <c r="K149" s="1" t="s">
        <v>30</v>
      </c>
      <c r="L149" s="1">
        <v>0</v>
      </c>
      <c r="M149" s="1" t="s">
        <v>30</v>
      </c>
      <c r="N149" s="12"/>
      <c r="O149" s="12"/>
      <c r="P149" s="12"/>
      <c r="Q149" s="12"/>
      <c r="R149" s="1">
        <v>0</v>
      </c>
      <c r="S149" s="1"/>
      <c r="T149" s="1"/>
      <c r="U149" s="14">
        <v>435.60864618885103</v>
      </c>
      <c r="V149" s="17">
        <v>0</v>
      </c>
      <c r="W149" s="17">
        <v>0</v>
      </c>
      <c r="X149" s="17">
        <f t="shared" si="46"/>
        <v>0</v>
      </c>
      <c r="Y149" s="17">
        <f t="shared" si="47"/>
        <v>0</v>
      </c>
      <c r="Z149" s="14">
        <v>-30.62396</v>
      </c>
      <c r="AA149" s="16">
        <v>25.50403</v>
      </c>
    </row>
    <row r="150" spans="1:27" x14ac:dyDescent="0.25">
      <c r="A150" s="23" t="str">
        <f t="shared" si="39"/>
        <v>IRP23_FULL</v>
      </c>
      <c r="B150" s="10" t="s">
        <v>73</v>
      </c>
      <c r="C150" s="10" t="s">
        <v>28</v>
      </c>
      <c r="D150" s="1" t="s">
        <v>72</v>
      </c>
      <c r="E150" s="1" t="b">
        <f t="shared" si="40"/>
        <v>1</v>
      </c>
      <c r="F150" s="1">
        <v>120</v>
      </c>
      <c r="G150" s="1">
        <v>2</v>
      </c>
      <c r="H150" s="1">
        <f t="shared" si="50"/>
        <v>240</v>
      </c>
      <c r="I150" s="1" t="s">
        <v>30</v>
      </c>
      <c r="J150" s="1" t="s">
        <v>48</v>
      </c>
      <c r="K150" s="1" t="s">
        <v>30</v>
      </c>
      <c r="L150" s="1">
        <v>0</v>
      </c>
      <c r="M150" s="1" t="s">
        <v>30</v>
      </c>
      <c r="N150" s="12"/>
      <c r="O150" s="12"/>
      <c r="P150" s="12"/>
      <c r="Q150" s="12"/>
      <c r="R150" s="1">
        <v>0</v>
      </c>
      <c r="S150" s="1"/>
      <c r="T150" s="1"/>
      <c r="U150" s="14">
        <v>435.60864618885103</v>
      </c>
      <c r="V150" s="17">
        <v>0</v>
      </c>
      <c r="W150" s="17">
        <v>0</v>
      </c>
      <c r="X150" s="17">
        <f t="shared" si="46"/>
        <v>0</v>
      </c>
      <c r="Y150" s="17">
        <f t="shared" si="47"/>
        <v>0</v>
      </c>
      <c r="Z150" s="14">
        <v>-29.993369999999999</v>
      </c>
      <c r="AA150" s="16">
        <v>24.733840000000001</v>
      </c>
    </row>
    <row r="151" spans="1:27" x14ac:dyDescent="0.25">
      <c r="A151" s="23" t="s">
        <v>100</v>
      </c>
      <c r="B151" s="10" t="s">
        <v>74</v>
      </c>
      <c r="C151" s="10" t="s">
        <v>75</v>
      </c>
      <c r="D151" s="1" t="s">
        <v>76</v>
      </c>
      <c r="E151" s="1" t="b">
        <f t="shared" si="40"/>
        <v>1</v>
      </c>
      <c r="F151" s="1">
        <v>150</v>
      </c>
      <c r="G151" s="1">
        <v>1</v>
      </c>
      <c r="H151" s="1">
        <f t="shared" si="50"/>
        <v>150</v>
      </c>
      <c r="I151" s="1">
        <v>2025</v>
      </c>
      <c r="J151" s="1">
        <v>2045</v>
      </c>
      <c r="K151" s="1">
        <v>9.16</v>
      </c>
      <c r="L151" s="1"/>
      <c r="M151" s="1" t="s">
        <v>30</v>
      </c>
      <c r="R151" s="1">
        <v>0</v>
      </c>
      <c r="U151" s="14"/>
      <c r="V151" s="17">
        <v>0</v>
      </c>
      <c r="W151" s="17">
        <v>0</v>
      </c>
      <c r="X151" s="17">
        <f t="shared" si="46"/>
        <v>0</v>
      </c>
      <c r="Y151" s="17">
        <f t="shared" si="47"/>
        <v>0</v>
      </c>
      <c r="Z151" s="14">
        <v>-28.889146196803601</v>
      </c>
      <c r="AA151" s="16">
        <v>21.980058639235899</v>
      </c>
    </row>
    <row r="152" spans="1:27" x14ac:dyDescent="0.25">
      <c r="A152" s="23" t="s">
        <v>99</v>
      </c>
      <c r="B152" s="10" t="s">
        <v>78</v>
      </c>
      <c r="C152" s="10" t="s">
        <v>75</v>
      </c>
      <c r="D152" s="1" t="s">
        <v>76</v>
      </c>
      <c r="E152" s="1" t="b">
        <f t="shared" si="40"/>
        <v>1</v>
      </c>
      <c r="F152" s="1">
        <v>450</v>
      </c>
      <c r="G152" s="1">
        <v>1</v>
      </c>
      <c r="H152" s="1">
        <f t="shared" si="50"/>
        <v>450</v>
      </c>
      <c r="I152" s="1">
        <v>2025</v>
      </c>
      <c r="J152" s="1">
        <v>2045</v>
      </c>
      <c r="K152" s="1">
        <v>9.16</v>
      </c>
      <c r="L152" s="1">
        <v>574</v>
      </c>
      <c r="M152" s="1" t="s">
        <v>30</v>
      </c>
      <c r="R152" s="1">
        <v>0</v>
      </c>
      <c r="U152" s="14">
        <v>1800</v>
      </c>
      <c r="V152" s="17">
        <v>0</v>
      </c>
      <c r="W152" s="17">
        <v>0</v>
      </c>
      <c r="X152" s="17">
        <f t="shared" si="46"/>
        <v>0</v>
      </c>
      <c r="Y152" s="17">
        <f t="shared" si="47"/>
        <v>0</v>
      </c>
      <c r="Z152" s="14">
        <v>-33.966435217111197</v>
      </c>
      <c r="AA152" s="16">
        <v>25.614564703233601</v>
      </c>
    </row>
    <row r="153" spans="1:27" x14ac:dyDescent="0.25">
      <c r="A153" s="23" t="s">
        <v>99</v>
      </c>
      <c r="B153" s="10" t="s">
        <v>79</v>
      </c>
      <c r="C153" s="10" t="s">
        <v>75</v>
      </c>
      <c r="D153" s="1" t="s">
        <v>76</v>
      </c>
      <c r="E153" s="1" t="b">
        <f t="shared" si="40"/>
        <v>1</v>
      </c>
      <c r="F153" s="1">
        <v>197.76</v>
      </c>
      <c r="G153" s="1">
        <v>1</v>
      </c>
      <c r="H153" s="1">
        <f t="shared" si="50"/>
        <v>197.76</v>
      </c>
      <c r="I153" s="1">
        <v>2025</v>
      </c>
      <c r="J153" s="1">
        <v>2045</v>
      </c>
      <c r="K153" s="1">
        <v>9.16</v>
      </c>
      <c r="L153" s="1"/>
      <c r="M153" s="1" t="s">
        <v>30</v>
      </c>
      <c r="R153" s="1">
        <v>0</v>
      </c>
      <c r="U153" s="14">
        <v>1800</v>
      </c>
      <c r="V153" s="17">
        <v>0</v>
      </c>
      <c r="W153" s="17">
        <v>0</v>
      </c>
      <c r="X153" s="17">
        <f t="shared" si="46"/>
        <v>0</v>
      </c>
      <c r="Y153" s="17">
        <f t="shared" si="47"/>
        <v>0</v>
      </c>
      <c r="Z153" s="14">
        <v>-33.966435217111197</v>
      </c>
      <c r="AA153" s="16">
        <v>25.614564703233601</v>
      </c>
    </row>
    <row r="154" spans="1:27" x14ac:dyDescent="0.25">
      <c r="A154" s="23" t="s">
        <v>99</v>
      </c>
      <c r="B154" s="10" t="s">
        <v>80</v>
      </c>
      <c r="C154" s="10" t="s">
        <v>75</v>
      </c>
      <c r="D154" s="1" t="s">
        <v>76</v>
      </c>
      <c r="E154" s="1" t="b">
        <f t="shared" si="40"/>
        <v>1</v>
      </c>
      <c r="F154" s="1">
        <v>75</v>
      </c>
      <c r="G154" s="1">
        <v>1</v>
      </c>
      <c r="H154" s="1">
        <f t="shared" si="50"/>
        <v>75</v>
      </c>
      <c r="I154" s="1">
        <v>2025</v>
      </c>
      <c r="J154" s="1">
        <v>2045</v>
      </c>
      <c r="K154" s="1">
        <v>9.16</v>
      </c>
      <c r="L154" s="1"/>
      <c r="M154" s="1" t="s">
        <v>30</v>
      </c>
      <c r="R154" s="1">
        <v>0</v>
      </c>
      <c r="U154" s="14">
        <v>1800</v>
      </c>
      <c r="V154" s="17">
        <v>0</v>
      </c>
      <c r="W154" s="17">
        <v>0</v>
      </c>
      <c r="X154" s="17">
        <f t="shared" si="46"/>
        <v>0</v>
      </c>
      <c r="Y154" s="17">
        <f t="shared" si="47"/>
        <v>0</v>
      </c>
      <c r="Z154" s="14">
        <v>-30.675660000000001</v>
      </c>
      <c r="AA154" s="16">
        <v>24.067589999999999</v>
      </c>
    </row>
    <row r="155" spans="1:27" x14ac:dyDescent="0.25">
      <c r="A155" s="23" t="s">
        <v>99</v>
      </c>
      <c r="B155" s="10" t="s">
        <v>81</v>
      </c>
      <c r="C155" s="10" t="s">
        <v>75</v>
      </c>
      <c r="D155" s="1" t="s">
        <v>76</v>
      </c>
      <c r="E155" s="1" t="b">
        <f t="shared" si="40"/>
        <v>1</v>
      </c>
      <c r="F155" s="1">
        <v>128</v>
      </c>
      <c r="G155" s="1">
        <v>1</v>
      </c>
      <c r="H155" s="1">
        <f t="shared" si="50"/>
        <v>128</v>
      </c>
      <c r="I155" s="1">
        <v>2025</v>
      </c>
      <c r="J155" s="1">
        <v>2045</v>
      </c>
      <c r="K155" s="1">
        <v>9.16</v>
      </c>
      <c r="L155" s="1">
        <v>0</v>
      </c>
      <c r="M155" s="1" t="s">
        <v>30</v>
      </c>
      <c r="R155" s="1">
        <v>0</v>
      </c>
      <c r="U155" s="14">
        <v>1800</v>
      </c>
      <c r="V155" s="17">
        <v>0</v>
      </c>
      <c r="W155" s="17">
        <v>0</v>
      </c>
      <c r="X155" s="17">
        <f t="shared" si="46"/>
        <v>0</v>
      </c>
      <c r="Y155" s="17">
        <f t="shared" si="47"/>
        <v>0</v>
      </c>
      <c r="Z155" s="14">
        <v>-32.848909999999997</v>
      </c>
      <c r="AA155" s="16">
        <v>20.323630000000001</v>
      </c>
    </row>
    <row r="156" spans="1:27" x14ac:dyDescent="0.25">
      <c r="A156" s="23" t="str">
        <f>A155</f>
        <v>IRP23_FULL</v>
      </c>
      <c r="B156" s="10" t="s">
        <v>82</v>
      </c>
      <c r="C156" s="10" t="s">
        <v>75</v>
      </c>
      <c r="D156" s="1" t="s">
        <v>76</v>
      </c>
      <c r="E156" s="1" t="b">
        <f t="shared" si="40"/>
        <v>1</v>
      </c>
      <c r="F156" s="1">
        <v>450</v>
      </c>
      <c r="G156" s="1">
        <v>1</v>
      </c>
      <c r="H156" s="1">
        <f t="shared" si="50"/>
        <v>450</v>
      </c>
      <c r="I156" s="1">
        <v>2025</v>
      </c>
      <c r="J156" s="1">
        <v>2045</v>
      </c>
      <c r="K156" s="1">
        <v>9.16</v>
      </c>
      <c r="L156" s="1">
        <v>574</v>
      </c>
      <c r="M156" s="1" t="s">
        <v>30</v>
      </c>
      <c r="R156" s="1">
        <v>0</v>
      </c>
      <c r="U156" s="14">
        <v>1800</v>
      </c>
      <c r="V156" s="17">
        <v>0</v>
      </c>
      <c r="W156" s="17">
        <v>0</v>
      </c>
      <c r="X156" s="17">
        <f t="shared" si="46"/>
        <v>0</v>
      </c>
      <c r="Y156" s="17">
        <f t="shared" si="47"/>
        <v>0</v>
      </c>
      <c r="Z156" s="14">
        <v>-28.756817081683</v>
      </c>
      <c r="AA156" s="16">
        <v>32.048244187034101</v>
      </c>
    </row>
    <row r="157" spans="1:27" x14ac:dyDescent="0.25">
      <c r="A157" s="23" t="str">
        <f>A156</f>
        <v>IRP23_FULL</v>
      </c>
      <c r="B157" s="10" t="s">
        <v>83</v>
      </c>
      <c r="C157" s="10" t="s">
        <v>75</v>
      </c>
      <c r="D157" s="1" t="s">
        <v>76</v>
      </c>
      <c r="E157" s="1" t="b">
        <f t="shared" si="40"/>
        <v>1</v>
      </c>
      <c r="F157" s="1">
        <v>320</v>
      </c>
      <c r="G157" s="1">
        <v>1</v>
      </c>
      <c r="H157" s="1">
        <f t="shared" si="50"/>
        <v>320</v>
      </c>
      <c r="I157" s="1">
        <v>2025</v>
      </c>
      <c r="J157" s="1">
        <v>2045</v>
      </c>
      <c r="K157" s="1">
        <v>9.16</v>
      </c>
      <c r="L157" s="1">
        <v>574</v>
      </c>
      <c r="M157" s="1" t="s">
        <v>30</v>
      </c>
      <c r="R157" s="1">
        <v>0</v>
      </c>
      <c r="U157" s="14">
        <v>1800</v>
      </c>
      <c r="V157" s="17">
        <v>0</v>
      </c>
      <c r="W157" s="17">
        <v>0</v>
      </c>
      <c r="X157" s="17">
        <f t="shared" si="46"/>
        <v>0</v>
      </c>
      <c r="Y157" s="17">
        <f t="shared" si="47"/>
        <v>0</v>
      </c>
      <c r="Z157" s="14">
        <v>-33.032957852960301</v>
      </c>
      <c r="AA157" s="16">
        <v>17.919092902818299</v>
      </c>
    </row>
    <row r="158" spans="1:27" x14ac:dyDescent="0.25">
      <c r="A158" s="23" t="s">
        <v>99</v>
      </c>
      <c r="B158" s="10" t="s">
        <v>84</v>
      </c>
      <c r="C158" s="10" t="s">
        <v>75</v>
      </c>
      <c r="D158" s="1" t="s">
        <v>76</v>
      </c>
      <c r="E158" s="1" t="b">
        <f t="shared" si="40"/>
        <v>1</v>
      </c>
      <c r="F158" s="1">
        <v>50</v>
      </c>
      <c r="G158" s="1">
        <v>1</v>
      </c>
      <c r="H158" s="1">
        <f t="shared" si="50"/>
        <v>50</v>
      </c>
      <c r="I158" s="1">
        <v>2024</v>
      </c>
      <c r="J158" s="1">
        <v>2045</v>
      </c>
      <c r="K158" s="1">
        <v>9.16</v>
      </c>
      <c r="L158" s="1"/>
      <c r="M158" s="1" t="s">
        <v>30</v>
      </c>
      <c r="R158" s="1">
        <v>0</v>
      </c>
      <c r="U158" s="14">
        <v>1800</v>
      </c>
      <c r="V158" s="17">
        <v>0</v>
      </c>
      <c r="W158" s="17">
        <v>0</v>
      </c>
      <c r="X158" s="17">
        <f t="shared" si="46"/>
        <v>0</v>
      </c>
      <c r="Y158" s="17">
        <f t="shared" si="47"/>
        <v>0</v>
      </c>
      <c r="Z158" s="14">
        <v>-29.411283880574199</v>
      </c>
      <c r="AA158" s="16">
        <v>21.084732732492899</v>
      </c>
    </row>
    <row r="159" spans="1:27" x14ac:dyDescent="0.25">
      <c r="A159" s="23" t="str">
        <f t="shared" ref="A159:A167" si="51">A158</f>
        <v>IRP23_FULL</v>
      </c>
      <c r="B159" s="10" t="s">
        <v>85</v>
      </c>
      <c r="C159" s="10" t="s">
        <v>75</v>
      </c>
      <c r="D159" s="1" t="s">
        <v>76</v>
      </c>
      <c r="E159" s="1" t="b">
        <f t="shared" si="40"/>
        <v>1</v>
      </c>
      <c r="F159" s="1">
        <v>50</v>
      </c>
      <c r="G159" s="1">
        <v>1</v>
      </c>
      <c r="H159" s="1">
        <f t="shared" si="50"/>
        <v>50</v>
      </c>
      <c r="I159" s="1">
        <v>2024</v>
      </c>
      <c r="J159" s="1">
        <v>2045</v>
      </c>
      <c r="K159" s="1">
        <v>9.16</v>
      </c>
      <c r="L159" s="1"/>
      <c r="M159" s="1" t="s">
        <v>30</v>
      </c>
      <c r="R159" s="1">
        <v>0</v>
      </c>
      <c r="U159" s="14">
        <v>1800</v>
      </c>
      <c r="V159" s="17">
        <v>0</v>
      </c>
      <c r="W159" s="17">
        <v>0</v>
      </c>
      <c r="X159" s="17">
        <f t="shared" si="46"/>
        <v>0</v>
      </c>
      <c r="Y159" s="17">
        <f t="shared" si="47"/>
        <v>0</v>
      </c>
      <c r="Z159" s="14">
        <v>-29.411283880574199</v>
      </c>
      <c r="AA159" s="16">
        <v>21.084732732492899</v>
      </c>
    </row>
    <row r="160" spans="1:27" x14ac:dyDescent="0.25">
      <c r="A160" s="23" t="str">
        <f t="shared" si="51"/>
        <v>IRP23_FULL</v>
      </c>
      <c r="B160" s="10" t="s">
        <v>86</v>
      </c>
      <c r="C160" s="10" t="s">
        <v>75</v>
      </c>
      <c r="D160" s="1" t="s">
        <v>76</v>
      </c>
      <c r="E160" s="1" t="b">
        <f t="shared" si="40"/>
        <v>1</v>
      </c>
      <c r="F160" s="1">
        <v>50</v>
      </c>
      <c r="G160" s="1">
        <v>1</v>
      </c>
      <c r="H160" s="1">
        <f t="shared" si="50"/>
        <v>50</v>
      </c>
      <c r="I160" s="1">
        <v>2024</v>
      </c>
      <c r="J160" s="1">
        <v>2045</v>
      </c>
      <c r="K160" s="1">
        <v>9.16</v>
      </c>
      <c r="L160" s="1"/>
      <c r="M160" s="1" t="s">
        <v>30</v>
      </c>
      <c r="R160" s="1">
        <v>0</v>
      </c>
      <c r="U160" s="14">
        <v>1800</v>
      </c>
      <c r="V160" s="17">
        <v>0</v>
      </c>
      <c r="W160" s="17">
        <v>0</v>
      </c>
      <c r="X160" s="17">
        <f t="shared" si="46"/>
        <v>0</v>
      </c>
      <c r="Y160" s="17">
        <f t="shared" si="47"/>
        <v>0</v>
      </c>
      <c r="Z160" s="14">
        <v>-29.411283880574199</v>
      </c>
      <c r="AA160" s="16">
        <v>21.084732732492899</v>
      </c>
    </row>
    <row r="161" spans="1:27" x14ac:dyDescent="0.25">
      <c r="A161" s="23" t="str">
        <f t="shared" si="51"/>
        <v>IRP23_FULL</v>
      </c>
      <c r="B161" s="10" t="s">
        <v>87</v>
      </c>
      <c r="C161" s="10" t="s">
        <v>75</v>
      </c>
      <c r="D161" s="1" t="s">
        <v>76</v>
      </c>
      <c r="E161" s="1" t="b">
        <f t="shared" si="40"/>
        <v>1</v>
      </c>
      <c r="F161" s="1">
        <v>75</v>
      </c>
      <c r="G161" s="1">
        <v>1</v>
      </c>
      <c r="H161" s="1">
        <f t="shared" si="50"/>
        <v>75</v>
      </c>
      <c r="I161" s="1">
        <v>2025</v>
      </c>
      <c r="J161" s="1">
        <v>2045</v>
      </c>
      <c r="K161" s="1">
        <v>9.16</v>
      </c>
      <c r="L161" s="1"/>
      <c r="M161" s="1" t="s">
        <v>30</v>
      </c>
      <c r="R161" s="1">
        <v>0</v>
      </c>
      <c r="U161" s="14">
        <v>1800</v>
      </c>
      <c r="V161" s="17">
        <v>0</v>
      </c>
      <c r="W161" s="17">
        <v>0</v>
      </c>
      <c r="X161" s="17">
        <f t="shared" si="46"/>
        <v>0</v>
      </c>
      <c r="Y161" s="17">
        <f t="shared" si="47"/>
        <v>0</v>
      </c>
      <c r="Z161" s="14">
        <v>-28.451983947403601</v>
      </c>
      <c r="AA161" s="16">
        <v>21.233153184513402</v>
      </c>
    </row>
    <row r="162" spans="1:27" x14ac:dyDescent="0.25">
      <c r="A162" s="23" t="str">
        <f t="shared" si="51"/>
        <v>IRP23_FULL</v>
      </c>
      <c r="B162" s="10" t="s">
        <v>88</v>
      </c>
      <c r="C162" s="10" t="s">
        <v>41</v>
      </c>
      <c r="D162" s="1" t="s">
        <v>66</v>
      </c>
      <c r="E162" s="1" t="b">
        <f t="shared" si="40"/>
        <v>1</v>
      </c>
      <c r="F162" s="1">
        <v>167.5</v>
      </c>
      <c r="G162" s="1">
        <v>4</v>
      </c>
      <c r="H162" s="1">
        <f t="shared" si="50"/>
        <v>670</v>
      </c>
      <c r="I162" s="1" t="s">
        <v>30</v>
      </c>
      <c r="J162" s="1">
        <v>2046</v>
      </c>
      <c r="K162" s="1">
        <v>11.519</v>
      </c>
      <c r="L162" s="1">
        <v>574</v>
      </c>
      <c r="M162" s="1">
        <v>373</v>
      </c>
      <c r="N162" s="12"/>
      <c r="O162" s="12"/>
      <c r="P162" s="12"/>
      <c r="Q162" s="12"/>
      <c r="R162" s="1">
        <v>0</v>
      </c>
      <c r="S162" s="1"/>
      <c r="T162" s="1"/>
      <c r="U162" s="14">
        <v>3.73378839590444</v>
      </c>
      <c r="V162" s="17">
        <v>210.336746302617</v>
      </c>
      <c r="W162" s="17">
        <v>0</v>
      </c>
      <c r="X162" s="17">
        <f t="shared" si="46"/>
        <v>0</v>
      </c>
      <c r="Y162" s="17">
        <f t="shared" si="47"/>
        <v>0</v>
      </c>
      <c r="Z162" s="14">
        <v>-29.251000000000001</v>
      </c>
      <c r="AA162" s="16">
        <v>31.094100000000001</v>
      </c>
    </row>
    <row r="163" spans="1:27" x14ac:dyDescent="0.25">
      <c r="A163" s="23" t="str">
        <f t="shared" si="51"/>
        <v>IRP23_FULL</v>
      </c>
      <c r="B163" s="10" t="s">
        <v>89</v>
      </c>
      <c r="C163" s="10" t="s">
        <v>41</v>
      </c>
      <c r="D163" s="1" t="s">
        <v>66</v>
      </c>
      <c r="E163" s="1" t="b">
        <f t="shared" si="40"/>
        <v>1</v>
      </c>
      <c r="F163" s="1">
        <v>167.5</v>
      </c>
      <c r="G163" s="1">
        <v>2</v>
      </c>
      <c r="H163" s="1">
        <f t="shared" si="50"/>
        <v>335</v>
      </c>
      <c r="I163" s="1" t="s">
        <v>30</v>
      </c>
      <c r="J163" s="1">
        <v>2046</v>
      </c>
      <c r="K163" s="1">
        <v>11.519</v>
      </c>
      <c r="L163" s="1">
        <v>574</v>
      </c>
      <c r="M163" s="1">
        <v>373</v>
      </c>
      <c r="N163" s="12"/>
      <c r="O163" s="12"/>
      <c r="P163" s="12"/>
      <c r="Q163" s="12"/>
      <c r="R163" s="1">
        <v>0</v>
      </c>
      <c r="S163" s="1"/>
      <c r="T163" s="1"/>
      <c r="U163" s="14">
        <v>3.73378839590444</v>
      </c>
      <c r="V163" s="17">
        <v>210.336746302617</v>
      </c>
      <c r="W163" s="17">
        <v>0</v>
      </c>
      <c r="X163" s="17">
        <f t="shared" si="46"/>
        <v>0</v>
      </c>
      <c r="Y163" s="17">
        <f t="shared" si="47"/>
        <v>0</v>
      </c>
      <c r="Z163" s="14">
        <v>-33.443300000000001</v>
      </c>
      <c r="AA163" s="16">
        <v>25.402200000000001</v>
      </c>
    </row>
    <row r="164" spans="1:27" x14ac:dyDescent="0.25">
      <c r="A164" s="23" t="str">
        <f t="shared" si="51"/>
        <v>IRP23_FULL</v>
      </c>
      <c r="B164" s="10" t="s">
        <v>90</v>
      </c>
      <c r="C164" s="10" t="s">
        <v>91</v>
      </c>
      <c r="D164" s="1" t="s">
        <v>92</v>
      </c>
      <c r="E164" s="1" t="b">
        <f t="shared" si="40"/>
        <v>1</v>
      </c>
      <c r="F164" s="17">
        <v>42.86</v>
      </c>
      <c r="G164" s="1">
        <v>14</v>
      </c>
      <c r="H164" s="1">
        <f t="shared" si="50"/>
        <v>600.04</v>
      </c>
      <c r="I164" s="1" t="s">
        <v>30</v>
      </c>
      <c r="J164" s="18">
        <v>2035</v>
      </c>
      <c r="K164" s="1">
        <v>12.372</v>
      </c>
      <c r="L164" s="1">
        <v>1347</v>
      </c>
      <c r="M164" s="1">
        <v>15.6</v>
      </c>
      <c r="N164" s="12"/>
      <c r="O164" s="12"/>
      <c r="P164" s="12"/>
      <c r="Q164" s="12"/>
      <c r="R164" s="1">
        <v>0.65</v>
      </c>
      <c r="S164" s="1"/>
      <c r="T164" s="1"/>
      <c r="U164" s="14">
        <v>88.366325369738306</v>
      </c>
      <c r="V164" s="17">
        <v>1201.4833219567699</v>
      </c>
      <c r="W164" s="17">
        <v>225082.72127417501</v>
      </c>
      <c r="X164" s="17">
        <v>500000</v>
      </c>
      <c r="Y164" s="17">
        <v>500000</v>
      </c>
      <c r="Z164" s="14">
        <v>-26.503599999999999</v>
      </c>
      <c r="AA164" s="16">
        <v>29.180299999999999</v>
      </c>
    </row>
    <row r="165" spans="1:27" x14ac:dyDescent="0.25">
      <c r="A165" s="23" t="str">
        <f t="shared" si="51"/>
        <v>IRP23_FULL</v>
      </c>
      <c r="B165" s="10" t="s">
        <v>93</v>
      </c>
      <c r="C165" s="10" t="s">
        <v>91</v>
      </c>
      <c r="D165" s="1" t="s">
        <v>92</v>
      </c>
      <c r="E165" s="1" t="b">
        <f t="shared" si="40"/>
        <v>1</v>
      </c>
      <c r="F165" s="17"/>
      <c r="G165" s="1"/>
      <c r="H165" s="1">
        <v>128</v>
      </c>
      <c r="I165" s="1" t="s">
        <v>30</v>
      </c>
      <c r="J165" s="18">
        <v>2035</v>
      </c>
      <c r="K165" s="1">
        <v>12.372</v>
      </c>
      <c r="L165" s="1">
        <v>1347</v>
      </c>
      <c r="M165" s="1">
        <v>15.6</v>
      </c>
      <c r="N165" s="12"/>
      <c r="O165" s="12"/>
      <c r="P165" s="12"/>
      <c r="Q165" s="12"/>
      <c r="R165" s="1">
        <v>0.65</v>
      </c>
      <c r="S165" s="1"/>
      <c r="T165" s="1"/>
      <c r="U165" s="14">
        <v>88.366325369738306</v>
      </c>
      <c r="V165" s="17">
        <v>1201.4833219567699</v>
      </c>
      <c r="W165" s="17">
        <v>225082.72127417501</v>
      </c>
      <c r="X165" s="17">
        <v>500000</v>
      </c>
      <c r="Y165" s="17">
        <v>500000</v>
      </c>
      <c r="Z165" s="14">
        <v>-26.503599999999999</v>
      </c>
      <c r="AA165" s="16">
        <v>29.180299999999999</v>
      </c>
    </row>
    <row r="166" spans="1:27" x14ac:dyDescent="0.25">
      <c r="A166" s="23" t="str">
        <f t="shared" si="51"/>
        <v>IRP23_FULL</v>
      </c>
      <c r="B166" s="10" t="s">
        <v>94</v>
      </c>
      <c r="C166" s="10" t="s">
        <v>91</v>
      </c>
      <c r="D166" s="1" t="s">
        <v>95</v>
      </c>
      <c r="E166" s="1" t="b">
        <f t="shared" si="40"/>
        <v>1</v>
      </c>
      <c r="F166" s="1">
        <v>9.6999999999999993</v>
      </c>
      <c r="G166" s="1">
        <v>18</v>
      </c>
      <c r="H166" s="1">
        <f t="shared" ref="H166:H197" si="52">F166*G166</f>
        <v>174.6</v>
      </c>
      <c r="I166" s="1" t="s">
        <v>30</v>
      </c>
      <c r="J166" s="18">
        <v>2050</v>
      </c>
      <c r="K166" s="1">
        <v>9.6</v>
      </c>
      <c r="L166" s="1">
        <v>432</v>
      </c>
      <c r="M166" s="1">
        <v>75</v>
      </c>
      <c r="N166" s="12"/>
      <c r="O166" s="12"/>
      <c r="P166" s="12"/>
      <c r="Q166" s="12"/>
      <c r="R166" s="1">
        <v>0</v>
      </c>
      <c r="S166" s="1"/>
      <c r="T166" s="1"/>
      <c r="U166" s="14">
        <v>88.366325369738306</v>
      </c>
      <c r="V166" s="17">
        <v>0</v>
      </c>
      <c r="W166" s="17">
        <v>0</v>
      </c>
      <c r="X166" s="17">
        <v>0</v>
      </c>
      <c r="Y166" s="17">
        <v>0</v>
      </c>
      <c r="Z166" s="14">
        <v>-26.810199999999998</v>
      </c>
      <c r="AA166" s="16">
        <v>27.8277</v>
      </c>
    </row>
    <row r="167" spans="1:27" x14ac:dyDescent="0.25">
      <c r="A167" s="23" t="str">
        <f t="shared" si="51"/>
        <v>IRP23_FULL</v>
      </c>
      <c r="B167" s="10" t="s">
        <v>96</v>
      </c>
      <c r="C167" s="19" t="s">
        <v>91</v>
      </c>
      <c r="D167" s="1" t="s">
        <v>95</v>
      </c>
      <c r="E167" s="1" t="b">
        <f t="shared" si="40"/>
        <v>1</v>
      </c>
      <c r="F167" s="1">
        <v>50</v>
      </c>
      <c r="G167" s="1">
        <v>5</v>
      </c>
      <c r="H167" s="1">
        <f t="shared" si="52"/>
        <v>250</v>
      </c>
      <c r="I167" s="1" t="s">
        <v>30</v>
      </c>
      <c r="J167" s="18">
        <v>2050</v>
      </c>
      <c r="K167" s="1">
        <v>9.6</v>
      </c>
      <c r="L167" s="1">
        <v>432</v>
      </c>
      <c r="M167" s="1">
        <v>75</v>
      </c>
      <c r="N167" s="12"/>
      <c r="O167" s="12"/>
      <c r="P167" s="12"/>
      <c r="Q167" s="12"/>
      <c r="R167" s="1">
        <v>0</v>
      </c>
      <c r="S167" s="1"/>
      <c r="T167" s="1"/>
      <c r="U167" s="14">
        <v>3.73378839590444</v>
      </c>
      <c r="V167" s="17">
        <v>0</v>
      </c>
      <c r="W167" s="17">
        <v>0</v>
      </c>
      <c r="X167" s="17">
        <f t="shared" si="46"/>
        <v>0</v>
      </c>
      <c r="Y167" s="17">
        <f t="shared" si="47"/>
        <v>0</v>
      </c>
      <c r="Z167" s="14">
        <v>-26.810199999999998</v>
      </c>
      <c r="AA167" s="16">
        <v>27.8277</v>
      </c>
    </row>
    <row r="168" spans="1:27" x14ac:dyDescent="0.25">
      <c r="A168" s="22" t="s">
        <v>101</v>
      </c>
      <c r="B168" s="10" t="s">
        <v>27</v>
      </c>
      <c r="C168" s="10" t="s">
        <v>28</v>
      </c>
      <c r="D168" s="11" t="s">
        <v>29</v>
      </c>
      <c r="E168" s="1" t="b">
        <f t="shared" si="40"/>
        <v>1</v>
      </c>
      <c r="F168" s="11">
        <v>350</v>
      </c>
      <c r="G168" s="11">
        <v>3</v>
      </c>
      <c r="H168" s="11">
        <f t="shared" si="52"/>
        <v>1050</v>
      </c>
      <c r="I168" s="1" t="s">
        <v>30</v>
      </c>
      <c r="J168" s="21">
        <v>2026</v>
      </c>
      <c r="K168" s="11">
        <v>12.744</v>
      </c>
      <c r="L168" s="11">
        <v>1047</v>
      </c>
      <c r="M168" s="11">
        <v>45.18</v>
      </c>
      <c r="N168" s="12">
        <v>0.34499999999999997</v>
      </c>
      <c r="O168" s="12">
        <v>0.34499999999999997</v>
      </c>
      <c r="P168" s="12">
        <v>0.05</v>
      </c>
      <c r="Q168" s="12">
        <v>0.05</v>
      </c>
      <c r="R168" s="76">
        <v>0.65</v>
      </c>
      <c r="S168" s="11">
        <v>24</v>
      </c>
      <c r="T168" s="11">
        <v>12</v>
      </c>
      <c r="U168" s="13">
        <v>88.366325369738306</v>
      </c>
      <c r="V168" s="17">
        <v>1176.0163959044401</v>
      </c>
      <c r="W168" s="78">
        <v>48745.644667827102</v>
      </c>
      <c r="X168" s="17">
        <v>500000</v>
      </c>
      <c r="Y168" s="17">
        <v>500000</v>
      </c>
      <c r="Z168" s="72">
        <v>-25.94444</v>
      </c>
      <c r="AA168" s="61">
        <v>29.79166</v>
      </c>
    </row>
    <row r="169" spans="1:27" x14ac:dyDescent="0.25">
      <c r="A169" s="23" t="str">
        <f t="shared" ref="A169:A183" si="53">A168</f>
        <v>IRP23_FULL_ADJ</v>
      </c>
      <c r="B169" s="10" t="s">
        <v>31</v>
      </c>
      <c r="C169" s="10" t="s">
        <v>28</v>
      </c>
      <c r="D169" s="1" t="s">
        <v>29</v>
      </c>
      <c r="E169" s="1" t="b">
        <f t="shared" si="40"/>
        <v>1</v>
      </c>
      <c r="F169" s="1">
        <v>350</v>
      </c>
      <c r="G169" s="1">
        <v>3</v>
      </c>
      <c r="H169" s="1">
        <f t="shared" si="52"/>
        <v>1050</v>
      </c>
      <c r="I169" s="1" t="s">
        <v>30</v>
      </c>
      <c r="J169" s="1">
        <v>2029</v>
      </c>
      <c r="K169" s="1">
        <v>12.994999999999999</v>
      </c>
      <c r="L169" s="1">
        <v>1047</v>
      </c>
      <c r="M169" s="1">
        <f>M168</f>
        <v>45.18</v>
      </c>
      <c r="N169" s="12">
        <v>0.34499999999999997</v>
      </c>
      <c r="O169" s="12">
        <v>0.34499999999999997</v>
      </c>
      <c r="P169" s="12">
        <f>P168</f>
        <v>0.05</v>
      </c>
      <c r="Q169" s="12">
        <f>Q168</f>
        <v>0.05</v>
      </c>
      <c r="R169" s="47">
        <f>R168</f>
        <v>0.65</v>
      </c>
      <c r="S169" s="1">
        <f>S168</f>
        <v>24</v>
      </c>
      <c r="T169" s="1">
        <f>T168</f>
        <v>12</v>
      </c>
      <c r="U169" s="14">
        <v>88.366325369738306</v>
      </c>
      <c r="V169" s="17">
        <v>1176.0163959044401</v>
      </c>
      <c r="W169" s="17">
        <v>48745.644667827102</v>
      </c>
      <c r="X169" s="17">
        <f t="shared" si="46"/>
        <v>500000</v>
      </c>
      <c r="Y169" s="17">
        <f t="shared" si="47"/>
        <v>500000</v>
      </c>
      <c r="Z169" s="72">
        <v>-25.94444</v>
      </c>
      <c r="AA169" s="61">
        <v>29.79166</v>
      </c>
    </row>
    <row r="170" spans="1:27" x14ac:dyDescent="0.25">
      <c r="A170" s="23" t="str">
        <f t="shared" si="53"/>
        <v>IRP23_FULL_ADJ</v>
      </c>
      <c r="B170" s="10" t="s">
        <v>32</v>
      </c>
      <c r="C170" s="10" t="s">
        <v>28</v>
      </c>
      <c r="D170" s="1" t="s">
        <v>29</v>
      </c>
      <c r="E170" s="1" t="b">
        <f t="shared" si="40"/>
        <v>1</v>
      </c>
      <c r="F170" s="1">
        <v>190</v>
      </c>
      <c r="G170" s="1">
        <v>3</v>
      </c>
      <c r="H170" s="1">
        <f t="shared" si="52"/>
        <v>570</v>
      </c>
      <c r="I170" s="1" t="s">
        <v>30</v>
      </c>
      <c r="J170" s="1">
        <v>2024</v>
      </c>
      <c r="K170" s="1">
        <v>13.584</v>
      </c>
      <c r="L170" s="1">
        <v>1116</v>
      </c>
      <c r="M170" s="1">
        <f>M169</f>
        <v>45.18</v>
      </c>
      <c r="N170" s="12">
        <v>0.178378378378378</v>
      </c>
      <c r="O170" s="12">
        <v>0.178378378378378</v>
      </c>
      <c r="P170" s="12">
        <f t="shared" ref="P170:P199" si="54">P169</f>
        <v>0.05</v>
      </c>
      <c r="Q170" s="12">
        <f t="shared" ref="Q170:Q199" si="55">Q169</f>
        <v>0.05</v>
      </c>
      <c r="R170" s="47">
        <f t="shared" ref="R170:R199" si="56">R169</f>
        <v>0.65</v>
      </c>
      <c r="S170" s="1">
        <f t="shared" ref="S170:S199" si="57">S169</f>
        <v>24</v>
      </c>
      <c r="T170" s="1">
        <f t="shared" ref="T170:T199" si="58">T169</f>
        <v>12</v>
      </c>
      <c r="U170" s="14">
        <v>88.366325369738306</v>
      </c>
      <c r="V170" s="17">
        <v>1577.4247849829401</v>
      </c>
      <c r="W170" s="17">
        <v>18773.643629123999</v>
      </c>
      <c r="X170" s="17">
        <f t="shared" si="46"/>
        <v>500000</v>
      </c>
      <c r="Y170" s="17">
        <f t="shared" si="47"/>
        <v>500000</v>
      </c>
      <c r="Z170" s="58">
        <v>-26.620069999999998</v>
      </c>
      <c r="AA170" s="59">
        <v>30.09113</v>
      </c>
    </row>
    <row r="171" spans="1:27" x14ac:dyDescent="0.25">
      <c r="A171" s="23" t="str">
        <f t="shared" si="53"/>
        <v>IRP23_FULL_ADJ</v>
      </c>
      <c r="B171" s="10" t="s">
        <v>33</v>
      </c>
      <c r="C171" s="10" t="s">
        <v>28</v>
      </c>
      <c r="D171" s="1" t="s">
        <v>29</v>
      </c>
      <c r="E171" s="1" t="b">
        <f t="shared" si="40"/>
        <v>1</v>
      </c>
      <c r="F171" s="1">
        <v>182.2</v>
      </c>
      <c r="G171" s="1">
        <v>5</v>
      </c>
      <c r="H171" s="1">
        <f t="shared" si="52"/>
        <v>911</v>
      </c>
      <c r="I171" s="1" t="s">
        <v>30</v>
      </c>
      <c r="J171" s="1">
        <v>2025</v>
      </c>
      <c r="K171" s="1">
        <v>14.28</v>
      </c>
      <c r="L171" s="1">
        <v>1116</v>
      </c>
      <c r="M171" s="1">
        <f>M170</f>
        <v>45.18</v>
      </c>
      <c r="N171" s="12">
        <v>0.178378378378378</v>
      </c>
      <c r="O171" s="12">
        <v>0.178378378378378</v>
      </c>
      <c r="P171" s="12">
        <f t="shared" si="54"/>
        <v>0.05</v>
      </c>
      <c r="Q171" s="12">
        <f t="shared" si="55"/>
        <v>0.05</v>
      </c>
      <c r="R171" s="47">
        <f t="shared" si="56"/>
        <v>0.65</v>
      </c>
      <c r="S171" s="1">
        <f t="shared" si="57"/>
        <v>24</v>
      </c>
      <c r="T171" s="1">
        <f t="shared" si="58"/>
        <v>12</v>
      </c>
      <c r="U171" s="14">
        <v>88.366325369738306</v>
      </c>
      <c r="V171" s="17">
        <v>1577.4247849829401</v>
      </c>
      <c r="W171" s="17">
        <v>18773.643629123999</v>
      </c>
      <c r="X171" s="17">
        <f t="shared" si="46"/>
        <v>500000</v>
      </c>
      <c r="Y171" s="17">
        <f t="shared" si="47"/>
        <v>500000</v>
      </c>
      <c r="Z171" s="58">
        <v>-26.620069999999998</v>
      </c>
      <c r="AA171" s="59">
        <v>30.09113</v>
      </c>
    </row>
    <row r="172" spans="1:27" x14ac:dyDescent="0.25">
      <c r="A172" s="23" t="str">
        <f t="shared" si="53"/>
        <v>IRP23_FULL_ADJ</v>
      </c>
      <c r="B172" s="10" t="s">
        <v>34</v>
      </c>
      <c r="C172" s="10" t="s">
        <v>28</v>
      </c>
      <c r="D172" s="1" t="s">
        <v>29</v>
      </c>
      <c r="E172" s="1" t="b">
        <f t="shared" si="40"/>
        <v>1</v>
      </c>
      <c r="F172" s="1">
        <v>575</v>
      </c>
      <c r="G172" s="1">
        <v>2</v>
      </c>
      <c r="H172" s="1">
        <f t="shared" si="52"/>
        <v>1150</v>
      </c>
      <c r="I172" s="1" t="s">
        <v>30</v>
      </c>
      <c r="J172" s="18">
        <v>2033</v>
      </c>
      <c r="K172" s="1">
        <v>12.066000000000001</v>
      </c>
      <c r="L172" s="1">
        <v>991</v>
      </c>
      <c r="M172" s="1">
        <f>M171</f>
        <v>45.18</v>
      </c>
      <c r="N172" s="12">
        <v>0.4</v>
      </c>
      <c r="O172" s="12">
        <v>0.4</v>
      </c>
      <c r="P172" s="12">
        <f t="shared" si="54"/>
        <v>0.05</v>
      </c>
      <c r="Q172" s="12">
        <f t="shared" si="55"/>
        <v>0.05</v>
      </c>
      <c r="R172" s="47">
        <f t="shared" si="56"/>
        <v>0.65</v>
      </c>
      <c r="S172" s="1">
        <f t="shared" si="57"/>
        <v>24</v>
      </c>
      <c r="T172" s="1">
        <f t="shared" si="58"/>
        <v>12</v>
      </c>
      <c r="U172" s="14">
        <v>88.366325369738306</v>
      </c>
      <c r="V172" s="17">
        <v>1126.4291968145601</v>
      </c>
      <c r="W172" s="17">
        <v>91694.375426621205</v>
      </c>
      <c r="X172" s="17">
        <f t="shared" si="46"/>
        <v>500000</v>
      </c>
      <c r="Y172" s="17">
        <f t="shared" si="47"/>
        <v>500000</v>
      </c>
      <c r="Z172" s="58">
        <v>-25.959540000000001</v>
      </c>
      <c r="AA172" s="59">
        <v>29.34094</v>
      </c>
    </row>
    <row r="173" spans="1:27" x14ac:dyDescent="0.25">
      <c r="A173" s="23" t="str">
        <f t="shared" si="53"/>
        <v>IRP23_FULL_ADJ</v>
      </c>
      <c r="B173" s="10" t="s">
        <v>35</v>
      </c>
      <c r="C173" s="10" t="s">
        <v>28</v>
      </c>
      <c r="D173" s="1" t="s">
        <v>29</v>
      </c>
      <c r="E173" s="1" t="b">
        <f t="shared" si="40"/>
        <v>1</v>
      </c>
      <c r="F173" s="1">
        <v>575</v>
      </c>
      <c r="G173" s="1">
        <v>3</v>
      </c>
      <c r="H173" s="1">
        <f t="shared" si="52"/>
        <v>1725</v>
      </c>
      <c r="I173" s="1" t="s">
        <v>30</v>
      </c>
      <c r="J173" s="18">
        <v>2034</v>
      </c>
      <c r="K173" s="1">
        <v>12.066000000000001</v>
      </c>
      <c r="L173" s="1">
        <v>991</v>
      </c>
      <c r="M173" s="1">
        <v>45.18</v>
      </c>
      <c r="N173" s="12">
        <v>0.4</v>
      </c>
      <c r="O173" s="12">
        <v>0.4</v>
      </c>
      <c r="P173" s="12">
        <f t="shared" si="54"/>
        <v>0.05</v>
      </c>
      <c r="Q173" s="12">
        <f t="shared" si="55"/>
        <v>0.05</v>
      </c>
      <c r="R173" s="47">
        <f t="shared" si="56"/>
        <v>0.65</v>
      </c>
      <c r="S173" s="1">
        <f t="shared" si="57"/>
        <v>24</v>
      </c>
      <c r="T173" s="1">
        <f t="shared" si="58"/>
        <v>12</v>
      </c>
      <c r="U173" s="14">
        <v>88.366325369738306</v>
      </c>
      <c r="V173" s="17">
        <v>1126.4291968145601</v>
      </c>
      <c r="W173" s="17">
        <v>91694.375426621205</v>
      </c>
      <c r="X173" s="17">
        <f t="shared" si="46"/>
        <v>500000</v>
      </c>
      <c r="Y173" s="17">
        <f t="shared" si="47"/>
        <v>500000</v>
      </c>
      <c r="Z173" s="58">
        <v>-25.959540000000001</v>
      </c>
      <c r="AA173" s="59">
        <v>29.34094</v>
      </c>
    </row>
    <row r="174" spans="1:27" x14ac:dyDescent="0.25">
      <c r="A174" s="23" t="str">
        <f t="shared" si="53"/>
        <v>IRP23_FULL_ADJ</v>
      </c>
      <c r="B174" s="10" t="s">
        <v>36</v>
      </c>
      <c r="C174" s="10" t="s">
        <v>28</v>
      </c>
      <c r="D174" s="1" t="s">
        <v>29</v>
      </c>
      <c r="E174" s="1" t="b">
        <f t="shared" si="40"/>
        <v>1</v>
      </c>
      <c r="F174" s="1">
        <v>190</v>
      </c>
      <c r="G174" s="1">
        <v>2</v>
      </c>
      <c r="H174" s="1">
        <f t="shared" si="52"/>
        <v>380</v>
      </c>
      <c r="I174" s="1" t="s">
        <v>30</v>
      </c>
      <c r="J174" s="1">
        <v>2026</v>
      </c>
      <c r="K174" s="1">
        <v>13.79</v>
      </c>
      <c r="L174" s="1">
        <v>1133</v>
      </c>
      <c r="M174" s="1">
        <v>45.18</v>
      </c>
      <c r="N174" s="12">
        <v>0.16700000000000001</v>
      </c>
      <c r="O174" s="12">
        <v>0.16700000000000001</v>
      </c>
      <c r="P174" s="12">
        <f t="shared" si="54"/>
        <v>0.05</v>
      </c>
      <c r="Q174" s="12">
        <f t="shared" si="55"/>
        <v>0.05</v>
      </c>
      <c r="R174" s="47">
        <f t="shared" si="56"/>
        <v>0.65</v>
      </c>
      <c r="S174" s="1">
        <f t="shared" si="57"/>
        <v>24</v>
      </c>
      <c r="T174" s="1">
        <f t="shared" si="58"/>
        <v>12</v>
      </c>
      <c r="U174" s="14">
        <v>88.366325369738306</v>
      </c>
      <c r="V174" s="17">
        <v>1175.9790580204799</v>
      </c>
      <c r="W174" s="17">
        <v>23714.119837292401</v>
      </c>
      <c r="X174" s="17">
        <f t="shared" si="46"/>
        <v>500000</v>
      </c>
      <c r="Y174" s="17">
        <f t="shared" si="47"/>
        <v>500000</v>
      </c>
      <c r="Z174" s="58">
        <v>-26.769549999999999</v>
      </c>
      <c r="AA174" s="59">
        <v>28.499510000000001</v>
      </c>
    </row>
    <row r="175" spans="1:27" x14ac:dyDescent="0.25">
      <c r="A175" s="23" t="str">
        <f t="shared" si="53"/>
        <v>IRP23_FULL_ADJ</v>
      </c>
      <c r="B175" s="10" t="s">
        <v>37</v>
      </c>
      <c r="C175" s="10" t="s">
        <v>28</v>
      </c>
      <c r="D175" s="1" t="s">
        <v>29</v>
      </c>
      <c r="E175" s="1" t="b">
        <f t="shared" si="40"/>
        <v>1</v>
      </c>
      <c r="F175" s="1">
        <v>190</v>
      </c>
      <c r="G175" s="1">
        <v>1</v>
      </c>
      <c r="H175" s="1">
        <f t="shared" si="52"/>
        <v>190</v>
      </c>
      <c r="I175" s="1" t="s">
        <v>30</v>
      </c>
      <c r="J175" s="18">
        <v>2026</v>
      </c>
      <c r="K175" s="1">
        <v>12.744</v>
      </c>
      <c r="L175" s="1">
        <v>1133</v>
      </c>
      <c r="M175" s="1">
        <f t="shared" ref="M175:M183" si="59">M174</f>
        <v>45.18</v>
      </c>
      <c r="N175" s="12">
        <v>0.16700000000000001</v>
      </c>
      <c r="O175" s="12">
        <v>0.16700000000000001</v>
      </c>
      <c r="P175" s="12">
        <f t="shared" si="54"/>
        <v>0.05</v>
      </c>
      <c r="Q175" s="12">
        <f t="shared" si="55"/>
        <v>0.05</v>
      </c>
      <c r="R175" s="47">
        <f t="shared" si="56"/>
        <v>0.65</v>
      </c>
      <c r="S175" s="1">
        <f t="shared" si="57"/>
        <v>24</v>
      </c>
      <c r="T175" s="1">
        <f t="shared" si="58"/>
        <v>12</v>
      </c>
      <c r="U175" s="14">
        <v>88.366325369738306</v>
      </c>
      <c r="V175" s="17">
        <v>1175.9790580204799</v>
      </c>
      <c r="W175" s="17">
        <v>23714.119837292401</v>
      </c>
      <c r="X175" s="17">
        <f t="shared" si="46"/>
        <v>500000</v>
      </c>
      <c r="Y175" s="17">
        <f t="shared" si="47"/>
        <v>500000</v>
      </c>
      <c r="Z175" s="58">
        <v>-26.769549999999999</v>
      </c>
      <c r="AA175" s="59">
        <v>28.499510000000001</v>
      </c>
    </row>
    <row r="176" spans="1:27" x14ac:dyDescent="0.25">
      <c r="A176" s="23" t="str">
        <f t="shared" si="53"/>
        <v>IRP23_FULL_ADJ</v>
      </c>
      <c r="B176" s="10" t="s">
        <v>38</v>
      </c>
      <c r="C176" s="10" t="s">
        <v>28</v>
      </c>
      <c r="D176" s="1" t="s">
        <v>29</v>
      </c>
      <c r="E176" s="1" t="b">
        <f t="shared" si="40"/>
        <v>1</v>
      </c>
      <c r="F176" s="1">
        <v>190</v>
      </c>
      <c r="G176" s="1">
        <v>4</v>
      </c>
      <c r="H176" s="1">
        <f t="shared" si="52"/>
        <v>760</v>
      </c>
      <c r="I176" s="1" t="s">
        <v>30</v>
      </c>
      <c r="J176" s="1">
        <v>2024</v>
      </c>
      <c r="K176" s="1">
        <v>13.266</v>
      </c>
      <c r="L176" s="1">
        <v>1090</v>
      </c>
      <c r="M176" s="1">
        <f t="shared" si="59"/>
        <v>45.18</v>
      </c>
      <c r="N176" s="12">
        <v>0.33300000000000002</v>
      </c>
      <c r="O176" s="12">
        <v>0.33300000000000002</v>
      </c>
      <c r="P176" s="12">
        <f t="shared" si="54"/>
        <v>0.05</v>
      </c>
      <c r="Q176" s="12">
        <f t="shared" si="55"/>
        <v>0.05</v>
      </c>
      <c r="R176" s="47">
        <f t="shared" si="56"/>
        <v>0.65</v>
      </c>
      <c r="S176" s="1">
        <f t="shared" si="57"/>
        <v>24</v>
      </c>
      <c r="T176" s="1">
        <f t="shared" si="58"/>
        <v>12</v>
      </c>
      <c r="U176" s="14">
        <v>88.366325369738306</v>
      </c>
      <c r="V176" s="17">
        <v>1175.9840364050101</v>
      </c>
      <c r="W176" s="17">
        <v>15018.914903299201</v>
      </c>
      <c r="X176" s="17">
        <f t="shared" si="46"/>
        <v>500000</v>
      </c>
      <c r="Y176" s="17">
        <f t="shared" si="47"/>
        <v>500000</v>
      </c>
      <c r="Z176" s="58">
        <v>-26.031379999999999</v>
      </c>
      <c r="AA176" s="59">
        <v>29.601379999999999</v>
      </c>
    </row>
    <row r="177" spans="1:27" x14ac:dyDescent="0.25">
      <c r="A177" s="23" t="str">
        <f t="shared" si="53"/>
        <v>IRP23_FULL_ADJ</v>
      </c>
      <c r="B177" s="10" t="s">
        <v>39</v>
      </c>
      <c r="C177" s="10" t="s">
        <v>28</v>
      </c>
      <c r="D177" s="1" t="s">
        <v>29</v>
      </c>
      <c r="E177" s="1" t="b">
        <f t="shared" si="40"/>
        <v>1</v>
      </c>
      <c r="F177" s="1">
        <v>169</v>
      </c>
      <c r="G177" s="1">
        <v>2</v>
      </c>
      <c r="H177" s="1">
        <f t="shared" si="52"/>
        <v>338</v>
      </c>
      <c r="I177" s="1" t="s">
        <v>30</v>
      </c>
      <c r="J177" s="1">
        <v>2025</v>
      </c>
      <c r="K177" s="1">
        <v>14.28</v>
      </c>
      <c r="L177" s="1">
        <v>1090</v>
      </c>
      <c r="M177" s="1">
        <f t="shared" si="59"/>
        <v>45.18</v>
      </c>
      <c r="N177" s="12">
        <v>0.33300000000000002</v>
      </c>
      <c r="O177" s="12">
        <v>0.33300000000000002</v>
      </c>
      <c r="P177" s="12">
        <f t="shared" si="54"/>
        <v>0.05</v>
      </c>
      <c r="Q177" s="12">
        <f t="shared" si="55"/>
        <v>0.05</v>
      </c>
      <c r="R177" s="47">
        <f t="shared" si="56"/>
        <v>0.65</v>
      </c>
      <c r="S177" s="1">
        <f t="shared" si="57"/>
        <v>24</v>
      </c>
      <c r="T177" s="1">
        <f t="shared" si="58"/>
        <v>12</v>
      </c>
      <c r="U177" s="14">
        <v>88.366325369738306</v>
      </c>
      <c r="V177" s="17">
        <v>1175.9840364050101</v>
      </c>
      <c r="W177" s="17">
        <v>15018.914903299201</v>
      </c>
      <c r="X177" s="17">
        <f t="shared" si="46"/>
        <v>500000</v>
      </c>
      <c r="Y177" s="17">
        <f t="shared" si="47"/>
        <v>500000</v>
      </c>
      <c r="Z177" s="58">
        <v>-26.620069999999998</v>
      </c>
      <c r="AA177" s="59">
        <v>30.09113</v>
      </c>
    </row>
    <row r="178" spans="1:27" x14ac:dyDescent="0.25">
      <c r="A178" s="23" t="str">
        <f t="shared" si="53"/>
        <v>IRP23_FULL_ADJ</v>
      </c>
      <c r="B178" s="10" t="s">
        <v>40</v>
      </c>
      <c r="C178" s="10" t="s">
        <v>41</v>
      </c>
      <c r="D178" s="1" t="s">
        <v>29</v>
      </c>
      <c r="E178" s="1" t="b">
        <f t="shared" si="40"/>
        <v>1</v>
      </c>
      <c r="F178" s="1">
        <v>80</v>
      </c>
      <c r="G178" s="1">
        <v>2</v>
      </c>
      <c r="H178" s="1">
        <f t="shared" si="52"/>
        <v>160</v>
      </c>
      <c r="I178" s="1" t="s">
        <v>30</v>
      </c>
      <c r="J178" s="18">
        <v>2028</v>
      </c>
      <c r="K178" s="1">
        <v>12.372</v>
      </c>
      <c r="L178" s="1">
        <v>1375</v>
      </c>
      <c r="M178" s="1">
        <f t="shared" si="59"/>
        <v>45.18</v>
      </c>
      <c r="N178" s="12">
        <v>0.375</v>
      </c>
      <c r="O178" s="12">
        <v>0.375</v>
      </c>
      <c r="P178" s="12">
        <f t="shared" si="54"/>
        <v>0.05</v>
      </c>
      <c r="Q178" s="12">
        <f t="shared" si="55"/>
        <v>0.05</v>
      </c>
      <c r="R178" s="47">
        <f t="shared" si="56"/>
        <v>0.65</v>
      </c>
      <c r="S178" s="1">
        <f t="shared" si="57"/>
        <v>24</v>
      </c>
      <c r="T178" s="1">
        <f t="shared" si="58"/>
        <v>12</v>
      </c>
      <c r="U178" s="14">
        <v>99.567690557451598</v>
      </c>
      <c r="V178" s="17">
        <v>1201.4833219567699</v>
      </c>
      <c r="W178" s="17">
        <v>225082.72127417501</v>
      </c>
      <c r="X178" s="17">
        <f t="shared" si="46"/>
        <v>500000</v>
      </c>
      <c r="Y178" s="17">
        <f t="shared" si="47"/>
        <v>500000</v>
      </c>
      <c r="Z178" s="58">
        <v>-26.115776</v>
      </c>
      <c r="AA178" s="59">
        <v>28.113800000000001</v>
      </c>
    </row>
    <row r="179" spans="1:27" x14ac:dyDescent="0.25">
      <c r="A179" s="23" t="str">
        <f t="shared" si="53"/>
        <v>IRP23_FULL_ADJ</v>
      </c>
      <c r="B179" s="10" t="s">
        <v>42</v>
      </c>
      <c r="C179" s="10" t="s">
        <v>28</v>
      </c>
      <c r="D179" s="1" t="s">
        <v>29</v>
      </c>
      <c r="E179" s="1" t="b">
        <f t="shared" ref="E179:E223" si="60">E178</f>
        <v>1</v>
      </c>
      <c r="F179" s="1">
        <v>640</v>
      </c>
      <c r="G179" s="1">
        <v>3</v>
      </c>
      <c r="H179" s="1">
        <f t="shared" si="52"/>
        <v>1920</v>
      </c>
      <c r="I179" s="1" t="s">
        <v>30</v>
      </c>
      <c r="J179" s="18">
        <v>2039</v>
      </c>
      <c r="K179" s="1">
        <v>11.782</v>
      </c>
      <c r="L179" s="1">
        <v>1056</v>
      </c>
      <c r="M179" s="1">
        <f t="shared" si="59"/>
        <v>45.18</v>
      </c>
      <c r="N179" s="12">
        <v>0.16700000000000001</v>
      </c>
      <c r="O179" s="12">
        <v>0.16700000000000001</v>
      </c>
      <c r="P179" s="12">
        <f t="shared" si="54"/>
        <v>0.05</v>
      </c>
      <c r="Q179" s="12">
        <f t="shared" si="55"/>
        <v>0.05</v>
      </c>
      <c r="R179" s="47">
        <f t="shared" si="56"/>
        <v>0.65</v>
      </c>
      <c r="S179" s="1">
        <f t="shared" si="57"/>
        <v>24</v>
      </c>
      <c r="T179" s="1">
        <f t="shared" si="58"/>
        <v>12</v>
      </c>
      <c r="U179" s="14">
        <v>88.366325369738306</v>
      </c>
      <c r="V179" s="17">
        <v>1118.9578862343601</v>
      </c>
      <c r="W179" s="17">
        <v>84316.6169931513</v>
      </c>
      <c r="X179" s="17">
        <f t="shared" ref="X179:X199" si="61">X178</f>
        <v>500000</v>
      </c>
      <c r="Y179" s="17">
        <f t="shared" ref="Y179:Y199" si="62">Y178</f>
        <v>500000</v>
      </c>
      <c r="Z179" s="58">
        <v>-26.088049999999999</v>
      </c>
      <c r="AA179" s="59">
        <v>28.968879999999999</v>
      </c>
    </row>
    <row r="180" spans="1:27" x14ac:dyDescent="0.25">
      <c r="A180" s="23" t="str">
        <f t="shared" si="53"/>
        <v>IRP23_FULL_ADJ</v>
      </c>
      <c r="B180" s="10" t="s">
        <v>43</v>
      </c>
      <c r="C180" s="10" t="s">
        <v>28</v>
      </c>
      <c r="D180" s="1" t="s">
        <v>29</v>
      </c>
      <c r="E180" s="1" t="b">
        <f t="shared" si="60"/>
        <v>1</v>
      </c>
      <c r="F180" s="1">
        <v>640</v>
      </c>
      <c r="G180" s="1">
        <v>3</v>
      </c>
      <c r="H180" s="1">
        <f t="shared" si="52"/>
        <v>1920</v>
      </c>
      <c r="I180" s="1" t="s">
        <v>30</v>
      </c>
      <c r="J180" s="18">
        <v>2042</v>
      </c>
      <c r="K180" s="1">
        <v>11.782</v>
      </c>
      <c r="L180" s="1">
        <v>1056</v>
      </c>
      <c r="M180" s="1">
        <f t="shared" si="59"/>
        <v>45.18</v>
      </c>
      <c r="N180" s="12">
        <v>0.16700000000000001</v>
      </c>
      <c r="O180" s="12">
        <v>0.16700000000000001</v>
      </c>
      <c r="P180" s="12">
        <f t="shared" si="54"/>
        <v>0.05</v>
      </c>
      <c r="Q180" s="12">
        <f t="shared" si="55"/>
        <v>0.05</v>
      </c>
      <c r="R180" s="47">
        <f t="shared" si="56"/>
        <v>0.65</v>
      </c>
      <c r="S180" s="1">
        <f t="shared" si="57"/>
        <v>24</v>
      </c>
      <c r="T180" s="1">
        <f t="shared" si="58"/>
        <v>12</v>
      </c>
      <c r="U180" s="14">
        <v>88.366325369738306</v>
      </c>
      <c r="V180" s="17">
        <v>1118.9578862343601</v>
      </c>
      <c r="W180" s="17">
        <v>84316.6169931513</v>
      </c>
      <c r="X180" s="17">
        <f t="shared" si="61"/>
        <v>500000</v>
      </c>
      <c r="Y180" s="17">
        <f t="shared" si="62"/>
        <v>500000</v>
      </c>
      <c r="Z180" s="58">
        <v>-26.088049999999999</v>
      </c>
      <c r="AA180" s="59">
        <v>28.968879999999999</v>
      </c>
    </row>
    <row r="181" spans="1:27" x14ac:dyDescent="0.25">
      <c r="A181" s="23" t="str">
        <f t="shared" si="53"/>
        <v>IRP23_FULL_ADJ</v>
      </c>
      <c r="B181" s="10" t="s">
        <v>44</v>
      </c>
      <c r="C181" s="10" t="s">
        <v>28</v>
      </c>
      <c r="D181" s="1" t="s">
        <v>29</v>
      </c>
      <c r="E181" s="1" t="b">
        <f t="shared" si="60"/>
        <v>1</v>
      </c>
      <c r="F181" s="1">
        <v>114</v>
      </c>
      <c r="G181" s="1">
        <v>1</v>
      </c>
      <c r="H181" s="1">
        <f t="shared" si="52"/>
        <v>114</v>
      </c>
      <c r="I181" s="1" t="s">
        <v>30</v>
      </c>
      <c r="J181" s="1">
        <v>2022</v>
      </c>
      <c r="K181" s="1">
        <v>15.122999999999999</v>
      </c>
      <c r="L181" s="1">
        <v>1010</v>
      </c>
      <c r="M181" s="1">
        <f t="shared" si="59"/>
        <v>45.18</v>
      </c>
      <c r="N181" s="12">
        <v>0.16700000000000001</v>
      </c>
      <c r="O181" s="12">
        <v>0.16700000000000001</v>
      </c>
      <c r="P181" s="12">
        <f t="shared" si="54"/>
        <v>0.05</v>
      </c>
      <c r="Q181" s="12">
        <f t="shared" si="55"/>
        <v>0.05</v>
      </c>
      <c r="R181" s="47">
        <f t="shared" si="56"/>
        <v>0.65</v>
      </c>
      <c r="S181" s="1">
        <f t="shared" si="57"/>
        <v>24</v>
      </c>
      <c r="T181" s="1">
        <f t="shared" si="58"/>
        <v>12</v>
      </c>
      <c r="U181" s="14">
        <v>88.366325369738306</v>
      </c>
      <c r="V181" s="17">
        <v>1115.9745893060301</v>
      </c>
      <c r="W181" s="17">
        <v>8782.9766149783809</v>
      </c>
      <c r="X181" s="17">
        <f t="shared" si="61"/>
        <v>500000</v>
      </c>
      <c r="Y181" s="17">
        <f t="shared" si="62"/>
        <v>500000</v>
      </c>
      <c r="Z181" s="58">
        <v>-26.090779999999999</v>
      </c>
      <c r="AA181" s="59">
        <v>29.474460000000001</v>
      </c>
    </row>
    <row r="182" spans="1:27" x14ac:dyDescent="0.25">
      <c r="A182" s="23" t="str">
        <f t="shared" si="53"/>
        <v>IRP23_FULL_ADJ</v>
      </c>
      <c r="B182" s="10" t="s">
        <v>45</v>
      </c>
      <c r="C182" s="10" t="s">
        <v>28</v>
      </c>
      <c r="D182" s="1" t="s">
        <v>29</v>
      </c>
      <c r="E182" s="1" t="b">
        <f t="shared" si="60"/>
        <v>1</v>
      </c>
      <c r="F182" s="1">
        <v>405</v>
      </c>
      <c r="G182" s="1">
        <v>2</v>
      </c>
      <c r="H182" s="1">
        <f t="shared" si="52"/>
        <v>810</v>
      </c>
      <c r="I182" s="1" t="s">
        <v>30</v>
      </c>
      <c r="J182" s="18">
        <v>2027</v>
      </c>
      <c r="K182" s="1">
        <v>12.994999999999999</v>
      </c>
      <c r="L182" s="1">
        <v>1010</v>
      </c>
      <c r="M182" s="1">
        <f t="shared" si="59"/>
        <v>45.18</v>
      </c>
      <c r="N182" s="12">
        <v>0.45473684210526299</v>
      </c>
      <c r="O182" s="12">
        <v>0.45473684210526299</v>
      </c>
      <c r="P182" s="12">
        <f t="shared" si="54"/>
        <v>0.05</v>
      </c>
      <c r="Q182" s="12">
        <f t="shared" si="55"/>
        <v>0.05</v>
      </c>
      <c r="R182" s="47">
        <f t="shared" si="56"/>
        <v>0.65</v>
      </c>
      <c r="S182" s="1">
        <f t="shared" si="57"/>
        <v>24</v>
      </c>
      <c r="T182" s="1">
        <f t="shared" si="58"/>
        <v>12</v>
      </c>
      <c r="U182" s="14">
        <v>88.366325369738306</v>
      </c>
      <c r="V182" s="17">
        <v>1115.9745893060301</v>
      </c>
      <c r="W182" s="17">
        <v>63237.5146040728</v>
      </c>
      <c r="X182" s="17">
        <f t="shared" si="61"/>
        <v>500000</v>
      </c>
      <c r="Y182" s="17">
        <f t="shared" si="62"/>
        <v>500000</v>
      </c>
      <c r="Z182" s="58">
        <v>-26.25404</v>
      </c>
      <c r="AA182" s="59">
        <v>29.18008</v>
      </c>
    </row>
    <row r="183" spans="1:27" x14ac:dyDescent="0.25">
      <c r="A183" s="23" t="str">
        <f t="shared" si="53"/>
        <v>IRP23_FULL_ADJ</v>
      </c>
      <c r="B183" s="10" t="s">
        <v>46</v>
      </c>
      <c r="C183" s="10" t="s">
        <v>28</v>
      </c>
      <c r="D183" s="1" t="s">
        <v>29</v>
      </c>
      <c r="E183" s="1" t="b">
        <f t="shared" si="60"/>
        <v>1</v>
      </c>
      <c r="F183" s="1">
        <v>405</v>
      </c>
      <c r="G183" s="1">
        <v>1</v>
      </c>
      <c r="H183" s="1">
        <f t="shared" si="52"/>
        <v>405</v>
      </c>
      <c r="I183" s="1" t="s">
        <v>30</v>
      </c>
      <c r="J183" s="18">
        <v>2028</v>
      </c>
      <c r="K183" s="1">
        <v>12.994999999999999</v>
      </c>
      <c r="L183" s="1">
        <v>1010</v>
      </c>
      <c r="M183" s="1">
        <f t="shared" si="59"/>
        <v>45.18</v>
      </c>
      <c r="N183" s="12">
        <v>0.45473684210526299</v>
      </c>
      <c r="O183" s="12">
        <v>0.45473684210526299</v>
      </c>
      <c r="P183" s="12">
        <f t="shared" si="54"/>
        <v>0.05</v>
      </c>
      <c r="Q183" s="12">
        <f t="shared" si="55"/>
        <v>0.05</v>
      </c>
      <c r="R183" s="47">
        <f t="shared" si="56"/>
        <v>0.65</v>
      </c>
      <c r="S183" s="1">
        <f t="shared" si="57"/>
        <v>24</v>
      </c>
      <c r="T183" s="1">
        <f t="shared" si="58"/>
        <v>12</v>
      </c>
      <c r="U183" s="14">
        <v>88.366325369738306</v>
      </c>
      <c r="V183" s="17">
        <v>1115.9745893060301</v>
      </c>
      <c r="W183" s="17">
        <v>63237.5146040728</v>
      </c>
      <c r="X183" s="17">
        <f t="shared" si="61"/>
        <v>500000</v>
      </c>
      <c r="Y183" s="17">
        <f t="shared" si="62"/>
        <v>500000</v>
      </c>
      <c r="Z183" s="58">
        <v>-26.25404</v>
      </c>
      <c r="AA183" s="59">
        <v>29.18008</v>
      </c>
    </row>
    <row r="184" spans="1:27" x14ac:dyDescent="0.25">
      <c r="A184" s="23" t="str">
        <f>A182</f>
        <v>IRP23_FULL_ADJ</v>
      </c>
      <c r="B184" s="10" t="s">
        <v>98</v>
      </c>
      <c r="C184" s="10" t="s">
        <v>28</v>
      </c>
      <c r="D184" s="1" t="s">
        <v>29</v>
      </c>
      <c r="E184" s="1" t="b">
        <f t="shared" si="60"/>
        <v>1</v>
      </c>
      <c r="F184" s="1">
        <v>475</v>
      </c>
      <c r="G184" s="1">
        <v>3</v>
      </c>
      <c r="H184" s="1">
        <f t="shared" si="52"/>
        <v>1425</v>
      </c>
      <c r="I184" s="1" t="s">
        <v>30</v>
      </c>
      <c r="J184" s="1">
        <v>2030</v>
      </c>
      <c r="K184" s="1">
        <v>12.994999999999999</v>
      </c>
      <c r="L184" s="1">
        <v>1010</v>
      </c>
      <c r="M184" s="1">
        <f>M182</f>
        <v>45.18</v>
      </c>
      <c r="N184" s="12">
        <v>0.45473684210526299</v>
      </c>
      <c r="O184" s="12">
        <v>0.45473684210526299</v>
      </c>
      <c r="P184" s="12">
        <f t="shared" si="54"/>
        <v>0.05</v>
      </c>
      <c r="Q184" s="12">
        <f t="shared" si="55"/>
        <v>0.05</v>
      </c>
      <c r="R184" s="47">
        <f t="shared" si="56"/>
        <v>0.65</v>
      </c>
      <c r="S184" s="1">
        <f t="shared" si="57"/>
        <v>24</v>
      </c>
      <c r="T184" s="1">
        <f t="shared" si="58"/>
        <v>12</v>
      </c>
      <c r="U184" s="14">
        <v>88.366325369738306</v>
      </c>
      <c r="V184" s="17">
        <v>1115.9745893060301</v>
      </c>
      <c r="W184" s="17">
        <v>63237.5146040728</v>
      </c>
      <c r="X184" s="17">
        <f t="shared" si="61"/>
        <v>500000</v>
      </c>
      <c r="Y184" s="17">
        <f t="shared" si="62"/>
        <v>500000</v>
      </c>
      <c r="Z184" s="58">
        <v>-26.25404</v>
      </c>
      <c r="AA184" s="59">
        <v>29.18008</v>
      </c>
    </row>
    <row r="185" spans="1:27" x14ac:dyDescent="0.25">
      <c r="A185" s="23" t="str">
        <f t="shared" ref="A185:A206" si="63">A184</f>
        <v>IRP23_FULL_ADJ</v>
      </c>
      <c r="B185" s="10" t="s">
        <v>47</v>
      </c>
      <c r="C185" s="10" t="s">
        <v>28</v>
      </c>
      <c r="D185" s="1" t="s">
        <v>29</v>
      </c>
      <c r="E185" s="1" t="b">
        <f t="shared" si="60"/>
        <v>1</v>
      </c>
      <c r="F185" s="1">
        <v>720</v>
      </c>
      <c r="G185" s="1">
        <v>4</v>
      </c>
      <c r="H185" s="1">
        <f t="shared" si="52"/>
        <v>2880</v>
      </c>
      <c r="I185" s="1" t="s">
        <v>30</v>
      </c>
      <c r="J185" s="1" t="s">
        <v>48</v>
      </c>
      <c r="K185" s="1">
        <v>10.305</v>
      </c>
      <c r="L185" s="1">
        <v>947</v>
      </c>
      <c r="M185" s="1">
        <f>M184</f>
        <v>45.18</v>
      </c>
      <c r="N185" s="12">
        <v>0.6</v>
      </c>
      <c r="O185" s="12">
        <v>0.6</v>
      </c>
      <c r="P185" s="12">
        <f t="shared" si="54"/>
        <v>0.05</v>
      </c>
      <c r="Q185" s="12">
        <f t="shared" si="55"/>
        <v>0.05</v>
      </c>
      <c r="R185" s="47">
        <f t="shared" si="56"/>
        <v>0.65</v>
      </c>
      <c r="S185" s="1">
        <f t="shared" si="57"/>
        <v>24</v>
      </c>
      <c r="T185" s="1">
        <f t="shared" si="58"/>
        <v>12</v>
      </c>
      <c r="U185" s="14">
        <v>121.970420932878</v>
      </c>
      <c r="V185" s="17">
        <v>1165.56676678043</v>
      </c>
      <c r="W185" s="17">
        <v>87058.669696268495</v>
      </c>
      <c r="X185" s="17">
        <f t="shared" si="61"/>
        <v>500000</v>
      </c>
      <c r="Y185" s="17">
        <f t="shared" si="62"/>
        <v>500000</v>
      </c>
      <c r="Z185" s="58">
        <v>-25.920069999999999</v>
      </c>
      <c r="AA185" s="59">
        <v>28.924942000000001</v>
      </c>
    </row>
    <row r="186" spans="1:27" x14ac:dyDescent="0.25">
      <c r="A186" s="23" t="str">
        <f t="shared" si="63"/>
        <v>IRP23_FULL_ADJ</v>
      </c>
      <c r="B186" s="10" t="s">
        <v>49</v>
      </c>
      <c r="C186" s="10" t="s">
        <v>28</v>
      </c>
      <c r="D186" s="1" t="s">
        <v>29</v>
      </c>
      <c r="E186" s="1" t="b">
        <f t="shared" si="60"/>
        <v>1</v>
      </c>
      <c r="F186" s="1">
        <v>720</v>
      </c>
      <c r="G186" s="1">
        <v>1</v>
      </c>
      <c r="H186" s="1">
        <f t="shared" si="52"/>
        <v>720</v>
      </c>
      <c r="I186" s="1">
        <v>2024</v>
      </c>
      <c r="J186" s="1" t="s">
        <v>48</v>
      </c>
      <c r="K186" s="1">
        <v>10.305</v>
      </c>
      <c r="L186" s="1">
        <v>947</v>
      </c>
      <c r="M186" s="1">
        <f>M185</f>
        <v>45.18</v>
      </c>
      <c r="N186" s="12">
        <v>0.6</v>
      </c>
      <c r="O186" s="12">
        <v>0.6</v>
      </c>
      <c r="P186" s="12">
        <f t="shared" si="54"/>
        <v>0.05</v>
      </c>
      <c r="Q186" s="12">
        <f t="shared" si="55"/>
        <v>0.05</v>
      </c>
      <c r="R186" s="47">
        <f t="shared" si="56"/>
        <v>0.65</v>
      </c>
      <c r="S186" s="1">
        <f t="shared" si="57"/>
        <v>24</v>
      </c>
      <c r="T186" s="1">
        <f t="shared" si="58"/>
        <v>12</v>
      </c>
      <c r="U186" s="14">
        <v>121.970420932878</v>
      </c>
      <c r="V186" s="17">
        <v>1165.56676678043</v>
      </c>
      <c r="W186" s="17">
        <v>87058.669696268495</v>
      </c>
      <c r="X186" s="17">
        <f t="shared" si="61"/>
        <v>500000</v>
      </c>
      <c r="Y186" s="17">
        <f t="shared" si="62"/>
        <v>500000</v>
      </c>
      <c r="Z186" s="58">
        <v>-25.920069999999999</v>
      </c>
      <c r="AA186" s="59">
        <v>28.924942000000001</v>
      </c>
    </row>
    <row r="187" spans="1:27" x14ac:dyDescent="0.25">
      <c r="A187" s="23" t="str">
        <f t="shared" si="63"/>
        <v>IRP23_FULL_ADJ</v>
      </c>
      <c r="B187" s="10" t="s">
        <v>50</v>
      </c>
      <c r="C187" s="10" t="s">
        <v>28</v>
      </c>
      <c r="D187" s="1" t="s">
        <v>29</v>
      </c>
      <c r="E187" s="1" t="b">
        <f t="shared" si="60"/>
        <v>1</v>
      </c>
      <c r="F187" s="1">
        <v>720</v>
      </c>
      <c r="G187" s="1">
        <v>1</v>
      </c>
      <c r="H187" s="1">
        <f t="shared" si="52"/>
        <v>720</v>
      </c>
      <c r="I187" s="1">
        <v>2024</v>
      </c>
      <c r="J187" s="1" t="s">
        <v>48</v>
      </c>
      <c r="K187" s="1">
        <v>10.305</v>
      </c>
      <c r="L187" s="1">
        <v>947</v>
      </c>
      <c r="M187" s="1">
        <v>45.18</v>
      </c>
      <c r="N187" s="12">
        <v>0.6</v>
      </c>
      <c r="O187" s="12">
        <v>0.6</v>
      </c>
      <c r="P187" s="12">
        <f t="shared" si="54"/>
        <v>0.05</v>
      </c>
      <c r="Q187" s="12">
        <f t="shared" si="55"/>
        <v>0.05</v>
      </c>
      <c r="R187" s="47">
        <f t="shared" si="56"/>
        <v>0.65</v>
      </c>
      <c r="S187" s="1">
        <f t="shared" si="57"/>
        <v>24</v>
      </c>
      <c r="T187" s="1">
        <f t="shared" si="58"/>
        <v>12</v>
      </c>
      <c r="U187" s="14">
        <v>121.970420932878</v>
      </c>
      <c r="V187" s="17">
        <v>1165.56676678043</v>
      </c>
      <c r="W187" s="17">
        <v>87058.669696268495</v>
      </c>
      <c r="X187" s="17">
        <f t="shared" si="61"/>
        <v>500000</v>
      </c>
      <c r="Y187" s="17">
        <f t="shared" si="62"/>
        <v>500000</v>
      </c>
      <c r="Z187" s="58">
        <v>-25.920069999999999</v>
      </c>
      <c r="AA187" s="59">
        <v>28.924942000000001</v>
      </c>
    </row>
    <row r="188" spans="1:27" x14ac:dyDescent="0.25">
      <c r="A188" s="23" t="str">
        <f t="shared" si="63"/>
        <v>IRP23_FULL_ADJ</v>
      </c>
      <c r="B188" s="10" t="s">
        <v>51</v>
      </c>
      <c r="C188" s="10" t="s">
        <v>28</v>
      </c>
      <c r="D188" s="1" t="s">
        <v>29</v>
      </c>
      <c r="E188" s="1" t="b">
        <f t="shared" si="60"/>
        <v>1</v>
      </c>
      <c r="F188" s="1">
        <v>593</v>
      </c>
      <c r="G188" s="1">
        <v>3</v>
      </c>
      <c r="H188" s="1">
        <f t="shared" si="52"/>
        <v>1779</v>
      </c>
      <c r="I188" s="1" t="s">
        <v>30</v>
      </c>
      <c r="J188" s="1">
        <v>2038</v>
      </c>
      <c r="K188" s="1">
        <v>11.003</v>
      </c>
      <c r="L188" s="1">
        <v>986</v>
      </c>
      <c r="M188" s="1">
        <v>45.18</v>
      </c>
      <c r="N188" s="12">
        <v>0.59696458684654297</v>
      </c>
      <c r="O188" s="12">
        <v>0.59696458684654297</v>
      </c>
      <c r="P188" s="12">
        <f t="shared" si="54"/>
        <v>0.05</v>
      </c>
      <c r="Q188" s="12">
        <f t="shared" si="55"/>
        <v>0.05</v>
      </c>
      <c r="R188" s="47">
        <f t="shared" si="56"/>
        <v>0.65</v>
      </c>
      <c r="S188" s="1">
        <f t="shared" si="57"/>
        <v>24</v>
      </c>
      <c r="T188" s="1">
        <f t="shared" si="58"/>
        <v>12</v>
      </c>
      <c r="U188" s="14">
        <v>88.366325369738306</v>
      </c>
      <c r="V188" s="17">
        <v>1115.9745893060301</v>
      </c>
      <c r="W188" s="17">
        <v>77729.591964709907</v>
      </c>
      <c r="X188" s="17">
        <f t="shared" si="61"/>
        <v>500000</v>
      </c>
      <c r="Y188" s="17">
        <f t="shared" si="62"/>
        <v>500000</v>
      </c>
      <c r="Z188" s="58">
        <v>-26.740269999999999</v>
      </c>
      <c r="AA188" s="59">
        <v>27.975000000000001</v>
      </c>
    </row>
    <row r="189" spans="1:27" x14ac:dyDescent="0.25">
      <c r="A189" s="23" t="str">
        <f t="shared" si="63"/>
        <v>IRP23_FULL_ADJ</v>
      </c>
      <c r="B189" s="10" t="s">
        <v>52</v>
      </c>
      <c r="C189" s="10" t="s">
        <v>28</v>
      </c>
      <c r="D189" s="1" t="s">
        <v>29</v>
      </c>
      <c r="E189" s="1" t="b">
        <f t="shared" si="60"/>
        <v>1</v>
      </c>
      <c r="F189" s="1">
        <v>593</v>
      </c>
      <c r="G189" s="1">
        <v>3</v>
      </c>
      <c r="H189" s="1">
        <f t="shared" si="52"/>
        <v>1779</v>
      </c>
      <c r="I189" s="1" t="s">
        <v>30</v>
      </c>
      <c r="J189" s="18">
        <v>2040</v>
      </c>
      <c r="K189" s="1">
        <v>11.519</v>
      </c>
      <c r="L189" s="1">
        <v>986</v>
      </c>
      <c r="M189" s="1">
        <f t="shared" ref="M189:M199" si="64">M188</f>
        <v>45.18</v>
      </c>
      <c r="N189" s="12">
        <v>0.59696458684654297</v>
      </c>
      <c r="O189" s="12">
        <v>0.59696458684654297</v>
      </c>
      <c r="P189" s="12">
        <f t="shared" si="54"/>
        <v>0.05</v>
      </c>
      <c r="Q189" s="12">
        <f t="shared" si="55"/>
        <v>0.05</v>
      </c>
      <c r="R189" s="47">
        <f t="shared" si="56"/>
        <v>0.65</v>
      </c>
      <c r="S189" s="1">
        <f t="shared" si="57"/>
        <v>24</v>
      </c>
      <c r="T189" s="1">
        <f t="shared" si="58"/>
        <v>12</v>
      </c>
      <c r="U189" s="14">
        <v>88.366325369738306</v>
      </c>
      <c r="V189" s="17">
        <v>1115.9745893060301</v>
      </c>
      <c r="W189" s="17">
        <v>77729.591964709907</v>
      </c>
      <c r="X189" s="17">
        <f t="shared" si="61"/>
        <v>500000</v>
      </c>
      <c r="Y189" s="17">
        <f t="shared" si="62"/>
        <v>500000</v>
      </c>
      <c r="Z189" s="58">
        <v>-26.740269999999999</v>
      </c>
      <c r="AA189" s="59">
        <v>27.975000000000001</v>
      </c>
    </row>
    <row r="190" spans="1:27" x14ac:dyDescent="0.25">
      <c r="A190" s="23" t="str">
        <f t="shared" si="63"/>
        <v>IRP23_FULL_ADJ</v>
      </c>
      <c r="B190" s="10" t="s">
        <v>53</v>
      </c>
      <c r="C190" s="10" t="s">
        <v>28</v>
      </c>
      <c r="D190" s="1" t="s">
        <v>29</v>
      </c>
      <c r="E190" s="1" t="b">
        <f t="shared" si="60"/>
        <v>1</v>
      </c>
      <c r="F190" s="1">
        <v>606</v>
      </c>
      <c r="G190" s="1">
        <v>5</v>
      </c>
      <c r="H190" s="1">
        <f t="shared" si="52"/>
        <v>3030</v>
      </c>
      <c r="I190" s="1" t="s">
        <v>30</v>
      </c>
      <c r="J190" s="1">
        <v>2048</v>
      </c>
      <c r="K190" s="1">
        <v>11.782</v>
      </c>
      <c r="L190" s="1">
        <v>1056</v>
      </c>
      <c r="M190" s="1">
        <f t="shared" si="64"/>
        <v>45.18</v>
      </c>
      <c r="N190" s="12">
        <v>0.16700000000000001</v>
      </c>
      <c r="O190" s="12">
        <v>0.166939443535188</v>
      </c>
      <c r="P190" s="12">
        <f t="shared" si="54"/>
        <v>0.05</v>
      </c>
      <c r="Q190" s="12">
        <f t="shared" si="55"/>
        <v>0.05</v>
      </c>
      <c r="R190" s="47">
        <f t="shared" si="56"/>
        <v>0.65</v>
      </c>
      <c r="S190" s="1">
        <f t="shared" si="57"/>
        <v>24</v>
      </c>
      <c r="T190" s="1">
        <f t="shared" si="58"/>
        <v>12</v>
      </c>
      <c r="U190" s="14">
        <v>88.366325369738306</v>
      </c>
      <c r="V190" s="17">
        <v>1115.9745893060301</v>
      </c>
      <c r="W190" s="17">
        <v>160728.80390238899</v>
      </c>
      <c r="X190" s="17">
        <f t="shared" si="61"/>
        <v>500000</v>
      </c>
      <c r="Y190" s="17">
        <f t="shared" si="62"/>
        <v>500000</v>
      </c>
      <c r="Z190" s="58">
        <v>-27.095549999999999</v>
      </c>
      <c r="AA190" s="59">
        <v>29.77055</v>
      </c>
    </row>
    <row r="191" spans="1:27" x14ac:dyDescent="0.25">
      <c r="A191" s="23" t="str">
        <f t="shared" si="63"/>
        <v>IRP23_FULL_ADJ</v>
      </c>
      <c r="B191" s="10" t="s">
        <v>54</v>
      </c>
      <c r="C191" s="10" t="s">
        <v>28</v>
      </c>
      <c r="D191" s="1" t="s">
        <v>29</v>
      </c>
      <c r="E191" s="1" t="b">
        <f t="shared" si="60"/>
        <v>1</v>
      </c>
      <c r="F191" s="1">
        <v>663</v>
      </c>
      <c r="G191" s="1">
        <v>1</v>
      </c>
      <c r="H191" s="1">
        <f t="shared" si="52"/>
        <v>663</v>
      </c>
      <c r="I191" s="1" t="s">
        <v>30</v>
      </c>
      <c r="J191" s="1">
        <v>2051</v>
      </c>
      <c r="K191" s="1">
        <v>11.032</v>
      </c>
      <c r="L191" s="1">
        <v>988</v>
      </c>
      <c r="M191" s="1">
        <f t="shared" si="64"/>
        <v>45.18</v>
      </c>
      <c r="N191" s="12">
        <v>0.16700000000000001</v>
      </c>
      <c r="O191" s="12">
        <v>0.17014925373134299</v>
      </c>
      <c r="P191" s="12">
        <f t="shared" si="54"/>
        <v>0.05</v>
      </c>
      <c r="Q191" s="12">
        <f t="shared" si="55"/>
        <v>0.05</v>
      </c>
      <c r="R191" s="47">
        <f t="shared" si="56"/>
        <v>0.65</v>
      </c>
      <c r="S191" s="1">
        <f t="shared" si="57"/>
        <v>24</v>
      </c>
      <c r="T191" s="1">
        <f t="shared" si="58"/>
        <v>12</v>
      </c>
      <c r="U191" s="14">
        <v>88.366325369738306</v>
      </c>
      <c r="V191" s="17">
        <v>1115.9745893060301</v>
      </c>
      <c r="W191" s="17">
        <v>176538.078918999</v>
      </c>
      <c r="X191" s="17">
        <f t="shared" si="61"/>
        <v>500000</v>
      </c>
      <c r="Y191" s="17">
        <f t="shared" si="62"/>
        <v>500000</v>
      </c>
      <c r="Z191" s="58">
        <v>-27.095549999999999</v>
      </c>
      <c r="AA191" s="59">
        <v>29.77055</v>
      </c>
    </row>
    <row r="192" spans="1:27" x14ac:dyDescent="0.25">
      <c r="A192" s="23" t="str">
        <f t="shared" si="63"/>
        <v>IRP23_FULL_ADJ</v>
      </c>
      <c r="B192" s="10" t="s">
        <v>55</v>
      </c>
      <c r="C192" s="10" t="s">
        <v>28</v>
      </c>
      <c r="D192" s="1" t="s">
        <v>29</v>
      </c>
      <c r="E192" s="1" t="b">
        <f t="shared" si="60"/>
        <v>1</v>
      </c>
      <c r="F192" s="1">
        <v>615</v>
      </c>
      <c r="G192" s="1">
        <v>3</v>
      </c>
      <c r="H192" s="1">
        <f t="shared" si="52"/>
        <v>1845</v>
      </c>
      <c r="I192" s="1" t="s">
        <v>30</v>
      </c>
      <c r="J192" s="1">
        <v>2042</v>
      </c>
      <c r="K192" s="1">
        <v>11.682</v>
      </c>
      <c r="L192" s="1">
        <v>1047</v>
      </c>
      <c r="M192" s="1">
        <f t="shared" si="64"/>
        <v>45.18</v>
      </c>
      <c r="N192" s="12">
        <v>0.28599999999999998</v>
      </c>
      <c r="O192" s="12">
        <v>0.28599999999999998</v>
      </c>
      <c r="P192" s="12">
        <f t="shared" si="54"/>
        <v>0.05</v>
      </c>
      <c r="Q192" s="12">
        <f t="shared" si="55"/>
        <v>0.05</v>
      </c>
      <c r="R192" s="47">
        <f t="shared" si="56"/>
        <v>0.65</v>
      </c>
      <c r="S192" s="1">
        <f t="shared" si="57"/>
        <v>24</v>
      </c>
      <c r="T192" s="1">
        <f t="shared" si="58"/>
        <v>12</v>
      </c>
      <c r="U192" s="14">
        <v>88.366325369738306</v>
      </c>
      <c r="V192" s="17">
        <v>1118.9840227531299</v>
      </c>
      <c r="W192" s="17">
        <v>81681.806981774702</v>
      </c>
      <c r="X192" s="17">
        <f t="shared" si="61"/>
        <v>500000</v>
      </c>
      <c r="Y192" s="17">
        <f t="shared" si="62"/>
        <v>500000</v>
      </c>
      <c r="Z192" s="58">
        <v>-23.667770000000001</v>
      </c>
      <c r="AA192" s="59">
        <v>27.612770000000001</v>
      </c>
    </row>
    <row r="193" spans="1:27" x14ac:dyDescent="0.25">
      <c r="A193" s="23" t="str">
        <f t="shared" si="63"/>
        <v>IRP23_FULL_ADJ</v>
      </c>
      <c r="B193" s="10" t="s">
        <v>56</v>
      </c>
      <c r="C193" s="10" t="s">
        <v>28</v>
      </c>
      <c r="D193" s="1" t="s">
        <v>29</v>
      </c>
      <c r="E193" s="1" t="b">
        <f t="shared" si="60"/>
        <v>1</v>
      </c>
      <c r="F193" s="1">
        <v>615</v>
      </c>
      <c r="G193" s="1">
        <v>3</v>
      </c>
      <c r="H193" s="1">
        <f t="shared" si="52"/>
        <v>1845</v>
      </c>
      <c r="I193" s="1" t="s">
        <v>30</v>
      </c>
      <c r="J193" s="1">
        <v>2044</v>
      </c>
      <c r="K193" s="1">
        <v>11.519</v>
      </c>
      <c r="L193" s="1">
        <v>1057</v>
      </c>
      <c r="M193" s="1">
        <f t="shared" si="64"/>
        <v>45.18</v>
      </c>
      <c r="N193" s="12">
        <v>0.28599999999999998</v>
      </c>
      <c r="O193" s="12">
        <v>0.28599999999999998</v>
      </c>
      <c r="P193" s="12">
        <f t="shared" si="54"/>
        <v>0.05</v>
      </c>
      <c r="Q193" s="12">
        <f t="shared" si="55"/>
        <v>0.05</v>
      </c>
      <c r="R193" s="47">
        <f t="shared" si="56"/>
        <v>0.65</v>
      </c>
      <c r="S193" s="1">
        <f t="shared" si="57"/>
        <v>24</v>
      </c>
      <c r="T193" s="1">
        <f t="shared" si="58"/>
        <v>12</v>
      </c>
      <c r="U193" s="14">
        <v>88.366325369738306</v>
      </c>
      <c r="V193" s="17">
        <v>1118.9840227531299</v>
      </c>
      <c r="W193" s="17">
        <v>81681.806981774702</v>
      </c>
      <c r="X193" s="17">
        <f t="shared" si="61"/>
        <v>500000</v>
      </c>
      <c r="Y193" s="17">
        <f t="shared" si="62"/>
        <v>500000</v>
      </c>
      <c r="Z193" s="58">
        <v>-23.667770000000001</v>
      </c>
      <c r="AA193" s="59">
        <v>27.612770000000001</v>
      </c>
    </row>
    <row r="194" spans="1:27" x14ac:dyDescent="0.25">
      <c r="A194" s="23" t="str">
        <f t="shared" si="63"/>
        <v>IRP23_FULL_ADJ</v>
      </c>
      <c r="B194" s="10" t="s">
        <v>57</v>
      </c>
      <c r="C194" s="10" t="s">
        <v>28</v>
      </c>
      <c r="D194" s="1" t="s">
        <v>29</v>
      </c>
      <c r="E194" s="1" t="b">
        <f t="shared" si="60"/>
        <v>1</v>
      </c>
      <c r="F194" s="1">
        <v>575</v>
      </c>
      <c r="G194" s="1">
        <v>3</v>
      </c>
      <c r="H194" s="1">
        <f t="shared" si="52"/>
        <v>1725</v>
      </c>
      <c r="I194" s="1" t="s">
        <v>30</v>
      </c>
      <c r="J194" s="18">
        <v>2031</v>
      </c>
      <c r="K194" s="1">
        <v>12.066000000000001</v>
      </c>
      <c r="L194" s="1">
        <v>991</v>
      </c>
      <c r="M194" s="1">
        <f t="shared" si="64"/>
        <v>45.18</v>
      </c>
      <c r="N194" s="12">
        <v>0.250434782608696</v>
      </c>
      <c r="O194" s="12">
        <v>0.250434782608696</v>
      </c>
      <c r="P194" s="12">
        <f t="shared" si="54"/>
        <v>0.05</v>
      </c>
      <c r="Q194" s="12">
        <f t="shared" si="55"/>
        <v>0.05</v>
      </c>
      <c r="R194" s="47">
        <f t="shared" si="56"/>
        <v>0.65</v>
      </c>
      <c r="S194" s="1">
        <f t="shared" si="57"/>
        <v>24</v>
      </c>
      <c r="T194" s="1">
        <f t="shared" si="58"/>
        <v>12</v>
      </c>
      <c r="U194" s="14">
        <v>88.366325369738306</v>
      </c>
      <c r="V194" s="17">
        <v>1115.9745893060301</v>
      </c>
      <c r="W194" s="17">
        <v>76411.979522184294</v>
      </c>
      <c r="X194" s="17">
        <f t="shared" si="61"/>
        <v>500000</v>
      </c>
      <c r="Y194" s="17">
        <f t="shared" si="62"/>
        <v>500000</v>
      </c>
      <c r="Z194" s="58">
        <v>-26.280360000000002</v>
      </c>
      <c r="AA194" s="59">
        <v>29.142289999999999</v>
      </c>
    </row>
    <row r="195" spans="1:27" x14ac:dyDescent="0.25">
      <c r="A195" s="23" t="str">
        <f t="shared" si="63"/>
        <v>IRP23_FULL_ADJ</v>
      </c>
      <c r="B195" s="10" t="s">
        <v>58</v>
      </c>
      <c r="C195" s="10" t="s">
        <v>28</v>
      </c>
      <c r="D195" s="1" t="s">
        <v>29</v>
      </c>
      <c r="E195" s="1" t="b">
        <f t="shared" si="60"/>
        <v>1</v>
      </c>
      <c r="F195" s="1">
        <v>575</v>
      </c>
      <c r="G195" s="1">
        <v>3</v>
      </c>
      <c r="H195" s="1">
        <f t="shared" si="52"/>
        <v>1725</v>
      </c>
      <c r="I195" s="1" t="s">
        <v>30</v>
      </c>
      <c r="J195" s="18">
        <v>2035</v>
      </c>
      <c r="K195" s="1">
        <v>12.066000000000001</v>
      </c>
      <c r="L195" s="1">
        <v>991</v>
      </c>
      <c r="M195" s="1">
        <f t="shared" si="64"/>
        <v>45.18</v>
      </c>
      <c r="N195" s="12">
        <v>0.250434782608696</v>
      </c>
      <c r="O195" s="12">
        <v>0.250434782608696</v>
      </c>
      <c r="P195" s="12">
        <f t="shared" si="54"/>
        <v>0.05</v>
      </c>
      <c r="Q195" s="12">
        <f t="shared" si="55"/>
        <v>0.05</v>
      </c>
      <c r="R195" s="47">
        <f t="shared" si="56"/>
        <v>0.65</v>
      </c>
      <c r="S195" s="1">
        <f t="shared" si="57"/>
        <v>24</v>
      </c>
      <c r="T195" s="1">
        <f t="shared" si="58"/>
        <v>12</v>
      </c>
      <c r="U195" s="14">
        <v>88.366325369738306</v>
      </c>
      <c r="V195" s="17">
        <v>1115.9745893060301</v>
      </c>
      <c r="W195" s="17">
        <v>76411.979522184294</v>
      </c>
      <c r="X195" s="17">
        <f t="shared" si="61"/>
        <v>500000</v>
      </c>
      <c r="Y195" s="17">
        <f t="shared" si="62"/>
        <v>500000</v>
      </c>
      <c r="Z195" s="58">
        <v>-26.280360000000002</v>
      </c>
      <c r="AA195" s="59">
        <v>29.142289999999999</v>
      </c>
    </row>
    <row r="196" spans="1:27" x14ac:dyDescent="0.25">
      <c r="A196" s="23" t="str">
        <f t="shared" si="63"/>
        <v>IRP23_FULL_ADJ</v>
      </c>
      <c r="B196" s="10" t="s">
        <v>59</v>
      </c>
      <c r="C196" s="10" t="s">
        <v>28</v>
      </c>
      <c r="D196" s="1" t="s">
        <v>29</v>
      </c>
      <c r="E196" s="1" t="b">
        <f t="shared" si="60"/>
        <v>1</v>
      </c>
      <c r="F196" s="1">
        <v>720</v>
      </c>
      <c r="G196" s="1">
        <v>5</v>
      </c>
      <c r="H196" s="1">
        <f t="shared" si="52"/>
        <v>3600</v>
      </c>
      <c r="I196" s="1" t="s">
        <v>30</v>
      </c>
      <c r="J196" s="1" t="s">
        <v>48</v>
      </c>
      <c r="K196" s="1">
        <v>10.305</v>
      </c>
      <c r="L196" s="1">
        <v>930</v>
      </c>
      <c r="M196" s="1">
        <f t="shared" si="64"/>
        <v>45.18</v>
      </c>
      <c r="N196" s="12">
        <v>0.59751037344398295</v>
      </c>
      <c r="O196" s="12">
        <v>0.59751037344398295</v>
      </c>
      <c r="P196" s="12">
        <f t="shared" si="54"/>
        <v>0.05</v>
      </c>
      <c r="Q196" s="12">
        <f t="shared" si="55"/>
        <v>0.05</v>
      </c>
      <c r="R196" s="47">
        <f t="shared" si="56"/>
        <v>0.65</v>
      </c>
      <c r="S196" s="1">
        <f t="shared" si="57"/>
        <v>24</v>
      </c>
      <c r="T196" s="1">
        <f t="shared" si="58"/>
        <v>12</v>
      </c>
      <c r="U196" s="14">
        <v>121.970420932878</v>
      </c>
      <c r="V196" s="17">
        <v>1201.47709897611</v>
      </c>
      <c r="W196" s="17">
        <v>87058.669696268495</v>
      </c>
      <c r="X196" s="17">
        <f t="shared" si="61"/>
        <v>500000</v>
      </c>
      <c r="Y196" s="17">
        <f t="shared" si="62"/>
        <v>500000</v>
      </c>
      <c r="Z196" s="58">
        <v>-23.42</v>
      </c>
      <c r="AA196" s="59">
        <v>27.33</v>
      </c>
    </row>
    <row r="197" spans="1:27" x14ac:dyDescent="0.25">
      <c r="A197" s="23" t="str">
        <f t="shared" si="63"/>
        <v>IRP23_FULL_ADJ</v>
      </c>
      <c r="B197" s="10" t="s">
        <v>60</v>
      </c>
      <c r="C197" s="10" t="s">
        <v>28</v>
      </c>
      <c r="D197" s="1" t="s">
        <v>29</v>
      </c>
      <c r="E197" s="1" t="b">
        <f t="shared" si="60"/>
        <v>1</v>
      </c>
      <c r="F197" s="1">
        <v>717</v>
      </c>
      <c r="G197" s="1">
        <v>1</v>
      </c>
      <c r="H197" s="1">
        <f t="shared" si="52"/>
        <v>717</v>
      </c>
      <c r="I197" s="1" t="s">
        <v>30</v>
      </c>
      <c r="J197" s="1" t="s">
        <v>48</v>
      </c>
      <c r="K197" s="1">
        <v>10.305</v>
      </c>
      <c r="L197" s="1">
        <v>930</v>
      </c>
      <c r="M197" s="1">
        <f t="shared" si="64"/>
        <v>45.18</v>
      </c>
      <c r="N197" s="12">
        <v>0.59751037344398295</v>
      </c>
      <c r="O197" s="12">
        <v>0.59751037344398295</v>
      </c>
      <c r="P197" s="12">
        <f t="shared" si="54"/>
        <v>0.05</v>
      </c>
      <c r="Q197" s="12">
        <f t="shared" si="55"/>
        <v>0.05</v>
      </c>
      <c r="R197" s="47">
        <f t="shared" si="56"/>
        <v>0.65</v>
      </c>
      <c r="S197" s="1">
        <f t="shared" si="57"/>
        <v>24</v>
      </c>
      <c r="T197" s="1">
        <f t="shared" si="58"/>
        <v>12</v>
      </c>
      <c r="U197" s="14">
        <v>121.970420932878</v>
      </c>
      <c r="V197" s="17">
        <v>1201.47709897611</v>
      </c>
      <c r="W197" s="17">
        <v>87058.669696268495</v>
      </c>
      <c r="X197" s="17">
        <f t="shared" si="61"/>
        <v>500000</v>
      </c>
      <c r="Y197" s="17">
        <f t="shared" si="62"/>
        <v>500000</v>
      </c>
      <c r="Z197" s="58">
        <v>-23.42</v>
      </c>
      <c r="AA197" s="59">
        <v>27.33</v>
      </c>
    </row>
    <row r="198" spans="1:27" x14ac:dyDescent="0.25">
      <c r="A198" s="23" t="str">
        <f t="shared" si="63"/>
        <v>IRP23_FULL_ADJ</v>
      </c>
      <c r="B198" s="10" t="s">
        <v>61</v>
      </c>
      <c r="C198" s="10" t="s">
        <v>28</v>
      </c>
      <c r="D198" s="1" t="s">
        <v>29</v>
      </c>
      <c r="E198" s="1" t="b">
        <f t="shared" si="60"/>
        <v>1</v>
      </c>
      <c r="F198" s="1">
        <v>585</v>
      </c>
      <c r="G198" s="1">
        <v>3</v>
      </c>
      <c r="H198" s="1">
        <f t="shared" ref="H198:H220" si="65">F198*G198</f>
        <v>1755</v>
      </c>
      <c r="I198" s="1" t="s">
        <v>30</v>
      </c>
      <c r="J198" s="18">
        <v>2030</v>
      </c>
      <c r="K198" s="1">
        <v>10.494999999999999</v>
      </c>
      <c r="L198" s="1">
        <v>981</v>
      </c>
      <c r="M198" s="1">
        <f t="shared" si="64"/>
        <v>45.18</v>
      </c>
      <c r="N198" s="12">
        <v>0.33300000000000002</v>
      </c>
      <c r="O198" s="12">
        <v>0.33300000000000002</v>
      </c>
      <c r="P198" s="12">
        <f t="shared" si="54"/>
        <v>0.05</v>
      </c>
      <c r="Q198" s="12">
        <f t="shared" si="55"/>
        <v>0.05</v>
      </c>
      <c r="R198" s="47">
        <f t="shared" si="56"/>
        <v>0.65</v>
      </c>
      <c r="S198" s="1">
        <f t="shared" si="57"/>
        <v>24</v>
      </c>
      <c r="T198" s="1">
        <f t="shared" si="58"/>
        <v>12</v>
      </c>
      <c r="U198" s="14">
        <v>88.366325369738306</v>
      </c>
      <c r="V198" s="17">
        <v>1115.9745893060301</v>
      </c>
      <c r="W198" s="17">
        <v>76411.979522184294</v>
      </c>
      <c r="X198" s="17">
        <f t="shared" si="61"/>
        <v>500000</v>
      </c>
      <c r="Y198" s="17">
        <f t="shared" si="62"/>
        <v>500000</v>
      </c>
      <c r="Z198" s="58">
        <v>-26.775649999999999</v>
      </c>
      <c r="AA198" s="59">
        <v>29.352119999999999</v>
      </c>
    </row>
    <row r="199" spans="1:27" x14ac:dyDescent="0.25">
      <c r="A199" s="23" t="str">
        <f t="shared" si="63"/>
        <v>IRP23_FULL_ADJ</v>
      </c>
      <c r="B199" s="10" t="s">
        <v>62</v>
      </c>
      <c r="C199" s="10" t="s">
        <v>28</v>
      </c>
      <c r="D199" s="1" t="s">
        <v>29</v>
      </c>
      <c r="E199" s="1" t="b">
        <f t="shared" si="60"/>
        <v>1</v>
      </c>
      <c r="F199" s="1">
        <v>585</v>
      </c>
      <c r="G199" s="1">
        <v>3</v>
      </c>
      <c r="H199" s="1">
        <f t="shared" si="65"/>
        <v>1755</v>
      </c>
      <c r="I199" s="1" t="s">
        <v>30</v>
      </c>
      <c r="J199" s="18">
        <v>2030</v>
      </c>
      <c r="K199" s="1">
        <v>10.494999999999999</v>
      </c>
      <c r="L199" s="1">
        <v>981</v>
      </c>
      <c r="M199" s="1">
        <f t="shared" si="64"/>
        <v>45.18</v>
      </c>
      <c r="N199" s="12">
        <v>0.33300000000000002</v>
      </c>
      <c r="O199" s="12">
        <v>0.33300000000000002</v>
      </c>
      <c r="P199" s="12">
        <f t="shared" si="54"/>
        <v>0.05</v>
      </c>
      <c r="Q199" s="12">
        <f t="shared" si="55"/>
        <v>0.05</v>
      </c>
      <c r="R199" s="47">
        <f t="shared" si="56"/>
        <v>0.65</v>
      </c>
      <c r="S199" s="1">
        <f t="shared" si="57"/>
        <v>24</v>
      </c>
      <c r="T199" s="1">
        <f t="shared" si="58"/>
        <v>12</v>
      </c>
      <c r="U199" s="14">
        <v>88.366325369738306</v>
      </c>
      <c r="V199" s="17">
        <v>1115.9745893060301</v>
      </c>
      <c r="W199" s="17">
        <v>76411.979522184294</v>
      </c>
      <c r="X199" s="17">
        <f t="shared" si="61"/>
        <v>500000</v>
      </c>
      <c r="Y199" s="17">
        <f t="shared" si="62"/>
        <v>500000</v>
      </c>
      <c r="Z199" s="58">
        <v>-26.775649999999999</v>
      </c>
      <c r="AA199" s="59">
        <v>29.352119999999999</v>
      </c>
    </row>
    <row r="200" spans="1:27" x14ac:dyDescent="0.25">
      <c r="A200" s="23" t="str">
        <f t="shared" si="63"/>
        <v>IRP23_FULL_ADJ</v>
      </c>
      <c r="B200" s="10" t="s">
        <v>63</v>
      </c>
      <c r="C200" s="10" t="s">
        <v>28</v>
      </c>
      <c r="D200" s="1" t="s">
        <v>64</v>
      </c>
      <c r="E200" s="1" t="b">
        <f t="shared" si="60"/>
        <v>1</v>
      </c>
      <c r="F200" s="1">
        <v>927</v>
      </c>
      <c r="G200" s="1">
        <v>2</v>
      </c>
      <c r="H200" s="1">
        <f t="shared" si="65"/>
        <v>1854</v>
      </c>
      <c r="I200" s="1" t="s">
        <v>30</v>
      </c>
      <c r="J200" s="1">
        <v>2047</v>
      </c>
      <c r="K200" s="1">
        <v>11.111000000000001</v>
      </c>
      <c r="L200" s="1">
        <v>0</v>
      </c>
      <c r="M200" s="1">
        <v>18</v>
      </c>
      <c r="N200" s="12">
        <v>0.1</v>
      </c>
      <c r="O200" s="12">
        <v>0.1</v>
      </c>
      <c r="P200" s="12">
        <f t="shared" ref="P200" si="66">0.5*N200</f>
        <v>0.05</v>
      </c>
      <c r="Q200" s="12">
        <f t="shared" ref="Q200" si="67">0.5*O200</f>
        <v>0.05</v>
      </c>
      <c r="R200" s="47">
        <v>0.5</v>
      </c>
      <c r="S200" s="1">
        <v>240</v>
      </c>
      <c r="T200" s="1">
        <v>240</v>
      </c>
      <c r="U200" s="14">
        <v>56.0068259385666</v>
      </c>
      <c r="V200" s="17">
        <v>1477.3356086461899</v>
      </c>
      <c r="W200" s="17">
        <v>0</v>
      </c>
      <c r="X200" s="17">
        <v>10000000</v>
      </c>
      <c r="Y200" s="17">
        <v>10000000</v>
      </c>
      <c r="Z200" s="14">
        <v>-33.673593539999999</v>
      </c>
      <c r="AA200" s="16">
        <v>18.428246999999999</v>
      </c>
    </row>
    <row r="201" spans="1:27" x14ac:dyDescent="0.25">
      <c r="A201" s="23" t="str">
        <f t="shared" si="63"/>
        <v>IRP23_FULL_ADJ</v>
      </c>
      <c r="B201" s="10" t="s">
        <v>65</v>
      </c>
      <c r="C201" s="10" t="s">
        <v>28</v>
      </c>
      <c r="D201" s="1" t="s">
        <v>66</v>
      </c>
      <c r="E201" s="1" t="b">
        <f t="shared" si="60"/>
        <v>1</v>
      </c>
      <c r="F201" s="1">
        <v>148</v>
      </c>
      <c r="G201" s="1">
        <v>9</v>
      </c>
      <c r="H201" s="1">
        <f t="shared" si="65"/>
        <v>1332</v>
      </c>
      <c r="I201" s="1" t="s">
        <v>30</v>
      </c>
      <c r="J201" s="1">
        <v>2039</v>
      </c>
      <c r="K201" s="1">
        <v>11.519</v>
      </c>
      <c r="L201" s="1">
        <v>574</v>
      </c>
      <c r="M201" s="1">
        <v>373</v>
      </c>
      <c r="N201" s="12"/>
      <c r="O201" s="12"/>
      <c r="P201" s="12"/>
      <c r="Q201" s="12"/>
      <c r="R201" s="1">
        <v>0</v>
      </c>
      <c r="S201" s="1"/>
      <c r="T201" s="1"/>
      <c r="U201" s="14">
        <v>3.73378839590444</v>
      </c>
      <c r="V201" s="17">
        <v>243.94084186575699</v>
      </c>
      <c r="W201" s="17">
        <v>0</v>
      </c>
      <c r="X201" s="17">
        <f t="shared" ref="X201:X257" si="68">G201*W201</f>
        <v>0</v>
      </c>
      <c r="Y201" s="17">
        <v>0</v>
      </c>
      <c r="Z201" s="14">
        <v>-33.591999999999999</v>
      </c>
      <c r="AA201" s="16">
        <v>18.460699999999999</v>
      </c>
    </row>
    <row r="202" spans="1:27" x14ac:dyDescent="0.25">
      <c r="A202" s="23" t="str">
        <f t="shared" si="63"/>
        <v>IRP23_FULL_ADJ</v>
      </c>
      <c r="B202" s="10" t="s">
        <v>67</v>
      </c>
      <c r="C202" s="10" t="s">
        <v>28</v>
      </c>
      <c r="D202" s="1" t="s">
        <v>66</v>
      </c>
      <c r="E202" s="1" t="b">
        <f t="shared" si="60"/>
        <v>1</v>
      </c>
      <c r="F202" s="1">
        <v>148</v>
      </c>
      <c r="G202" s="1">
        <v>5</v>
      </c>
      <c r="H202" s="1">
        <f t="shared" si="65"/>
        <v>740</v>
      </c>
      <c r="I202" s="1" t="s">
        <v>30</v>
      </c>
      <c r="J202" s="1">
        <v>2038</v>
      </c>
      <c r="K202" s="1">
        <v>11.519</v>
      </c>
      <c r="L202" s="1">
        <v>574</v>
      </c>
      <c r="M202" s="1">
        <v>373</v>
      </c>
      <c r="N202" s="12"/>
      <c r="O202" s="12"/>
      <c r="P202" s="12"/>
      <c r="Q202" s="12"/>
      <c r="R202" s="1">
        <v>0</v>
      </c>
      <c r="S202" s="1"/>
      <c r="T202" s="1"/>
      <c r="U202" s="14">
        <v>3.73378839590444</v>
      </c>
      <c r="V202" s="17">
        <v>243.94084186575699</v>
      </c>
      <c r="W202" s="17">
        <v>0</v>
      </c>
      <c r="X202" s="17">
        <f t="shared" si="68"/>
        <v>0</v>
      </c>
      <c r="Y202" s="17">
        <v>0</v>
      </c>
      <c r="Z202" s="14">
        <v>-34.165260000000004</v>
      </c>
      <c r="AA202" s="16">
        <v>21.96077</v>
      </c>
    </row>
    <row r="203" spans="1:27" x14ac:dyDescent="0.25">
      <c r="A203" s="23" t="str">
        <f t="shared" si="63"/>
        <v>IRP23_FULL_ADJ</v>
      </c>
      <c r="B203" s="10" t="s">
        <v>68</v>
      </c>
      <c r="C203" s="10" t="s">
        <v>28</v>
      </c>
      <c r="D203" s="1" t="s">
        <v>69</v>
      </c>
      <c r="E203" s="1" t="b">
        <f t="shared" si="60"/>
        <v>1</v>
      </c>
      <c r="F203" s="1">
        <v>57</v>
      </c>
      <c r="G203" s="1">
        <v>3</v>
      </c>
      <c r="H203" s="1">
        <f t="shared" si="65"/>
        <v>171</v>
      </c>
      <c r="I203" s="1" t="s">
        <v>30</v>
      </c>
      <c r="J203" s="1">
        <v>2026</v>
      </c>
      <c r="K203" s="1">
        <v>11.519</v>
      </c>
      <c r="L203" s="1">
        <v>574</v>
      </c>
      <c r="M203" s="1">
        <v>373</v>
      </c>
      <c r="N203" s="12"/>
      <c r="O203" s="12"/>
      <c r="P203" s="12"/>
      <c r="Q203" s="12"/>
      <c r="R203" s="1">
        <v>0</v>
      </c>
      <c r="S203" s="1"/>
      <c r="T203" s="1"/>
      <c r="U203" s="14">
        <v>3.73378839590444</v>
      </c>
      <c r="V203" s="17">
        <v>243.94084186575699</v>
      </c>
      <c r="W203" s="17">
        <v>0</v>
      </c>
      <c r="X203" s="17">
        <f t="shared" si="68"/>
        <v>0</v>
      </c>
      <c r="Y203" s="17">
        <v>0</v>
      </c>
      <c r="Z203" s="14">
        <v>-33.884079999999997</v>
      </c>
      <c r="AA203" s="16">
        <v>18.533609999999999</v>
      </c>
    </row>
    <row r="204" spans="1:27" x14ac:dyDescent="0.25">
      <c r="A204" s="23" t="str">
        <f t="shared" si="63"/>
        <v>IRP23_FULL_ADJ</v>
      </c>
      <c r="B204" s="10" t="s">
        <v>70</v>
      </c>
      <c r="C204" s="10" t="s">
        <v>28</v>
      </c>
      <c r="D204" s="1" t="s">
        <v>69</v>
      </c>
      <c r="E204" s="1" t="b">
        <f t="shared" si="60"/>
        <v>1</v>
      </c>
      <c r="F204" s="1">
        <v>57</v>
      </c>
      <c r="G204" s="1">
        <v>3</v>
      </c>
      <c r="H204" s="1">
        <f t="shared" si="65"/>
        <v>171</v>
      </c>
      <c r="I204" s="1" t="s">
        <v>30</v>
      </c>
      <c r="J204" s="1">
        <v>2026</v>
      </c>
      <c r="K204" s="1">
        <v>11.519</v>
      </c>
      <c r="L204" s="1">
        <v>574</v>
      </c>
      <c r="M204" s="1">
        <f>M203</f>
        <v>373</v>
      </c>
      <c r="N204" s="12"/>
      <c r="O204" s="12"/>
      <c r="P204" s="12"/>
      <c r="Q204" s="12"/>
      <c r="R204" s="1">
        <v>0</v>
      </c>
      <c r="S204" s="1"/>
      <c r="T204" s="1"/>
      <c r="U204" s="14">
        <v>3.73378839590444</v>
      </c>
      <c r="V204" s="17">
        <v>243.94084186575699</v>
      </c>
      <c r="W204" s="17">
        <v>0</v>
      </c>
      <c r="X204" s="17">
        <f t="shared" si="68"/>
        <v>0</v>
      </c>
      <c r="Y204" s="17">
        <v>0</v>
      </c>
      <c r="Z204" s="14">
        <v>-33.027389999999997</v>
      </c>
      <c r="AA204" s="16">
        <v>27.88382</v>
      </c>
    </row>
    <row r="205" spans="1:27" x14ac:dyDescent="0.25">
      <c r="A205" s="23" t="str">
        <f t="shared" si="63"/>
        <v>IRP23_FULL_ADJ</v>
      </c>
      <c r="B205" s="10" t="s">
        <v>71</v>
      </c>
      <c r="C205" s="10" t="s">
        <v>28</v>
      </c>
      <c r="D205" s="1" t="s">
        <v>72</v>
      </c>
      <c r="E205" s="1" t="b">
        <v>0</v>
      </c>
      <c r="F205" s="1">
        <v>90</v>
      </c>
      <c r="G205" s="1">
        <v>4</v>
      </c>
      <c r="H205" s="1">
        <f t="shared" si="65"/>
        <v>360</v>
      </c>
      <c r="I205" s="1" t="s">
        <v>30</v>
      </c>
      <c r="J205" s="1" t="s">
        <v>48</v>
      </c>
      <c r="K205" s="1" t="s">
        <v>30</v>
      </c>
      <c r="L205" s="1">
        <v>0</v>
      </c>
      <c r="M205" s="1" t="s">
        <v>30</v>
      </c>
      <c r="N205" s="12"/>
      <c r="O205" s="12"/>
      <c r="P205" s="12"/>
      <c r="Q205" s="12"/>
      <c r="R205" s="1">
        <v>0</v>
      </c>
      <c r="S205" s="1"/>
      <c r="T205" s="1"/>
      <c r="U205" s="14">
        <v>435.60864618885103</v>
      </c>
      <c r="V205" s="17">
        <v>0</v>
      </c>
      <c r="W205" s="17">
        <v>0</v>
      </c>
      <c r="X205" s="17">
        <f t="shared" si="68"/>
        <v>0</v>
      </c>
      <c r="Y205" s="17">
        <v>0</v>
      </c>
      <c r="Z205" s="14">
        <v>-30.62396</v>
      </c>
      <c r="AA205" s="16">
        <v>25.50403</v>
      </c>
    </row>
    <row r="206" spans="1:27" x14ac:dyDescent="0.25">
      <c r="A206" s="23" t="str">
        <f t="shared" si="63"/>
        <v>IRP23_FULL_ADJ</v>
      </c>
      <c r="B206" s="10" t="s">
        <v>73</v>
      </c>
      <c r="C206" s="10" t="s">
        <v>28</v>
      </c>
      <c r="D206" s="1" t="s">
        <v>72</v>
      </c>
      <c r="E206" s="1" t="b">
        <f t="shared" si="60"/>
        <v>0</v>
      </c>
      <c r="F206" s="1">
        <v>120</v>
      </c>
      <c r="G206" s="1">
        <v>2</v>
      </c>
      <c r="H206" s="1">
        <f t="shared" si="65"/>
        <v>240</v>
      </c>
      <c r="I206" s="1" t="s">
        <v>30</v>
      </c>
      <c r="J206" s="1" t="s">
        <v>48</v>
      </c>
      <c r="K206" s="1" t="s">
        <v>30</v>
      </c>
      <c r="L206" s="1">
        <v>0</v>
      </c>
      <c r="M206" s="1" t="s">
        <v>30</v>
      </c>
      <c r="N206" s="12"/>
      <c r="O206" s="12"/>
      <c r="P206" s="12"/>
      <c r="Q206" s="12"/>
      <c r="R206" s="1">
        <v>0</v>
      </c>
      <c r="S206" s="1"/>
      <c r="T206" s="1"/>
      <c r="U206" s="14">
        <v>435.60864618885103</v>
      </c>
      <c r="V206" s="17">
        <v>0</v>
      </c>
      <c r="W206" s="17">
        <v>0</v>
      </c>
      <c r="X206" s="17">
        <f t="shared" si="68"/>
        <v>0</v>
      </c>
      <c r="Y206" s="17">
        <v>0</v>
      </c>
      <c r="Z206" s="14">
        <v>-29.993369999999999</v>
      </c>
      <c r="AA206" s="16">
        <v>24.733840000000001</v>
      </c>
    </row>
    <row r="207" spans="1:27" x14ac:dyDescent="0.25">
      <c r="A207" s="23" t="s">
        <v>100</v>
      </c>
      <c r="B207" s="10" t="s">
        <v>74</v>
      </c>
      <c r="C207" s="10" t="s">
        <v>75</v>
      </c>
      <c r="D207" s="1" t="s">
        <v>76</v>
      </c>
      <c r="E207" s="1" t="b">
        <f t="shared" si="60"/>
        <v>0</v>
      </c>
      <c r="F207" s="1">
        <v>150</v>
      </c>
      <c r="G207" s="1">
        <v>1</v>
      </c>
      <c r="H207" s="1">
        <f t="shared" si="65"/>
        <v>150</v>
      </c>
      <c r="I207" s="1">
        <v>2025</v>
      </c>
      <c r="J207" s="1">
        <v>2045</v>
      </c>
      <c r="K207" s="1">
        <v>9.16</v>
      </c>
      <c r="L207" s="1"/>
      <c r="M207" s="1" t="s">
        <v>30</v>
      </c>
      <c r="R207" s="1">
        <v>0</v>
      </c>
      <c r="U207" s="14"/>
      <c r="V207" s="17">
        <v>0</v>
      </c>
      <c r="W207" s="17">
        <v>0</v>
      </c>
      <c r="X207" s="17">
        <f t="shared" si="68"/>
        <v>0</v>
      </c>
      <c r="Y207" s="17">
        <v>0</v>
      </c>
      <c r="Z207" s="14">
        <v>-28.889146196803601</v>
      </c>
      <c r="AA207" s="16">
        <v>21.980058639235899</v>
      </c>
    </row>
    <row r="208" spans="1:27" x14ac:dyDescent="0.25">
      <c r="A208" s="23" t="s">
        <v>101</v>
      </c>
      <c r="B208" s="10" t="s">
        <v>78</v>
      </c>
      <c r="C208" s="10" t="s">
        <v>75</v>
      </c>
      <c r="D208" s="1" t="s">
        <v>76</v>
      </c>
      <c r="E208" s="1" t="b">
        <f t="shared" si="60"/>
        <v>0</v>
      </c>
      <c r="F208" s="1">
        <v>450</v>
      </c>
      <c r="G208" s="1">
        <v>1</v>
      </c>
      <c r="H208" s="1">
        <f t="shared" si="65"/>
        <v>450</v>
      </c>
      <c r="I208" s="1">
        <v>2025</v>
      </c>
      <c r="J208" s="1">
        <v>2045</v>
      </c>
      <c r="K208" s="1">
        <v>9.16</v>
      </c>
      <c r="L208" s="1">
        <v>574</v>
      </c>
      <c r="M208" s="1" t="s">
        <v>30</v>
      </c>
      <c r="R208" s="1">
        <v>0</v>
      </c>
      <c r="U208" s="14">
        <v>1800</v>
      </c>
      <c r="V208" s="17">
        <v>0</v>
      </c>
      <c r="W208" s="17">
        <v>0</v>
      </c>
      <c r="X208" s="17">
        <f t="shared" si="68"/>
        <v>0</v>
      </c>
      <c r="Y208" s="17">
        <v>0</v>
      </c>
      <c r="Z208" s="14">
        <v>-33.966435217111197</v>
      </c>
      <c r="AA208" s="16">
        <v>25.614564703233601</v>
      </c>
    </row>
    <row r="209" spans="1:27" x14ac:dyDescent="0.25">
      <c r="A209" s="23" t="str">
        <f t="shared" ref="A209:A223" si="69">A208</f>
        <v>IRP23_FULL_ADJ</v>
      </c>
      <c r="B209" s="10" t="s">
        <v>79</v>
      </c>
      <c r="C209" s="10" t="s">
        <v>75</v>
      </c>
      <c r="D209" s="1" t="s">
        <v>76</v>
      </c>
      <c r="E209" s="1" t="b">
        <f t="shared" si="60"/>
        <v>0</v>
      </c>
      <c r="F209" s="1">
        <v>197.76</v>
      </c>
      <c r="G209" s="1">
        <v>1</v>
      </c>
      <c r="H209" s="1">
        <f t="shared" si="65"/>
        <v>197.76</v>
      </c>
      <c r="I209" s="1">
        <v>2025</v>
      </c>
      <c r="J209" s="1">
        <v>2045</v>
      </c>
      <c r="K209" s="1">
        <v>9.16</v>
      </c>
      <c r="L209" s="1"/>
      <c r="M209" s="1" t="s">
        <v>30</v>
      </c>
      <c r="R209" s="1">
        <v>0</v>
      </c>
      <c r="U209" s="14">
        <v>1800</v>
      </c>
      <c r="V209" s="17">
        <v>0</v>
      </c>
      <c r="W209" s="17">
        <v>0</v>
      </c>
      <c r="X209" s="17">
        <f t="shared" si="68"/>
        <v>0</v>
      </c>
      <c r="Y209" s="17">
        <v>0</v>
      </c>
      <c r="Z209" s="14">
        <v>-33.966435217111197</v>
      </c>
      <c r="AA209" s="16">
        <v>25.614564703233601</v>
      </c>
    </row>
    <row r="210" spans="1:27" x14ac:dyDescent="0.25">
      <c r="A210" s="23" t="str">
        <f t="shared" si="69"/>
        <v>IRP23_FULL_ADJ</v>
      </c>
      <c r="B210" s="10" t="s">
        <v>80</v>
      </c>
      <c r="C210" s="10" t="s">
        <v>75</v>
      </c>
      <c r="D210" s="1" t="s">
        <v>76</v>
      </c>
      <c r="E210" s="1" t="b">
        <f t="shared" si="60"/>
        <v>0</v>
      </c>
      <c r="F210" s="1">
        <v>75</v>
      </c>
      <c r="G210" s="1">
        <v>1</v>
      </c>
      <c r="H210" s="1">
        <f t="shared" si="65"/>
        <v>75</v>
      </c>
      <c r="I210" s="1">
        <v>2025</v>
      </c>
      <c r="J210" s="1">
        <v>2045</v>
      </c>
      <c r="K210" s="1">
        <v>9.16</v>
      </c>
      <c r="L210" s="1"/>
      <c r="M210" s="1" t="s">
        <v>30</v>
      </c>
      <c r="R210" s="1">
        <v>0</v>
      </c>
      <c r="U210" s="14">
        <v>1800</v>
      </c>
      <c r="V210" s="17">
        <v>0</v>
      </c>
      <c r="W210" s="17">
        <v>0</v>
      </c>
      <c r="X210" s="17">
        <f t="shared" si="68"/>
        <v>0</v>
      </c>
      <c r="Y210" s="17">
        <v>0</v>
      </c>
      <c r="Z210" s="14">
        <v>-30.675660000000001</v>
      </c>
      <c r="AA210" s="16">
        <v>24.067589999999999</v>
      </c>
    </row>
    <row r="211" spans="1:27" x14ac:dyDescent="0.25">
      <c r="A211" s="23" t="str">
        <f t="shared" si="69"/>
        <v>IRP23_FULL_ADJ</v>
      </c>
      <c r="B211" s="10" t="s">
        <v>81</v>
      </c>
      <c r="C211" s="10" t="s">
        <v>75</v>
      </c>
      <c r="D211" s="1" t="s">
        <v>76</v>
      </c>
      <c r="E211" s="1" t="b">
        <f t="shared" si="60"/>
        <v>0</v>
      </c>
      <c r="F211" s="1">
        <v>128</v>
      </c>
      <c r="G211" s="1">
        <v>1</v>
      </c>
      <c r="H211" s="1">
        <f t="shared" si="65"/>
        <v>128</v>
      </c>
      <c r="I211" s="1">
        <v>2025</v>
      </c>
      <c r="J211" s="1">
        <v>2045</v>
      </c>
      <c r="K211" s="1">
        <v>9.16</v>
      </c>
      <c r="L211" s="1">
        <v>0</v>
      </c>
      <c r="M211" s="1" t="s">
        <v>30</v>
      </c>
      <c r="R211" s="1">
        <v>0</v>
      </c>
      <c r="U211" s="14">
        <v>1800</v>
      </c>
      <c r="V211" s="17">
        <v>0</v>
      </c>
      <c r="W211" s="17">
        <v>0</v>
      </c>
      <c r="X211" s="17">
        <f t="shared" si="68"/>
        <v>0</v>
      </c>
      <c r="Y211" s="17">
        <v>0</v>
      </c>
      <c r="Z211" s="14">
        <v>-32.848909999999997</v>
      </c>
      <c r="AA211" s="16">
        <v>20.323630000000001</v>
      </c>
    </row>
    <row r="212" spans="1:27" x14ac:dyDescent="0.25">
      <c r="A212" s="23" t="str">
        <f t="shared" si="69"/>
        <v>IRP23_FULL_ADJ</v>
      </c>
      <c r="B212" s="10" t="s">
        <v>82</v>
      </c>
      <c r="C212" s="10" t="s">
        <v>75</v>
      </c>
      <c r="D212" s="1" t="s">
        <v>76</v>
      </c>
      <c r="E212" s="1" t="b">
        <f t="shared" si="60"/>
        <v>0</v>
      </c>
      <c r="F212" s="1">
        <v>450</v>
      </c>
      <c r="G212" s="1">
        <v>1</v>
      </c>
      <c r="H212" s="1">
        <f t="shared" si="65"/>
        <v>450</v>
      </c>
      <c r="I212" s="1">
        <v>2025</v>
      </c>
      <c r="J212" s="1">
        <v>2045</v>
      </c>
      <c r="K212" s="1">
        <v>9.16</v>
      </c>
      <c r="L212" s="1">
        <v>574</v>
      </c>
      <c r="M212" s="1" t="s">
        <v>30</v>
      </c>
      <c r="R212" s="1">
        <v>0</v>
      </c>
      <c r="U212" s="14">
        <v>1800</v>
      </c>
      <c r="V212" s="17">
        <v>0</v>
      </c>
      <c r="W212" s="17">
        <v>0</v>
      </c>
      <c r="X212" s="17">
        <f t="shared" si="68"/>
        <v>0</v>
      </c>
      <c r="Y212" s="17">
        <v>0</v>
      </c>
      <c r="Z212" s="14">
        <v>-28.756817081683</v>
      </c>
      <c r="AA212" s="16">
        <v>32.048244187034101</v>
      </c>
    </row>
    <row r="213" spans="1:27" x14ac:dyDescent="0.25">
      <c r="A213" s="23" t="str">
        <f t="shared" si="69"/>
        <v>IRP23_FULL_ADJ</v>
      </c>
      <c r="B213" s="10" t="s">
        <v>83</v>
      </c>
      <c r="C213" s="10" t="s">
        <v>75</v>
      </c>
      <c r="D213" s="1" t="s">
        <v>76</v>
      </c>
      <c r="E213" s="1" t="b">
        <f t="shared" si="60"/>
        <v>0</v>
      </c>
      <c r="F213" s="1">
        <v>320</v>
      </c>
      <c r="G213" s="1">
        <v>1</v>
      </c>
      <c r="H213" s="1">
        <f t="shared" si="65"/>
        <v>320</v>
      </c>
      <c r="I213" s="1">
        <v>2025</v>
      </c>
      <c r="J213" s="1">
        <v>2045</v>
      </c>
      <c r="K213" s="1">
        <v>9.16</v>
      </c>
      <c r="L213" s="1">
        <v>574</v>
      </c>
      <c r="M213" s="1" t="s">
        <v>30</v>
      </c>
      <c r="R213" s="1">
        <v>0</v>
      </c>
      <c r="U213" s="14">
        <v>1800</v>
      </c>
      <c r="V213" s="17">
        <v>0</v>
      </c>
      <c r="W213" s="17">
        <v>0</v>
      </c>
      <c r="X213" s="17">
        <f t="shared" si="68"/>
        <v>0</v>
      </c>
      <c r="Y213" s="17">
        <v>0</v>
      </c>
      <c r="Z213" s="14">
        <v>-33.032957852960301</v>
      </c>
      <c r="AA213" s="16">
        <v>17.919092902818299</v>
      </c>
    </row>
    <row r="214" spans="1:27" x14ac:dyDescent="0.25">
      <c r="A214" s="23" t="str">
        <f t="shared" si="69"/>
        <v>IRP23_FULL_ADJ</v>
      </c>
      <c r="B214" s="10" t="s">
        <v>84</v>
      </c>
      <c r="C214" s="10" t="s">
        <v>75</v>
      </c>
      <c r="D214" s="1" t="s">
        <v>76</v>
      </c>
      <c r="E214" s="1" t="b">
        <f t="shared" si="60"/>
        <v>0</v>
      </c>
      <c r="F214" s="1">
        <v>50</v>
      </c>
      <c r="G214" s="1">
        <v>1</v>
      </c>
      <c r="H214" s="1">
        <f t="shared" si="65"/>
        <v>50</v>
      </c>
      <c r="I214" s="1">
        <v>2024</v>
      </c>
      <c r="J214" s="1">
        <v>2045</v>
      </c>
      <c r="K214" s="1">
        <v>9.16</v>
      </c>
      <c r="L214" s="1"/>
      <c r="M214" s="1" t="s">
        <v>30</v>
      </c>
      <c r="R214" s="1">
        <v>0</v>
      </c>
      <c r="U214" s="14">
        <v>1800</v>
      </c>
      <c r="V214" s="17">
        <v>0</v>
      </c>
      <c r="W214" s="17">
        <v>0</v>
      </c>
      <c r="X214" s="17">
        <f t="shared" si="68"/>
        <v>0</v>
      </c>
      <c r="Y214" s="17">
        <v>0</v>
      </c>
      <c r="Z214" s="14">
        <v>-29.411283880574199</v>
      </c>
      <c r="AA214" s="16">
        <v>21.084732732492899</v>
      </c>
    </row>
    <row r="215" spans="1:27" x14ac:dyDescent="0.25">
      <c r="A215" s="23" t="str">
        <f t="shared" si="69"/>
        <v>IRP23_FULL_ADJ</v>
      </c>
      <c r="B215" s="10" t="s">
        <v>85</v>
      </c>
      <c r="C215" s="10" t="s">
        <v>75</v>
      </c>
      <c r="D215" s="1" t="s">
        <v>76</v>
      </c>
      <c r="E215" s="1" t="b">
        <f t="shared" si="60"/>
        <v>0</v>
      </c>
      <c r="F215" s="1">
        <v>50</v>
      </c>
      <c r="G215" s="1">
        <v>1</v>
      </c>
      <c r="H215" s="1">
        <f t="shared" si="65"/>
        <v>50</v>
      </c>
      <c r="I215" s="1">
        <v>2024</v>
      </c>
      <c r="J215" s="1">
        <v>2045</v>
      </c>
      <c r="K215" s="1">
        <v>9.16</v>
      </c>
      <c r="L215" s="1"/>
      <c r="M215" s="1" t="s">
        <v>30</v>
      </c>
      <c r="R215" s="1">
        <v>0</v>
      </c>
      <c r="U215" s="14">
        <v>1800</v>
      </c>
      <c r="V215" s="17">
        <v>0</v>
      </c>
      <c r="W215" s="17">
        <v>0</v>
      </c>
      <c r="X215" s="17">
        <f t="shared" si="68"/>
        <v>0</v>
      </c>
      <c r="Y215" s="17">
        <v>0</v>
      </c>
      <c r="Z215" s="14">
        <v>-29.411283880574199</v>
      </c>
      <c r="AA215" s="16">
        <v>21.084732732492899</v>
      </c>
    </row>
    <row r="216" spans="1:27" x14ac:dyDescent="0.25">
      <c r="A216" s="23" t="str">
        <f t="shared" si="69"/>
        <v>IRP23_FULL_ADJ</v>
      </c>
      <c r="B216" s="10" t="s">
        <v>86</v>
      </c>
      <c r="C216" s="10" t="s">
        <v>75</v>
      </c>
      <c r="D216" s="1" t="s">
        <v>76</v>
      </c>
      <c r="E216" s="1" t="b">
        <f t="shared" si="60"/>
        <v>0</v>
      </c>
      <c r="F216" s="1">
        <v>50</v>
      </c>
      <c r="G216" s="1">
        <v>1</v>
      </c>
      <c r="H216" s="1">
        <f t="shared" si="65"/>
        <v>50</v>
      </c>
      <c r="I216" s="1">
        <v>2024</v>
      </c>
      <c r="J216" s="1">
        <v>2045</v>
      </c>
      <c r="K216" s="1">
        <v>9.16</v>
      </c>
      <c r="L216" s="1"/>
      <c r="M216" s="1" t="s">
        <v>30</v>
      </c>
      <c r="R216" s="1">
        <v>0</v>
      </c>
      <c r="U216" s="14">
        <v>1800</v>
      </c>
      <c r="V216" s="17">
        <v>0</v>
      </c>
      <c r="W216" s="17">
        <v>0</v>
      </c>
      <c r="X216" s="17">
        <f t="shared" si="68"/>
        <v>0</v>
      </c>
      <c r="Y216" s="17">
        <v>0</v>
      </c>
      <c r="Z216" s="14">
        <v>-29.411283880574199</v>
      </c>
      <c r="AA216" s="16">
        <v>21.084732732492899</v>
      </c>
    </row>
    <row r="217" spans="1:27" x14ac:dyDescent="0.25">
      <c r="A217" s="23" t="str">
        <f t="shared" si="69"/>
        <v>IRP23_FULL_ADJ</v>
      </c>
      <c r="B217" s="10" t="s">
        <v>87</v>
      </c>
      <c r="C217" s="10" t="s">
        <v>75</v>
      </c>
      <c r="D217" s="1" t="s">
        <v>76</v>
      </c>
      <c r="E217" s="1" t="b">
        <f t="shared" si="60"/>
        <v>0</v>
      </c>
      <c r="F217" s="1">
        <v>75</v>
      </c>
      <c r="G217" s="1">
        <v>1</v>
      </c>
      <c r="H217" s="1">
        <f t="shared" si="65"/>
        <v>75</v>
      </c>
      <c r="I217" s="1">
        <v>2025</v>
      </c>
      <c r="J217" s="1">
        <v>2045</v>
      </c>
      <c r="K217" s="1">
        <v>9.16</v>
      </c>
      <c r="L217" s="1"/>
      <c r="M217" s="1" t="s">
        <v>30</v>
      </c>
      <c r="R217" s="1">
        <v>0</v>
      </c>
      <c r="U217" s="14">
        <v>1800</v>
      </c>
      <c r="V217" s="17">
        <v>0</v>
      </c>
      <c r="W217" s="17">
        <v>0</v>
      </c>
      <c r="X217" s="17">
        <f t="shared" si="68"/>
        <v>0</v>
      </c>
      <c r="Y217" s="17">
        <v>0</v>
      </c>
      <c r="Z217" s="14">
        <v>-28.451983947403601</v>
      </c>
      <c r="AA217" s="16">
        <v>21.233153184513402</v>
      </c>
    </row>
    <row r="218" spans="1:27" x14ac:dyDescent="0.25">
      <c r="A218" s="23" t="str">
        <f t="shared" si="69"/>
        <v>IRP23_FULL_ADJ</v>
      </c>
      <c r="B218" s="10" t="s">
        <v>88</v>
      </c>
      <c r="C218" s="10" t="s">
        <v>41</v>
      </c>
      <c r="D218" s="1" t="s">
        <v>66</v>
      </c>
      <c r="E218" s="1" t="b">
        <v>1</v>
      </c>
      <c r="F218" s="1">
        <v>167.5</v>
      </c>
      <c r="G218" s="1">
        <v>4</v>
      </c>
      <c r="H218" s="1">
        <f t="shared" si="65"/>
        <v>670</v>
      </c>
      <c r="I218" s="1" t="s">
        <v>30</v>
      </c>
      <c r="J218" s="1">
        <v>2046</v>
      </c>
      <c r="K218" s="1">
        <v>11.519</v>
      </c>
      <c r="L218" s="1">
        <v>574</v>
      </c>
      <c r="M218" s="1">
        <v>373</v>
      </c>
      <c r="N218" s="12"/>
      <c r="O218" s="12"/>
      <c r="P218" s="12"/>
      <c r="Q218" s="12"/>
      <c r="R218" s="1">
        <v>0</v>
      </c>
      <c r="S218" s="1"/>
      <c r="T218" s="1"/>
      <c r="U218" s="14">
        <v>3.73378839590444</v>
      </c>
      <c r="V218" s="17">
        <v>210.336746302617</v>
      </c>
      <c r="W218" s="17">
        <v>0</v>
      </c>
      <c r="X218" s="17">
        <f t="shared" si="68"/>
        <v>0</v>
      </c>
      <c r="Y218" s="17">
        <v>0</v>
      </c>
      <c r="Z218" s="14">
        <v>-29.251000000000001</v>
      </c>
      <c r="AA218" s="16">
        <v>31.094100000000001</v>
      </c>
    </row>
    <row r="219" spans="1:27" x14ac:dyDescent="0.25">
      <c r="A219" s="23" t="str">
        <f t="shared" si="69"/>
        <v>IRP23_FULL_ADJ</v>
      </c>
      <c r="B219" s="10" t="s">
        <v>89</v>
      </c>
      <c r="C219" s="10" t="s">
        <v>41</v>
      </c>
      <c r="D219" s="1" t="s">
        <v>66</v>
      </c>
      <c r="E219" s="1" t="b">
        <f t="shared" si="60"/>
        <v>1</v>
      </c>
      <c r="F219" s="1">
        <v>167.5</v>
      </c>
      <c r="G219" s="1">
        <v>2</v>
      </c>
      <c r="H219" s="1">
        <f t="shared" si="65"/>
        <v>335</v>
      </c>
      <c r="I219" s="1" t="s">
        <v>30</v>
      </c>
      <c r="J219" s="1">
        <v>2046</v>
      </c>
      <c r="K219" s="1">
        <v>11.519</v>
      </c>
      <c r="L219" s="1">
        <v>574</v>
      </c>
      <c r="M219" s="1">
        <v>373</v>
      </c>
      <c r="N219" s="12"/>
      <c r="O219" s="12"/>
      <c r="P219" s="12"/>
      <c r="Q219" s="12"/>
      <c r="R219" s="1">
        <v>0</v>
      </c>
      <c r="S219" s="1"/>
      <c r="T219" s="1"/>
      <c r="U219" s="14">
        <v>3.73378839590444</v>
      </c>
      <c r="V219" s="17">
        <v>210.336746302617</v>
      </c>
      <c r="W219" s="17">
        <v>0</v>
      </c>
      <c r="X219" s="17">
        <f t="shared" si="68"/>
        <v>0</v>
      </c>
      <c r="Y219" s="17">
        <v>0</v>
      </c>
      <c r="Z219" s="14">
        <v>-33.443300000000001</v>
      </c>
      <c r="AA219" s="16">
        <v>25.402200000000001</v>
      </c>
    </row>
    <row r="220" spans="1:27" x14ac:dyDescent="0.25">
      <c r="A220" s="23" t="str">
        <f t="shared" si="69"/>
        <v>IRP23_FULL_ADJ</v>
      </c>
      <c r="B220" s="10" t="s">
        <v>90</v>
      </c>
      <c r="C220" s="10" t="s">
        <v>91</v>
      </c>
      <c r="D220" s="1" t="s">
        <v>92</v>
      </c>
      <c r="E220" s="1" t="b">
        <v>0</v>
      </c>
      <c r="F220" s="17">
        <v>42.86</v>
      </c>
      <c r="G220" s="1">
        <v>14</v>
      </c>
      <c r="H220" s="1">
        <f t="shared" si="65"/>
        <v>600.04</v>
      </c>
      <c r="I220" s="1" t="s">
        <v>30</v>
      </c>
      <c r="J220" s="18">
        <v>2035</v>
      </c>
      <c r="K220" s="1">
        <v>12.372</v>
      </c>
      <c r="L220" s="1">
        <v>1347</v>
      </c>
      <c r="M220" s="1">
        <v>15.6</v>
      </c>
      <c r="N220" s="12"/>
      <c r="O220" s="12"/>
      <c r="P220" s="12"/>
      <c r="Q220" s="12"/>
      <c r="R220" s="77">
        <v>0.65</v>
      </c>
      <c r="S220" s="1"/>
      <c r="T220" s="1"/>
      <c r="U220" s="14">
        <v>88.366325369738306</v>
      </c>
      <c r="V220" s="17">
        <v>1201.4833219567699</v>
      </c>
      <c r="W220" s="17">
        <v>225082.72127417501</v>
      </c>
      <c r="X220" s="17">
        <v>500000</v>
      </c>
      <c r="Y220" s="17">
        <v>500000</v>
      </c>
      <c r="Z220" s="14">
        <v>-26.503599999999999</v>
      </c>
      <c r="AA220" s="16">
        <v>29.180299999999999</v>
      </c>
    </row>
    <row r="221" spans="1:27" x14ac:dyDescent="0.25">
      <c r="A221" s="23" t="str">
        <f t="shared" si="69"/>
        <v>IRP23_FULL_ADJ</v>
      </c>
      <c r="B221" s="10" t="s">
        <v>93</v>
      </c>
      <c r="C221" s="10" t="s">
        <v>91</v>
      </c>
      <c r="D221" s="1" t="s">
        <v>92</v>
      </c>
      <c r="E221" s="1" t="b">
        <f t="shared" si="60"/>
        <v>0</v>
      </c>
      <c r="F221" s="17"/>
      <c r="G221" s="1"/>
      <c r="H221" s="1">
        <v>128</v>
      </c>
      <c r="I221" s="1" t="s">
        <v>30</v>
      </c>
      <c r="J221" s="18">
        <v>2035</v>
      </c>
      <c r="K221" s="1">
        <v>12.372</v>
      </c>
      <c r="L221" s="1">
        <v>1347</v>
      </c>
      <c r="M221" s="1">
        <v>15.6</v>
      </c>
      <c r="N221" s="12"/>
      <c r="O221" s="12"/>
      <c r="P221" s="12"/>
      <c r="Q221" s="12"/>
      <c r="R221" s="77">
        <v>0.65</v>
      </c>
      <c r="S221" s="1"/>
      <c r="T221" s="1"/>
      <c r="U221" s="14">
        <v>88.366325369738306</v>
      </c>
      <c r="V221" s="17">
        <v>1201.4833219567699</v>
      </c>
      <c r="W221" s="17">
        <v>225082.72127417501</v>
      </c>
      <c r="X221" s="17">
        <v>500000</v>
      </c>
      <c r="Y221" s="17">
        <v>500000</v>
      </c>
      <c r="Z221" s="14">
        <v>-26.503599999999999</v>
      </c>
      <c r="AA221" s="16">
        <v>29.180299999999999</v>
      </c>
    </row>
    <row r="222" spans="1:27" x14ac:dyDescent="0.25">
      <c r="A222" s="23" t="str">
        <f t="shared" si="69"/>
        <v>IRP23_FULL_ADJ</v>
      </c>
      <c r="B222" s="10" t="s">
        <v>94</v>
      </c>
      <c r="C222" s="10" t="s">
        <v>91</v>
      </c>
      <c r="D222" s="1" t="s">
        <v>95</v>
      </c>
      <c r="E222" s="1" t="b">
        <f t="shared" si="60"/>
        <v>0</v>
      </c>
      <c r="F222" s="1">
        <v>9.6999999999999993</v>
      </c>
      <c r="G222" s="1">
        <v>18</v>
      </c>
      <c r="H222" s="1">
        <f t="shared" ref="H222:H253" si="70">F222*G222</f>
        <v>174.6</v>
      </c>
      <c r="I222" s="1" t="s">
        <v>30</v>
      </c>
      <c r="J222" s="18">
        <v>2039</v>
      </c>
      <c r="K222" s="1">
        <v>9.6</v>
      </c>
      <c r="L222" s="1">
        <v>432</v>
      </c>
      <c r="M222" s="1">
        <v>75</v>
      </c>
      <c r="N222" s="12"/>
      <c r="O222" s="12"/>
      <c r="P222" s="12"/>
      <c r="Q222" s="12"/>
      <c r="R222" s="1">
        <v>0</v>
      </c>
      <c r="S222" s="1"/>
      <c r="T222" s="1"/>
      <c r="U222" s="14">
        <v>88.366325369738306</v>
      </c>
      <c r="V222" s="17">
        <v>0</v>
      </c>
      <c r="W222" s="17">
        <v>0</v>
      </c>
      <c r="X222" s="17">
        <f t="shared" si="68"/>
        <v>0</v>
      </c>
      <c r="Y222" s="17">
        <v>0</v>
      </c>
      <c r="Z222" s="14">
        <v>-26.810199999999998</v>
      </c>
      <c r="AA222" s="16">
        <v>27.8277</v>
      </c>
    </row>
    <row r="223" spans="1:27" x14ac:dyDescent="0.25">
      <c r="A223" s="23" t="str">
        <f t="shared" si="69"/>
        <v>IRP23_FULL_ADJ</v>
      </c>
      <c r="B223" s="10" t="s">
        <v>96</v>
      </c>
      <c r="C223" s="19" t="s">
        <v>91</v>
      </c>
      <c r="D223" s="1" t="s">
        <v>95</v>
      </c>
      <c r="E223" s="1" t="b">
        <f t="shared" si="60"/>
        <v>0</v>
      </c>
      <c r="F223" s="1">
        <v>50</v>
      </c>
      <c r="G223" s="1">
        <v>5</v>
      </c>
      <c r="H223" s="1">
        <f t="shared" si="70"/>
        <v>250</v>
      </c>
      <c r="I223" s="1" t="s">
        <v>30</v>
      </c>
      <c r="J223" s="18">
        <v>2039</v>
      </c>
      <c r="K223" s="1">
        <v>9.6</v>
      </c>
      <c r="L223" s="1">
        <v>432</v>
      </c>
      <c r="M223" s="1">
        <v>75</v>
      </c>
      <c r="N223" s="12"/>
      <c r="O223" s="12"/>
      <c r="P223" s="12"/>
      <c r="Q223" s="12"/>
      <c r="R223" s="1">
        <v>0</v>
      </c>
      <c r="S223" s="1"/>
      <c r="T223" s="1"/>
      <c r="U223" s="14">
        <v>3.73378839590444</v>
      </c>
      <c r="V223" s="17">
        <v>0</v>
      </c>
      <c r="W223" s="17">
        <v>0</v>
      </c>
      <c r="X223" s="17">
        <f t="shared" si="68"/>
        <v>0</v>
      </c>
      <c r="Y223" s="17">
        <v>0</v>
      </c>
      <c r="Z223" s="14">
        <v>-26.810199999999998</v>
      </c>
      <c r="AA223" s="16">
        <v>27.8277</v>
      </c>
    </row>
    <row r="224" spans="1:27" x14ac:dyDescent="0.25">
      <c r="A224" s="24" t="s">
        <v>102</v>
      </c>
      <c r="B224" s="9" t="s">
        <v>27</v>
      </c>
      <c r="C224" s="10" t="s">
        <v>28</v>
      </c>
      <c r="D224" s="11" t="s">
        <v>29</v>
      </c>
      <c r="E224" s="11" t="b">
        <v>1</v>
      </c>
      <c r="F224" s="11">
        <v>350</v>
      </c>
      <c r="G224" s="11">
        <v>3</v>
      </c>
      <c r="H224" s="11">
        <f t="shared" si="70"/>
        <v>1050</v>
      </c>
      <c r="I224" s="11" t="s">
        <v>30</v>
      </c>
      <c r="J224" s="11">
        <v>2027</v>
      </c>
      <c r="K224" s="11">
        <v>12.744</v>
      </c>
      <c r="L224" s="11">
        <v>1047</v>
      </c>
      <c r="M224" s="11">
        <v>45.18</v>
      </c>
      <c r="N224" s="12">
        <v>0.34499999999999997</v>
      </c>
      <c r="O224" s="12">
        <v>0.34499999999999997</v>
      </c>
      <c r="P224" s="12">
        <v>0.05</v>
      </c>
      <c r="Q224" s="12">
        <v>0.05</v>
      </c>
      <c r="R224" s="76">
        <v>0.65</v>
      </c>
      <c r="S224" s="11">
        <v>24</v>
      </c>
      <c r="T224" s="11">
        <v>12</v>
      </c>
      <c r="U224" s="13">
        <v>88.366325369738306</v>
      </c>
      <c r="V224" s="17">
        <v>1176.0163959044401</v>
      </c>
      <c r="W224" s="78">
        <v>48745.644667827102</v>
      </c>
      <c r="X224" s="78">
        <f>1000000/2</f>
        <v>500000</v>
      </c>
      <c r="Y224" s="78">
        <f>1000000/2</f>
        <v>500000</v>
      </c>
      <c r="Z224" s="72">
        <v>-25.94444</v>
      </c>
      <c r="AA224" s="61">
        <v>29.79166</v>
      </c>
    </row>
    <row r="225" spans="1:27" x14ac:dyDescent="0.25">
      <c r="A225" s="25" t="str">
        <f t="shared" ref="A225:A262" si="71">A224</f>
        <v>NZE2050</v>
      </c>
      <c r="B225" s="10" t="s">
        <v>31</v>
      </c>
      <c r="C225" s="10" t="s">
        <v>28</v>
      </c>
      <c r="D225" s="1" t="s">
        <v>29</v>
      </c>
      <c r="E225" s="1" t="b">
        <f>E224</f>
        <v>1</v>
      </c>
      <c r="F225" s="1">
        <v>350</v>
      </c>
      <c r="G225" s="1">
        <v>3</v>
      </c>
      <c r="H225" s="1">
        <f t="shared" si="70"/>
        <v>1050</v>
      </c>
      <c r="I225" s="1" t="s">
        <v>30</v>
      </c>
      <c r="J225" s="1">
        <v>2029</v>
      </c>
      <c r="K225" s="1">
        <v>12.994999999999999</v>
      </c>
      <c r="L225" s="1">
        <v>1047</v>
      </c>
      <c r="M225" s="1">
        <f>M224</f>
        <v>45.18</v>
      </c>
      <c r="N225" s="12">
        <v>0.34499999999999997</v>
      </c>
      <c r="O225" s="12">
        <v>0.34499999999999997</v>
      </c>
      <c r="P225" s="12">
        <f>P224</f>
        <v>0.05</v>
      </c>
      <c r="Q225" s="12">
        <f>Q224</f>
        <v>0.05</v>
      </c>
      <c r="R225" s="47">
        <f>R224</f>
        <v>0.65</v>
      </c>
      <c r="S225" s="1">
        <f>S224</f>
        <v>24</v>
      </c>
      <c r="T225" s="1">
        <f>T224</f>
        <v>12</v>
      </c>
      <c r="U225" s="14">
        <v>88.366325369738306</v>
      </c>
      <c r="V225" s="17">
        <v>1176.0163959044401</v>
      </c>
      <c r="W225" s="17">
        <v>48745.644667827102</v>
      </c>
      <c r="X225" s="17">
        <f>X224</f>
        <v>500000</v>
      </c>
      <c r="Y225" s="17">
        <f>Y224</f>
        <v>500000</v>
      </c>
      <c r="Z225" s="72">
        <v>-25.94444</v>
      </c>
      <c r="AA225" s="61">
        <v>29.79166</v>
      </c>
    </row>
    <row r="226" spans="1:27" x14ac:dyDescent="0.25">
      <c r="A226" s="25" t="str">
        <f t="shared" si="71"/>
        <v>NZE2050</v>
      </c>
      <c r="B226" s="10" t="s">
        <v>32</v>
      </c>
      <c r="C226" s="10" t="s">
        <v>28</v>
      </c>
      <c r="D226" s="1" t="s">
        <v>29</v>
      </c>
      <c r="E226" s="1" t="b">
        <f t="shared" ref="E226:E259" si="72">E225</f>
        <v>1</v>
      </c>
      <c r="F226" s="1">
        <v>190</v>
      </c>
      <c r="G226" s="1">
        <v>3</v>
      </c>
      <c r="H226" s="1">
        <f t="shared" si="70"/>
        <v>570</v>
      </c>
      <c r="I226" s="1" t="s">
        <v>30</v>
      </c>
      <c r="J226" s="1">
        <v>2024</v>
      </c>
      <c r="K226" s="1">
        <v>13.584</v>
      </c>
      <c r="L226" s="1">
        <v>1116</v>
      </c>
      <c r="M226" s="1">
        <f>M225</f>
        <v>45.18</v>
      </c>
      <c r="N226" s="12">
        <v>0.178378378378378</v>
      </c>
      <c r="O226" s="12">
        <v>0.178378378378378</v>
      </c>
      <c r="P226" s="12">
        <f t="shared" ref="P226:P255" si="73">P225</f>
        <v>0.05</v>
      </c>
      <c r="Q226" s="12">
        <f t="shared" ref="Q226:Q255" si="74">Q225</f>
        <v>0.05</v>
      </c>
      <c r="R226" s="47">
        <f>R225</f>
        <v>0.65</v>
      </c>
      <c r="S226" s="1">
        <f t="shared" ref="S226:S254" si="75">S225</f>
        <v>24</v>
      </c>
      <c r="T226" s="1">
        <f t="shared" ref="T226:T254" si="76">T225</f>
        <v>12</v>
      </c>
      <c r="U226" s="14">
        <v>88.366325369738306</v>
      </c>
      <c r="V226" s="17">
        <v>1577.4247849829401</v>
      </c>
      <c r="W226" s="17">
        <v>18773.643629123999</v>
      </c>
      <c r="X226" s="17">
        <f t="shared" ref="X226:X254" si="77">X225</f>
        <v>500000</v>
      </c>
      <c r="Y226" s="17">
        <f t="shared" ref="Y226:Y254" si="78">Y225</f>
        <v>500000</v>
      </c>
      <c r="Z226" s="58">
        <v>-26.620069999999998</v>
      </c>
      <c r="AA226" s="59">
        <v>30.09113</v>
      </c>
    </row>
    <row r="227" spans="1:27" x14ac:dyDescent="0.25">
      <c r="A227" s="25" t="str">
        <f t="shared" si="71"/>
        <v>NZE2050</v>
      </c>
      <c r="B227" s="10" t="s">
        <v>33</v>
      </c>
      <c r="C227" s="10" t="s">
        <v>28</v>
      </c>
      <c r="D227" s="1" t="s">
        <v>29</v>
      </c>
      <c r="E227" s="1" t="b">
        <f t="shared" si="72"/>
        <v>1</v>
      </c>
      <c r="F227" s="1">
        <v>182.2</v>
      </c>
      <c r="G227" s="1">
        <v>5</v>
      </c>
      <c r="H227" s="1">
        <f t="shared" si="70"/>
        <v>911</v>
      </c>
      <c r="I227" s="1" t="s">
        <v>30</v>
      </c>
      <c r="J227" s="1">
        <v>2025</v>
      </c>
      <c r="K227" s="1">
        <v>14.28</v>
      </c>
      <c r="L227" s="1">
        <v>1116</v>
      </c>
      <c r="M227" s="1">
        <f>M226</f>
        <v>45.18</v>
      </c>
      <c r="N227" s="12">
        <v>0.178378378378378</v>
      </c>
      <c r="O227" s="12">
        <v>0.178378378378378</v>
      </c>
      <c r="P227" s="12">
        <f t="shared" si="73"/>
        <v>0.05</v>
      </c>
      <c r="Q227" s="12">
        <f t="shared" si="74"/>
        <v>0.05</v>
      </c>
      <c r="R227" s="47">
        <f t="shared" ref="R227:R254" si="79">R226</f>
        <v>0.65</v>
      </c>
      <c r="S227" s="1">
        <f t="shared" si="75"/>
        <v>24</v>
      </c>
      <c r="T227" s="1">
        <f t="shared" si="76"/>
        <v>12</v>
      </c>
      <c r="U227" s="14">
        <v>88.366325369738306</v>
      </c>
      <c r="V227" s="17">
        <v>1577.4247849829401</v>
      </c>
      <c r="W227" s="17">
        <v>18773.643629123999</v>
      </c>
      <c r="X227" s="17">
        <f t="shared" si="77"/>
        <v>500000</v>
      </c>
      <c r="Y227" s="17">
        <f t="shared" si="78"/>
        <v>500000</v>
      </c>
      <c r="Z227" s="58">
        <v>-26.620069999999998</v>
      </c>
      <c r="AA227" s="59">
        <v>30.09113</v>
      </c>
    </row>
    <row r="228" spans="1:27" x14ac:dyDescent="0.25">
      <c r="A228" s="25" t="str">
        <f t="shared" si="71"/>
        <v>NZE2050</v>
      </c>
      <c r="B228" s="10" t="s">
        <v>34</v>
      </c>
      <c r="C228" s="10" t="s">
        <v>28</v>
      </c>
      <c r="D228" s="1" t="s">
        <v>29</v>
      </c>
      <c r="E228" s="1" t="b">
        <f t="shared" si="72"/>
        <v>1</v>
      </c>
      <c r="F228" s="1">
        <v>575</v>
      </c>
      <c r="G228" s="1">
        <v>2</v>
      </c>
      <c r="H228" s="1">
        <f t="shared" si="70"/>
        <v>1150</v>
      </c>
      <c r="I228" s="1" t="s">
        <v>30</v>
      </c>
      <c r="J228" s="1">
        <v>2033</v>
      </c>
      <c r="K228" s="1">
        <v>12.066000000000001</v>
      </c>
      <c r="L228" s="1">
        <v>991</v>
      </c>
      <c r="M228" s="1">
        <f>M227</f>
        <v>45.18</v>
      </c>
      <c r="N228" s="12">
        <v>0.4</v>
      </c>
      <c r="O228" s="12">
        <v>0.4</v>
      </c>
      <c r="P228" s="12">
        <f t="shared" si="73"/>
        <v>0.05</v>
      </c>
      <c r="Q228" s="12">
        <f t="shared" si="74"/>
        <v>0.05</v>
      </c>
      <c r="R228" s="47">
        <f t="shared" si="79"/>
        <v>0.65</v>
      </c>
      <c r="S228" s="1">
        <f t="shared" si="75"/>
        <v>24</v>
      </c>
      <c r="T228" s="1">
        <f t="shared" si="76"/>
        <v>12</v>
      </c>
      <c r="U228" s="14">
        <v>88.366325369738306</v>
      </c>
      <c r="V228" s="17">
        <v>1126.4291968145601</v>
      </c>
      <c r="W228" s="17">
        <v>91694.375426621205</v>
      </c>
      <c r="X228" s="17">
        <f t="shared" si="77"/>
        <v>500000</v>
      </c>
      <c r="Y228" s="17">
        <f t="shared" si="78"/>
        <v>500000</v>
      </c>
      <c r="Z228" s="58">
        <v>-25.959540000000001</v>
      </c>
      <c r="AA228" s="59">
        <v>29.34094</v>
      </c>
    </row>
    <row r="229" spans="1:27" x14ac:dyDescent="0.25">
      <c r="A229" s="25" t="str">
        <f t="shared" si="71"/>
        <v>NZE2050</v>
      </c>
      <c r="B229" s="10" t="s">
        <v>35</v>
      </c>
      <c r="C229" s="10" t="s">
        <v>28</v>
      </c>
      <c r="D229" s="1" t="s">
        <v>29</v>
      </c>
      <c r="E229" s="1" t="b">
        <f t="shared" si="72"/>
        <v>1</v>
      </c>
      <c r="F229" s="1">
        <v>575</v>
      </c>
      <c r="G229" s="1">
        <v>3</v>
      </c>
      <c r="H229" s="1">
        <f t="shared" si="70"/>
        <v>1725</v>
      </c>
      <c r="I229" s="1" t="s">
        <v>30</v>
      </c>
      <c r="J229" s="1">
        <v>2034</v>
      </c>
      <c r="K229" s="1">
        <v>12.066000000000001</v>
      </c>
      <c r="L229" s="1">
        <v>991</v>
      </c>
      <c r="M229" s="1">
        <v>45.18</v>
      </c>
      <c r="N229" s="12">
        <v>0.4</v>
      </c>
      <c r="O229" s="12">
        <v>0.4</v>
      </c>
      <c r="P229" s="12">
        <f t="shared" si="73"/>
        <v>0.05</v>
      </c>
      <c r="Q229" s="12">
        <f t="shared" si="74"/>
        <v>0.05</v>
      </c>
      <c r="R229" s="47">
        <f t="shared" si="79"/>
        <v>0.65</v>
      </c>
      <c r="S229" s="1">
        <f t="shared" si="75"/>
        <v>24</v>
      </c>
      <c r="T229" s="1">
        <f t="shared" si="76"/>
        <v>12</v>
      </c>
      <c r="U229" s="14">
        <v>88.366325369738306</v>
      </c>
      <c r="V229" s="17">
        <v>1126.4291968145601</v>
      </c>
      <c r="W229" s="17">
        <v>91694.375426621205</v>
      </c>
      <c r="X229" s="17">
        <f t="shared" si="77"/>
        <v>500000</v>
      </c>
      <c r="Y229" s="17">
        <f t="shared" si="78"/>
        <v>500000</v>
      </c>
      <c r="Z229" s="58">
        <v>-25.959540000000001</v>
      </c>
      <c r="AA229" s="59">
        <v>29.34094</v>
      </c>
    </row>
    <row r="230" spans="1:27" x14ac:dyDescent="0.25">
      <c r="A230" s="25" t="str">
        <f t="shared" si="71"/>
        <v>NZE2050</v>
      </c>
      <c r="B230" s="10" t="s">
        <v>36</v>
      </c>
      <c r="C230" s="10" t="s">
        <v>28</v>
      </c>
      <c r="D230" s="1" t="s">
        <v>29</v>
      </c>
      <c r="E230" s="1" t="b">
        <f t="shared" si="72"/>
        <v>1</v>
      </c>
      <c r="F230" s="1">
        <v>190</v>
      </c>
      <c r="G230" s="1">
        <v>2</v>
      </c>
      <c r="H230" s="1">
        <f t="shared" si="70"/>
        <v>380</v>
      </c>
      <c r="I230" s="1" t="s">
        <v>30</v>
      </c>
      <c r="J230" s="1">
        <v>2026</v>
      </c>
      <c r="K230" s="1">
        <v>13.79</v>
      </c>
      <c r="L230" s="1">
        <v>1133</v>
      </c>
      <c r="M230" s="1">
        <v>45.18</v>
      </c>
      <c r="N230" s="12">
        <v>0.16700000000000001</v>
      </c>
      <c r="O230" s="12">
        <v>0.16700000000000001</v>
      </c>
      <c r="P230" s="12">
        <f t="shared" si="73"/>
        <v>0.05</v>
      </c>
      <c r="Q230" s="12">
        <f t="shared" si="74"/>
        <v>0.05</v>
      </c>
      <c r="R230" s="47">
        <f t="shared" si="79"/>
        <v>0.65</v>
      </c>
      <c r="S230" s="1">
        <f t="shared" si="75"/>
        <v>24</v>
      </c>
      <c r="T230" s="1">
        <f t="shared" si="76"/>
        <v>12</v>
      </c>
      <c r="U230" s="14">
        <v>88.366325369738306</v>
      </c>
      <c r="V230" s="17">
        <v>1175.9790580204799</v>
      </c>
      <c r="W230" s="17">
        <v>23714.119837292401</v>
      </c>
      <c r="X230" s="17">
        <f t="shared" si="77"/>
        <v>500000</v>
      </c>
      <c r="Y230" s="17">
        <f t="shared" si="78"/>
        <v>500000</v>
      </c>
      <c r="Z230" s="58">
        <v>-26.769549999999999</v>
      </c>
      <c r="AA230" s="59">
        <v>28.499510000000001</v>
      </c>
    </row>
    <row r="231" spans="1:27" x14ac:dyDescent="0.25">
      <c r="A231" s="25" t="str">
        <f t="shared" si="71"/>
        <v>NZE2050</v>
      </c>
      <c r="B231" s="10" t="s">
        <v>37</v>
      </c>
      <c r="C231" s="10" t="s">
        <v>28</v>
      </c>
      <c r="D231" s="1" t="s">
        <v>29</v>
      </c>
      <c r="E231" s="1" t="b">
        <f t="shared" si="72"/>
        <v>1</v>
      </c>
      <c r="F231" s="1">
        <v>190</v>
      </c>
      <c r="G231" s="1">
        <v>1</v>
      </c>
      <c r="H231" s="1">
        <f t="shared" si="70"/>
        <v>190</v>
      </c>
      <c r="I231" s="1" t="s">
        <v>30</v>
      </c>
      <c r="J231" s="1">
        <v>2027</v>
      </c>
      <c r="K231" s="1">
        <v>12.744</v>
      </c>
      <c r="L231" s="1">
        <v>1133</v>
      </c>
      <c r="M231" s="1">
        <f t="shared" ref="M231:M241" si="80">M230</f>
        <v>45.18</v>
      </c>
      <c r="N231" s="12">
        <v>0.16700000000000001</v>
      </c>
      <c r="O231" s="12">
        <v>0.16700000000000001</v>
      </c>
      <c r="P231" s="12">
        <f t="shared" si="73"/>
        <v>0.05</v>
      </c>
      <c r="Q231" s="12">
        <f t="shared" si="74"/>
        <v>0.05</v>
      </c>
      <c r="R231" s="47">
        <f t="shared" si="79"/>
        <v>0.65</v>
      </c>
      <c r="S231" s="1">
        <f t="shared" si="75"/>
        <v>24</v>
      </c>
      <c r="T231" s="1">
        <f t="shared" si="76"/>
        <v>12</v>
      </c>
      <c r="U231" s="14">
        <v>88.366325369738306</v>
      </c>
      <c r="V231" s="17">
        <v>1175.9790580204799</v>
      </c>
      <c r="W231" s="17">
        <v>23714.119837292401</v>
      </c>
      <c r="X231" s="17">
        <f t="shared" si="77"/>
        <v>500000</v>
      </c>
      <c r="Y231" s="17">
        <f t="shared" si="78"/>
        <v>500000</v>
      </c>
      <c r="Z231" s="58">
        <v>-26.769549999999999</v>
      </c>
      <c r="AA231" s="59">
        <v>28.499510000000001</v>
      </c>
    </row>
    <row r="232" spans="1:27" x14ac:dyDescent="0.25">
      <c r="A232" s="25" t="str">
        <f t="shared" si="71"/>
        <v>NZE2050</v>
      </c>
      <c r="B232" s="10" t="s">
        <v>38</v>
      </c>
      <c r="C232" s="10" t="s">
        <v>28</v>
      </c>
      <c r="D232" s="1" t="s">
        <v>29</v>
      </c>
      <c r="E232" s="1" t="b">
        <f t="shared" si="72"/>
        <v>1</v>
      </c>
      <c r="F232" s="1">
        <v>190</v>
      </c>
      <c r="G232" s="1">
        <v>4</v>
      </c>
      <c r="H232" s="1">
        <f t="shared" si="70"/>
        <v>760</v>
      </c>
      <c r="I232" s="1" t="s">
        <v>30</v>
      </c>
      <c r="J232" s="1">
        <v>2024</v>
      </c>
      <c r="K232" s="1">
        <v>13.266</v>
      </c>
      <c r="L232" s="1">
        <v>1090</v>
      </c>
      <c r="M232" s="1">
        <f t="shared" si="80"/>
        <v>45.18</v>
      </c>
      <c r="N232" s="12">
        <v>0.33300000000000002</v>
      </c>
      <c r="O232" s="12">
        <v>0.33300000000000002</v>
      </c>
      <c r="P232" s="12">
        <f t="shared" si="73"/>
        <v>0.05</v>
      </c>
      <c r="Q232" s="12">
        <f t="shared" si="74"/>
        <v>0.05</v>
      </c>
      <c r="R232" s="47">
        <f t="shared" si="79"/>
        <v>0.65</v>
      </c>
      <c r="S232" s="1">
        <f t="shared" si="75"/>
        <v>24</v>
      </c>
      <c r="T232" s="1">
        <f t="shared" si="76"/>
        <v>12</v>
      </c>
      <c r="U232" s="14">
        <v>88.366325369738306</v>
      </c>
      <c r="V232" s="17">
        <v>1175.9840364050101</v>
      </c>
      <c r="W232" s="17">
        <v>15018.914903299201</v>
      </c>
      <c r="X232" s="17">
        <f t="shared" si="77"/>
        <v>500000</v>
      </c>
      <c r="Y232" s="17">
        <f t="shared" si="78"/>
        <v>500000</v>
      </c>
      <c r="Z232" s="58">
        <v>-26.031379999999999</v>
      </c>
      <c r="AA232" s="59">
        <v>29.601379999999999</v>
      </c>
    </row>
    <row r="233" spans="1:27" x14ac:dyDescent="0.25">
      <c r="A233" s="25" t="str">
        <f t="shared" si="71"/>
        <v>NZE2050</v>
      </c>
      <c r="B233" s="10" t="s">
        <v>39</v>
      </c>
      <c r="C233" s="10" t="s">
        <v>28</v>
      </c>
      <c r="D233" s="1" t="s">
        <v>29</v>
      </c>
      <c r="E233" s="1" t="b">
        <f t="shared" si="72"/>
        <v>1</v>
      </c>
      <c r="F233" s="1">
        <v>169</v>
      </c>
      <c r="G233" s="1">
        <v>2</v>
      </c>
      <c r="H233" s="1">
        <f t="shared" si="70"/>
        <v>338</v>
      </c>
      <c r="I233" s="1" t="s">
        <v>30</v>
      </c>
      <c r="J233" s="1">
        <v>2025</v>
      </c>
      <c r="K233" s="1">
        <v>14.28</v>
      </c>
      <c r="L233" s="1">
        <v>1090</v>
      </c>
      <c r="M233" s="1">
        <f t="shared" si="80"/>
        <v>45.18</v>
      </c>
      <c r="N233" s="12">
        <v>0.33300000000000002</v>
      </c>
      <c r="O233" s="12">
        <v>0.33300000000000002</v>
      </c>
      <c r="P233" s="12">
        <f t="shared" si="73"/>
        <v>0.05</v>
      </c>
      <c r="Q233" s="12">
        <f t="shared" si="74"/>
        <v>0.05</v>
      </c>
      <c r="R233" s="47">
        <f t="shared" si="79"/>
        <v>0.65</v>
      </c>
      <c r="S233" s="1">
        <f t="shared" si="75"/>
        <v>24</v>
      </c>
      <c r="T233" s="1">
        <f t="shared" si="76"/>
        <v>12</v>
      </c>
      <c r="U233" s="14">
        <v>88.366325369738306</v>
      </c>
      <c r="V233" s="17">
        <v>1175.9840364050101</v>
      </c>
      <c r="W233" s="17">
        <v>15018.914903299201</v>
      </c>
      <c r="X233" s="17">
        <f t="shared" si="77"/>
        <v>500000</v>
      </c>
      <c r="Y233" s="17">
        <f t="shared" si="78"/>
        <v>500000</v>
      </c>
      <c r="Z233" s="58">
        <v>-26.620069999999998</v>
      </c>
      <c r="AA233" s="59">
        <v>30.09113</v>
      </c>
    </row>
    <row r="234" spans="1:27" x14ac:dyDescent="0.25">
      <c r="A234" s="25" t="str">
        <f t="shared" si="71"/>
        <v>NZE2050</v>
      </c>
      <c r="B234" s="10" t="s">
        <v>40</v>
      </c>
      <c r="C234" s="10" t="s">
        <v>41</v>
      </c>
      <c r="D234" s="1" t="s">
        <v>29</v>
      </c>
      <c r="E234" s="1" t="b">
        <v>0</v>
      </c>
      <c r="F234" s="1">
        <v>80</v>
      </c>
      <c r="G234" s="1">
        <v>2</v>
      </c>
      <c r="H234" s="1">
        <f t="shared" si="70"/>
        <v>160</v>
      </c>
      <c r="I234" s="1" t="s">
        <v>30</v>
      </c>
      <c r="J234" s="1">
        <v>2027</v>
      </c>
      <c r="K234" s="1">
        <v>12.372</v>
      </c>
      <c r="L234" s="1">
        <v>1375</v>
      </c>
      <c r="M234" s="1">
        <f t="shared" si="80"/>
        <v>45.18</v>
      </c>
      <c r="N234" s="12">
        <v>0.375</v>
      </c>
      <c r="O234" s="12">
        <v>0.375</v>
      </c>
      <c r="P234" s="12">
        <f t="shared" si="73"/>
        <v>0.05</v>
      </c>
      <c r="Q234" s="12">
        <f t="shared" si="74"/>
        <v>0.05</v>
      </c>
      <c r="R234" s="47">
        <f t="shared" si="79"/>
        <v>0.65</v>
      </c>
      <c r="S234" s="1">
        <f t="shared" si="75"/>
        <v>24</v>
      </c>
      <c r="T234" s="1">
        <f t="shared" si="76"/>
        <v>12</v>
      </c>
      <c r="U234" s="14">
        <v>99.567690557451598</v>
      </c>
      <c r="V234" s="17">
        <v>1201.4833219567699</v>
      </c>
      <c r="W234" s="17">
        <v>225082.72127417501</v>
      </c>
      <c r="X234" s="17">
        <f t="shared" si="77"/>
        <v>500000</v>
      </c>
      <c r="Y234" s="17">
        <f t="shared" si="78"/>
        <v>500000</v>
      </c>
      <c r="Z234" s="58">
        <v>-26.115776</v>
      </c>
      <c r="AA234" s="59">
        <v>28.113800000000001</v>
      </c>
    </row>
    <row r="235" spans="1:27" x14ac:dyDescent="0.25">
      <c r="A235" s="25" t="str">
        <f t="shared" si="71"/>
        <v>NZE2050</v>
      </c>
      <c r="B235" s="10" t="s">
        <v>42</v>
      </c>
      <c r="C235" s="10" t="s">
        <v>28</v>
      </c>
      <c r="D235" s="1" t="s">
        <v>29</v>
      </c>
      <c r="E235" s="1" t="b">
        <v>1</v>
      </c>
      <c r="F235" s="1">
        <v>640</v>
      </c>
      <c r="G235" s="1">
        <v>3</v>
      </c>
      <c r="H235" s="1">
        <f t="shared" si="70"/>
        <v>1920</v>
      </c>
      <c r="I235" s="1" t="s">
        <v>30</v>
      </c>
      <c r="J235" s="1">
        <v>2040</v>
      </c>
      <c r="K235" s="1">
        <v>11.782</v>
      </c>
      <c r="L235" s="1">
        <v>1056</v>
      </c>
      <c r="M235" s="1">
        <f t="shared" si="80"/>
        <v>45.18</v>
      </c>
      <c r="N235" s="12">
        <v>0.16700000000000001</v>
      </c>
      <c r="O235" s="12">
        <v>0.16700000000000001</v>
      </c>
      <c r="P235" s="12">
        <f t="shared" si="73"/>
        <v>0.05</v>
      </c>
      <c r="Q235" s="12">
        <f t="shared" si="74"/>
        <v>0.05</v>
      </c>
      <c r="R235" s="47">
        <f t="shared" si="79"/>
        <v>0.65</v>
      </c>
      <c r="S235" s="1">
        <f t="shared" si="75"/>
        <v>24</v>
      </c>
      <c r="T235" s="1">
        <f t="shared" si="76"/>
        <v>12</v>
      </c>
      <c r="U235" s="14">
        <v>88.366325369738306</v>
      </c>
      <c r="V235" s="17">
        <v>1118.9578862343601</v>
      </c>
      <c r="W235" s="17">
        <v>84316.6169931513</v>
      </c>
      <c r="X235" s="17">
        <f t="shared" si="77"/>
        <v>500000</v>
      </c>
      <c r="Y235" s="17">
        <f t="shared" si="78"/>
        <v>500000</v>
      </c>
      <c r="Z235" s="58">
        <v>-26.088049999999999</v>
      </c>
      <c r="AA235" s="59">
        <v>28.968879999999999</v>
      </c>
    </row>
    <row r="236" spans="1:27" x14ac:dyDescent="0.25">
      <c r="A236" s="25" t="str">
        <f t="shared" si="71"/>
        <v>NZE2050</v>
      </c>
      <c r="B236" s="10" t="s">
        <v>43</v>
      </c>
      <c r="C236" s="10" t="s">
        <v>28</v>
      </c>
      <c r="D236" s="1" t="s">
        <v>29</v>
      </c>
      <c r="E236" s="1" t="b">
        <f t="shared" si="72"/>
        <v>1</v>
      </c>
      <c r="F236" s="1">
        <v>640</v>
      </c>
      <c r="G236" s="1">
        <v>3</v>
      </c>
      <c r="H236" s="1">
        <f t="shared" si="70"/>
        <v>1920</v>
      </c>
      <c r="I236" s="1" t="s">
        <v>30</v>
      </c>
      <c r="J236" s="1">
        <v>2044</v>
      </c>
      <c r="K236" s="1">
        <v>11.782</v>
      </c>
      <c r="L236" s="1">
        <v>1056</v>
      </c>
      <c r="M236" s="1">
        <f t="shared" si="80"/>
        <v>45.18</v>
      </c>
      <c r="N236" s="12">
        <v>0.16700000000000001</v>
      </c>
      <c r="O236" s="12">
        <v>0.16700000000000001</v>
      </c>
      <c r="P236" s="12">
        <f t="shared" si="73"/>
        <v>0.05</v>
      </c>
      <c r="Q236" s="12">
        <f t="shared" si="74"/>
        <v>0.05</v>
      </c>
      <c r="R236" s="47">
        <f t="shared" si="79"/>
        <v>0.65</v>
      </c>
      <c r="S236" s="1">
        <f t="shared" si="75"/>
        <v>24</v>
      </c>
      <c r="T236" s="1">
        <f t="shared" si="76"/>
        <v>12</v>
      </c>
      <c r="U236" s="14">
        <v>88.366325369738306</v>
      </c>
      <c r="V236" s="17">
        <v>1118.9578862343601</v>
      </c>
      <c r="W236" s="17">
        <v>84316.6169931513</v>
      </c>
      <c r="X236" s="17">
        <f t="shared" si="77"/>
        <v>500000</v>
      </c>
      <c r="Y236" s="17">
        <f t="shared" si="78"/>
        <v>500000</v>
      </c>
      <c r="Z236" s="58">
        <v>-26.088049999999999</v>
      </c>
      <c r="AA236" s="59">
        <v>28.968879999999999</v>
      </c>
    </row>
    <row r="237" spans="1:27" x14ac:dyDescent="0.25">
      <c r="A237" s="25" t="str">
        <f t="shared" si="71"/>
        <v>NZE2050</v>
      </c>
      <c r="B237" s="10" t="s">
        <v>44</v>
      </c>
      <c r="C237" s="10" t="s">
        <v>28</v>
      </c>
      <c r="D237" s="1" t="s">
        <v>29</v>
      </c>
      <c r="E237" s="1" t="b">
        <f t="shared" si="72"/>
        <v>1</v>
      </c>
      <c r="F237" s="1">
        <v>114</v>
      </c>
      <c r="G237" s="1">
        <v>1</v>
      </c>
      <c r="H237" s="1">
        <f t="shared" si="70"/>
        <v>114</v>
      </c>
      <c r="I237" s="1" t="s">
        <v>30</v>
      </c>
      <c r="J237" s="1">
        <v>2022</v>
      </c>
      <c r="K237" s="1">
        <v>15.122999999999999</v>
      </c>
      <c r="L237" s="1">
        <v>1010</v>
      </c>
      <c r="M237" s="1">
        <f t="shared" si="80"/>
        <v>45.18</v>
      </c>
      <c r="N237" s="12">
        <v>0.16700000000000001</v>
      </c>
      <c r="O237" s="12">
        <v>0.16700000000000001</v>
      </c>
      <c r="P237" s="12">
        <f t="shared" si="73"/>
        <v>0.05</v>
      </c>
      <c r="Q237" s="12">
        <f t="shared" si="74"/>
        <v>0.05</v>
      </c>
      <c r="R237" s="47">
        <f t="shared" si="79"/>
        <v>0.65</v>
      </c>
      <c r="S237" s="1">
        <f t="shared" si="75"/>
        <v>24</v>
      </c>
      <c r="T237" s="1">
        <f t="shared" si="76"/>
        <v>12</v>
      </c>
      <c r="U237" s="14">
        <v>88.366325369738306</v>
      </c>
      <c r="V237" s="17">
        <v>1115.9745893060301</v>
      </c>
      <c r="W237" s="17">
        <v>8782.9766149783809</v>
      </c>
      <c r="X237" s="17">
        <f t="shared" si="77"/>
        <v>500000</v>
      </c>
      <c r="Y237" s="17">
        <f t="shared" si="78"/>
        <v>500000</v>
      </c>
      <c r="Z237" s="58">
        <v>-26.090779999999999</v>
      </c>
      <c r="AA237" s="59">
        <v>29.474460000000001</v>
      </c>
    </row>
    <row r="238" spans="1:27" x14ac:dyDescent="0.25">
      <c r="A238" s="25" t="str">
        <f t="shared" si="71"/>
        <v>NZE2050</v>
      </c>
      <c r="B238" s="10" t="s">
        <v>45</v>
      </c>
      <c r="C238" s="10" t="s">
        <v>28</v>
      </c>
      <c r="D238" s="1" t="s">
        <v>29</v>
      </c>
      <c r="E238" s="1" t="b">
        <f t="shared" si="72"/>
        <v>1</v>
      </c>
      <c r="F238" s="1">
        <v>405</v>
      </c>
      <c r="G238" s="1">
        <v>3</v>
      </c>
      <c r="H238" s="1">
        <f t="shared" si="70"/>
        <v>1215</v>
      </c>
      <c r="I238" s="1" t="s">
        <v>30</v>
      </c>
      <c r="J238" s="1">
        <v>2028</v>
      </c>
      <c r="K238" s="1">
        <v>12.994999999999999</v>
      </c>
      <c r="L238" s="1">
        <v>1010</v>
      </c>
      <c r="M238" s="1">
        <f t="shared" si="80"/>
        <v>45.18</v>
      </c>
      <c r="N238" s="12">
        <v>0.45473684210526299</v>
      </c>
      <c r="O238" s="12">
        <v>0.45473684210526299</v>
      </c>
      <c r="P238" s="12">
        <f t="shared" si="73"/>
        <v>0.05</v>
      </c>
      <c r="Q238" s="12">
        <f t="shared" si="74"/>
        <v>0.05</v>
      </c>
      <c r="R238" s="47">
        <f t="shared" si="79"/>
        <v>0.65</v>
      </c>
      <c r="S238" s="1">
        <f t="shared" si="75"/>
        <v>24</v>
      </c>
      <c r="T238" s="1">
        <f t="shared" si="76"/>
        <v>12</v>
      </c>
      <c r="U238" s="14">
        <v>88.366325369738306</v>
      </c>
      <c r="V238" s="17">
        <v>1115.9745893060301</v>
      </c>
      <c r="W238" s="17">
        <v>63237.5146040728</v>
      </c>
      <c r="X238" s="17">
        <f t="shared" si="77"/>
        <v>500000</v>
      </c>
      <c r="Y238" s="17">
        <f t="shared" si="78"/>
        <v>500000</v>
      </c>
      <c r="Z238" s="58">
        <v>-26.25404</v>
      </c>
      <c r="AA238" s="59">
        <v>29.18008</v>
      </c>
    </row>
    <row r="239" spans="1:27" x14ac:dyDescent="0.25">
      <c r="A239" s="25" t="str">
        <f t="shared" si="71"/>
        <v>NZE2050</v>
      </c>
      <c r="B239" s="10" t="s">
        <v>46</v>
      </c>
      <c r="C239" s="10" t="s">
        <v>28</v>
      </c>
      <c r="D239" s="1" t="s">
        <v>29</v>
      </c>
      <c r="E239" s="1" t="b">
        <f t="shared" si="72"/>
        <v>1</v>
      </c>
      <c r="F239" s="1">
        <v>475</v>
      </c>
      <c r="G239" s="1">
        <v>3</v>
      </c>
      <c r="H239" s="1">
        <f t="shared" si="70"/>
        <v>1425</v>
      </c>
      <c r="I239" s="1" t="s">
        <v>30</v>
      </c>
      <c r="J239" s="1">
        <v>2030</v>
      </c>
      <c r="K239" s="1">
        <v>12.994999999999999</v>
      </c>
      <c r="L239" s="1">
        <v>1010</v>
      </c>
      <c r="M239" s="1">
        <f t="shared" si="80"/>
        <v>45.18</v>
      </c>
      <c r="N239" s="12">
        <v>0.45473684210526299</v>
      </c>
      <c r="O239" s="12">
        <v>0.45473684210526299</v>
      </c>
      <c r="P239" s="12">
        <f t="shared" si="73"/>
        <v>0.05</v>
      </c>
      <c r="Q239" s="12">
        <f t="shared" si="74"/>
        <v>0.05</v>
      </c>
      <c r="R239" s="47">
        <f t="shared" si="79"/>
        <v>0.65</v>
      </c>
      <c r="S239" s="1">
        <f t="shared" si="75"/>
        <v>24</v>
      </c>
      <c r="T239" s="1">
        <f t="shared" si="76"/>
        <v>12</v>
      </c>
      <c r="U239" s="14">
        <v>88.366325369738306</v>
      </c>
      <c r="V239" s="17">
        <v>1115.9745893060301</v>
      </c>
      <c r="W239" s="17">
        <v>63237.5146040728</v>
      </c>
      <c r="X239" s="17">
        <f t="shared" si="77"/>
        <v>500000</v>
      </c>
      <c r="Y239" s="17">
        <f t="shared" si="78"/>
        <v>500000</v>
      </c>
      <c r="Z239" s="58">
        <v>-26.25404</v>
      </c>
      <c r="AA239" s="59">
        <v>29.18008</v>
      </c>
    </row>
    <row r="240" spans="1:27" x14ac:dyDescent="0.25">
      <c r="A240" s="25" t="str">
        <f t="shared" si="71"/>
        <v>NZE2050</v>
      </c>
      <c r="B240" s="10" t="s">
        <v>47</v>
      </c>
      <c r="C240" s="10" t="s">
        <v>28</v>
      </c>
      <c r="D240" s="1" t="s">
        <v>29</v>
      </c>
      <c r="E240" s="1" t="b">
        <f t="shared" si="72"/>
        <v>1</v>
      </c>
      <c r="F240" s="1">
        <v>720</v>
      </c>
      <c r="G240" s="1">
        <v>4</v>
      </c>
      <c r="H240" s="1">
        <f t="shared" si="70"/>
        <v>2880</v>
      </c>
      <c r="I240" s="1" t="s">
        <v>30</v>
      </c>
      <c r="J240" s="1">
        <v>2042</v>
      </c>
      <c r="K240" s="1">
        <v>10.305</v>
      </c>
      <c r="L240" s="1">
        <v>947</v>
      </c>
      <c r="M240" s="1">
        <f t="shared" si="80"/>
        <v>45.18</v>
      </c>
      <c r="N240" s="12">
        <v>0.6</v>
      </c>
      <c r="O240" s="12">
        <v>0.6</v>
      </c>
      <c r="P240" s="12">
        <f t="shared" si="73"/>
        <v>0.05</v>
      </c>
      <c r="Q240" s="12">
        <f t="shared" si="74"/>
        <v>0.05</v>
      </c>
      <c r="R240" s="47">
        <f t="shared" si="79"/>
        <v>0.65</v>
      </c>
      <c r="S240" s="1">
        <f t="shared" si="75"/>
        <v>24</v>
      </c>
      <c r="T240" s="1">
        <f t="shared" si="76"/>
        <v>12</v>
      </c>
      <c r="U240" s="14">
        <v>121.970420932878</v>
      </c>
      <c r="V240" s="17">
        <v>1165.56676678043</v>
      </c>
      <c r="W240" s="17">
        <v>87058.669696268495</v>
      </c>
      <c r="X240" s="17">
        <f t="shared" si="77"/>
        <v>500000</v>
      </c>
      <c r="Y240" s="17">
        <f t="shared" si="78"/>
        <v>500000</v>
      </c>
      <c r="Z240" s="58">
        <v>-25.920069999999999</v>
      </c>
      <c r="AA240" s="59">
        <v>28.924942000000001</v>
      </c>
    </row>
    <row r="241" spans="1:27" x14ac:dyDescent="0.25">
      <c r="A241" s="25" t="str">
        <f t="shared" si="71"/>
        <v>NZE2050</v>
      </c>
      <c r="B241" s="10" t="s">
        <v>49</v>
      </c>
      <c r="C241" s="10" t="s">
        <v>28</v>
      </c>
      <c r="D241" s="1" t="s">
        <v>29</v>
      </c>
      <c r="E241" s="1" t="b">
        <f t="shared" si="72"/>
        <v>1</v>
      </c>
      <c r="F241" s="1">
        <v>720</v>
      </c>
      <c r="G241" s="1">
        <v>1</v>
      </c>
      <c r="H241" s="1">
        <f t="shared" si="70"/>
        <v>720</v>
      </c>
      <c r="I241" s="1">
        <v>2023</v>
      </c>
      <c r="J241" s="1">
        <v>2048</v>
      </c>
      <c r="K241" s="1">
        <v>10.305</v>
      </c>
      <c r="L241" s="1">
        <v>947</v>
      </c>
      <c r="M241" s="1">
        <f t="shared" si="80"/>
        <v>45.18</v>
      </c>
      <c r="N241" s="12">
        <v>0.6</v>
      </c>
      <c r="O241" s="12">
        <v>0.6</v>
      </c>
      <c r="P241" s="12">
        <f t="shared" si="73"/>
        <v>0.05</v>
      </c>
      <c r="Q241" s="12">
        <f t="shared" si="74"/>
        <v>0.05</v>
      </c>
      <c r="R241" s="47">
        <f t="shared" si="79"/>
        <v>0.65</v>
      </c>
      <c r="S241" s="1">
        <f t="shared" si="75"/>
        <v>24</v>
      </c>
      <c r="T241" s="1">
        <f t="shared" si="76"/>
        <v>12</v>
      </c>
      <c r="U241" s="14">
        <v>121.970420932878</v>
      </c>
      <c r="V241" s="17">
        <v>1165.56676678043</v>
      </c>
      <c r="W241" s="17">
        <v>87058.669696268495</v>
      </c>
      <c r="X241" s="17">
        <f t="shared" si="77"/>
        <v>500000</v>
      </c>
      <c r="Y241" s="17">
        <f t="shared" si="78"/>
        <v>500000</v>
      </c>
      <c r="Z241" s="58">
        <v>-25.920069999999999</v>
      </c>
      <c r="AA241" s="59">
        <v>28.924942000000001</v>
      </c>
    </row>
    <row r="242" spans="1:27" x14ac:dyDescent="0.25">
      <c r="A242" s="25" t="str">
        <f t="shared" si="71"/>
        <v>NZE2050</v>
      </c>
      <c r="B242" s="10" t="s">
        <v>50</v>
      </c>
      <c r="C242" s="10" t="s">
        <v>28</v>
      </c>
      <c r="D242" s="1" t="s">
        <v>29</v>
      </c>
      <c r="E242" s="1" t="b">
        <f t="shared" si="72"/>
        <v>1</v>
      </c>
      <c r="F242" s="1">
        <v>720</v>
      </c>
      <c r="G242" s="1">
        <v>1</v>
      </c>
      <c r="H242" s="1">
        <f t="shared" si="70"/>
        <v>720</v>
      </c>
      <c r="I242" s="1">
        <v>2024</v>
      </c>
      <c r="J242" s="1">
        <v>2049</v>
      </c>
      <c r="K242" s="1">
        <v>10.305</v>
      </c>
      <c r="L242" s="1">
        <v>947</v>
      </c>
      <c r="M242" s="1">
        <v>45.18</v>
      </c>
      <c r="N242" s="12">
        <v>0.6</v>
      </c>
      <c r="O242" s="12">
        <v>0.6</v>
      </c>
      <c r="P242" s="12">
        <f t="shared" si="73"/>
        <v>0.05</v>
      </c>
      <c r="Q242" s="12">
        <f t="shared" si="74"/>
        <v>0.05</v>
      </c>
      <c r="R242" s="47">
        <f t="shared" si="79"/>
        <v>0.65</v>
      </c>
      <c r="S242" s="1">
        <f t="shared" si="75"/>
        <v>24</v>
      </c>
      <c r="T242" s="1">
        <f t="shared" si="76"/>
        <v>12</v>
      </c>
      <c r="U242" s="14">
        <v>121.970420932878</v>
      </c>
      <c r="V242" s="17">
        <v>1165.56676678043</v>
      </c>
      <c r="W242" s="17">
        <v>87058.669696268495</v>
      </c>
      <c r="X242" s="17">
        <f t="shared" si="77"/>
        <v>500000</v>
      </c>
      <c r="Y242" s="17">
        <f t="shared" si="78"/>
        <v>500000</v>
      </c>
      <c r="Z242" s="58">
        <v>-25.920069999999999</v>
      </c>
      <c r="AA242" s="59">
        <v>28.924942000000001</v>
      </c>
    </row>
    <row r="243" spans="1:27" x14ac:dyDescent="0.25">
      <c r="A243" s="25" t="str">
        <f t="shared" si="71"/>
        <v>NZE2050</v>
      </c>
      <c r="B243" s="10" t="s">
        <v>51</v>
      </c>
      <c r="C243" s="10" t="s">
        <v>28</v>
      </c>
      <c r="D243" s="1" t="s">
        <v>29</v>
      </c>
      <c r="E243" s="1" t="b">
        <f t="shared" si="72"/>
        <v>1</v>
      </c>
      <c r="F243" s="1">
        <v>593</v>
      </c>
      <c r="G243" s="1">
        <v>3</v>
      </c>
      <c r="H243" s="1">
        <f t="shared" si="70"/>
        <v>1779</v>
      </c>
      <c r="I243" s="1" t="s">
        <v>30</v>
      </c>
      <c r="J243" s="1">
        <v>2038</v>
      </c>
      <c r="K243" s="1">
        <v>11.003</v>
      </c>
      <c r="L243" s="1">
        <v>986</v>
      </c>
      <c r="M243" s="1">
        <v>45.18</v>
      </c>
      <c r="N243" s="12">
        <v>0.59696458684654297</v>
      </c>
      <c r="O243" s="12">
        <v>0.59696458684654297</v>
      </c>
      <c r="P243" s="12">
        <f t="shared" si="73"/>
        <v>0.05</v>
      </c>
      <c r="Q243" s="12">
        <f t="shared" si="74"/>
        <v>0.05</v>
      </c>
      <c r="R243" s="47">
        <f t="shared" si="79"/>
        <v>0.65</v>
      </c>
      <c r="S243" s="1">
        <f t="shared" si="75"/>
        <v>24</v>
      </c>
      <c r="T243" s="1">
        <f t="shared" si="76"/>
        <v>12</v>
      </c>
      <c r="U243" s="14">
        <v>88.366325369738306</v>
      </c>
      <c r="V243" s="17">
        <v>1115.9745893060301</v>
      </c>
      <c r="W243" s="17">
        <v>77729.591964709907</v>
      </c>
      <c r="X243" s="17">
        <f t="shared" si="77"/>
        <v>500000</v>
      </c>
      <c r="Y243" s="17">
        <f t="shared" si="78"/>
        <v>500000</v>
      </c>
      <c r="Z243" s="58">
        <v>-26.740269999999999</v>
      </c>
      <c r="AA243" s="59">
        <v>27.975000000000001</v>
      </c>
    </row>
    <row r="244" spans="1:27" x14ac:dyDescent="0.25">
      <c r="A244" s="25" t="str">
        <f t="shared" si="71"/>
        <v>NZE2050</v>
      </c>
      <c r="B244" s="10" t="s">
        <v>52</v>
      </c>
      <c r="C244" s="10" t="s">
        <v>28</v>
      </c>
      <c r="D244" s="1" t="s">
        <v>29</v>
      </c>
      <c r="E244" s="1" t="b">
        <f t="shared" si="72"/>
        <v>1</v>
      </c>
      <c r="F244" s="1">
        <v>593</v>
      </c>
      <c r="G244" s="1">
        <v>3</v>
      </c>
      <c r="H244" s="1">
        <f t="shared" si="70"/>
        <v>1779</v>
      </c>
      <c r="I244" s="1" t="s">
        <v>30</v>
      </c>
      <c r="J244" s="1">
        <v>2040</v>
      </c>
      <c r="K244" s="1">
        <v>11.519</v>
      </c>
      <c r="L244" s="1">
        <v>986</v>
      </c>
      <c r="M244" s="1">
        <f t="shared" ref="M244:M254" si="81">M243</f>
        <v>45.18</v>
      </c>
      <c r="N244" s="12">
        <v>0.59696458684654297</v>
      </c>
      <c r="O244" s="12">
        <v>0.59696458684654297</v>
      </c>
      <c r="P244" s="12">
        <f t="shared" si="73"/>
        <v>0.05</v>
      </c>
      <c r="Q244" s="12">
        <f t="shared" si="74"/>
        <v>0.05</v>
      </c>
      <c r="R244" s="47">
        <f t="shared" si="79"/>
        <v>0.65</v>
      </c>
      <c r="S244" s="1">
        <f t="shared" si="75"/>
        <v>24</v>
      </c>
      <c r="T244" s="1">
        <f t="shared" si="76"/>
        <v>12</v>
      </c>
      <c r="U244" s="14">
        <v>88.366325369738306</v>
      </c>
      <c r="V244" s="17">
        <v>1115.9745893060301</v>
      </c>
      <c r="W244" s="17">
        <v>77729.591964709907</v>
      </c>
      <c r="X244" s="17">
        <f t="shared" si="77"/>
        <v>500000</v>
      </c>
      <c r="Y244" s="17">
        <f t="shared" si="78"/>
        <v>500000</v>
      </c>
      <c r="Z244" s="58">
        <v>-26.740269999999999</v>
      </c>
      <c r="AA244" s="59">
        <v>27.975000000000001</v>
      </c>
    </row>
    <row r="245" spans="1:27" x14ac:dyDescent="0.25">
      <c r="A245" s="25" t="str">
        <f t="shared" si="71"/>
        <v>NZE2050</v>
      </c>
      <c r="B245" s="10" t="s">
        <v>53</v>
      </c>
      <c r="C245" s="10" t="s">
        <v>28</v>
      </c>
      <c r="D245" s="1" t="s">
        <v>29</v>
      </c>
      <c r="E245" s="1" t="b">
        <f t="shared" si="72"/>
        <v>1</v>
      </c>
      <c r="F245" s="1">
        <v>606</v>
      </c>
      <c r="G245" s="1">
        <v>3</v>
      </c>
      <c r="H245" s="1">
        <f t="shared" si="70"/>
        <v>1818</v>
      </c>
      <c r="I245" s="1" t="s">
        <v>30</v>
      </c>
      <c r="J245" s="1">
        <v>2042</v>
      </c>
      <c r="K245" s="1">
        <v>11.782</v>
      </c>
      <c r="L245" s="1">
        <v>1056</v>
      </c>
      <c r="M245" s="1">
        <f t="shared" si="81"/>
        <v>45.18</v>
      </c>
      <c r="N245" s="12">
        <v>0.16700000000000001</v>
      </c>
      <c r="O245" s="12">
        <v>0.166939443535188</v>
      </c>
      <c r="P245" s="12">
        <f t="shared" si="73"/>
        <v>0.05</v>
      </c>
      <c r="Q245" s="12">
        <f t="shared" si="74"/>
        <v>0.05</v>
      </c>
      <c r="R245" s="47">
        <f t="shared" si="79"/>
        <v>0.65</v>
      </c>
      <c r="S245" s="1">
        <f t="shared" si="75"/>
        <v>24</v>
      </c>
      <c r="T245" s="1">
        <f t="shared" si="76"/>
        <v>12</v>
      </c>
      <c r="U245" s="14">
        <v>88.366325369738306</v>
      </c>
      <c r="V245" s="17">
        <v>1115.9745893060301</v>
      </c>
      <c r="W245" s="17">
        <v>160728.80390238899</v>
      </c>
      <c r="X245" s="17">
        <f t="shared" si="77"/>
        <v>500000</v>
      </c>
      <c r="Y245" s="17">
        <f t="shared" si="78"/>
        <v>500000</v>
      </c>
      <c r="Z245" s="58">
        <v>-27.095549999999999</v>
      </c>
      <c r="AA245" s="59">
        <v>29.77055</v>
      </c>
    </row>
    <row r="246" spans="1:27" x14ac:dyDescent="0.25">
      <c r="A246" s="25" t="str">
        <f t="shared" si="71"/>
        <v>NZE2050</v>
      </c>
      <c r="B246" s="10" t="s">
        <v>54</v>
      </c>
      <c r="C246" s="10" t="s">
        <v>28</v>
      </c>
      <c r="D246" s="1" t="s">
        <v>29</v>
      </c>
      <c r="E246" s="1" t="b">
        <f t="shared" si="72"/>
        <v>1</v>
      </c>
      <c r="F246" s="1">
        <v>663</v>
      </c>
      <c r="G246" s="1">
        <v>3</v>
      </c>
      <c r="H246" s="1">
        <f t="shared" si="70"/>
        <v>1989</v>
      </c>
      <c r="I246" s="1" t="s">
        <v>30</v>
      </c>
      <c r="J246" s="1">
        <v>2048</v>
      </c>
      <c r="K246" s="1">
        <v>11.032</v>
      </c>
      <c r="L246" s="1">
        <v>988</v>
      </c>
      <c r="M246" s="1">
        <f t="shared" si="81"/>
        <v>45.18</v>
      </c>
      <c r="N246" s="12">
        <v>0.16700000000000001</v>
      </c>
      <c r="O246" s="12">
        <v>0.17014925373134299</v>
      </c>
      <c r="P246" s="12">
        <f t="shared" si="73"/>
        <v>0.05</v>
      </c>
      <c r="Q246" s="12">
        <f t="shared" si="74"/>
        <v>0.05</v>
      </c>
      <c r="R246" s="47">
        <f t="shared" si="79"/>
        <v>0.65</v>
      </c>
      <c r="S246" s="1">
        <f t="shared" si="75"/>
        <v>24</v>
      </c>
      <c r="T246" s="1">
        <f t="shared" si="76"/>
        <v>12</v>
      </c>
      <c r="U246" s="14">
        <v>88.366325369738306</v>
      </c>
      <c r="V246" s="17">
        <v>1115.9745893060301</v>
      </c>
      <c r="W246" s="17">
        <v>176538.078918999</v>
      </c>
      <c r="X246" s="17">
        <f t="shared" si="77"/>
        <v>500000</v>
      </c>
      <c r="Y246" s="17">
        <f t="shared" si="78"/>
        <v>500000</v>
      </c>
      <c r="Z246" s="58">
        <v>-27.095549999999999</v>
      </c>
      <c r="AA246" s="59">
        <v>29.77055</v>
      </c>
    </row>
    <row r="247" spans="1:27" x14ac:dyDescent="0.25">
      <c r="A247" s="25" t="str">
        <f t="shared" si="71"/>
        <v>NZE2050</v>
      </c>
      <c r="B247" s="10" t="s">
        <v>55</v>
      </c>
      <c r="C247" s="10" t="s">
        <v>28</v>
      </c>
      <c r="D247" s="1" t="s">
        <v>29</v>
      </c>
      <c r="E247" s="1" t="b">
        <f t="shared" si="72"/>
        <v>1</v>
      </c>
      <c r="F247" s="1">
        <v>615</v>
      </c>
      <c r="G247" s="1">
        <v>3</v>
      </c>
      <c r="H247" s="1">
        <f t="shared" si="70"/>
        <v>1845</v>
      </c>
      <c r="I247" s="1" t="s">
        <v>30</v>
      </c>
      <c r="J247" s="1">
        <v>2039</v>
      </c>
      <c r="K247" s="1">
        <v>11.682</v>
      </c>
      <c r="L247" s="1">
        <v>1047</v>
      </c>
      <c r="M247" s="1">
        <f t="shared" si="81"/>
        <v>45.18</v>
      </c>
      <c r="N247" s="12">
        <v>0.28599999999999998</v>
      </c>
      <c r="O247" s="12">
        <v>0.28599999999999998</v>
      </c>
      <c r="P247" s="12">
        <f t="shared" si="73"/>
        <v>0.05</v>
      </c>
      <c r="Q247" s="12">
        <f t="shared" si="74"/>
        <v>0.05</v>
      </c>
      <c r="R247" s="47">
        <f t="shared" si="79"/>
        <v>0.65</v>
      </c>
      <c r="S247" s="1">
        <f t="shared" si="75"/>
        <v>24</v>
      </c>
      <c r="T247" s="1">
        <f t="shared" si="76"/>
        <v>12</v>
      </c>
      <c r="U247" s="14">
        <v>88.366325369738306</v>
      </c>
      <c r="V247" s="17">
        <v>1118.9840227531299</v>
      </c>
      <c r="W247" s="17">
        <v>81681.806981774702</v>
      </c>
      <c r="X247" s="17">
        <f t="shared" si="77"/>
        <v>500000</v>
      </c>
      <c r="Y247" s="17">
        <f t="shared" si="78"/>
        <v>500000</v>
      </c>
      <c r="Z247" s="58">
        <v>-23.667770000000001</v>
      </c>
      <c r="AA247" s="59">
        <v>27.612770000000001</v>
      </c>
    </row>
    <row r="248" spans="1:27" x14ac:dyDescent="0.25">
      <c r="A248" s="25" t="str">
        <f t="shared" si="71"/>
        <v>NZE2050</v>
      </c>
      <c r="B248" s="10" t="s">
        <v>56</v>
      </c>
      <c r="C248" s="10" t="s">
        <v>28</v>
      </c>
      <c r="D248" s="1" t="s">
        <v>29</v>
      </c>
      <c r="E248" s="1" t="b">
        <f t="shared" si="72"/>
        <v>1</v>
      </c>
      <c r="F248" s="1">
        <v>615</v>
      </c>
      <c r="G248" s="1">
        <v>3</v>
      </c>
      <c r="H248" s="1">
        <f t="shared" si="70"/>
        <v>1845</v>
      </c>
      <c r="I248" s="1" t="s">
        <v>30</v>
      </c>
      <c r="J248" s="1">
        <v>2042</v>
      </c>
      <c r="K248" s="1">
        <v>11.519</v>
      </c>
      <c r="L248" s="1">
        <v>1057</v>
      </c>
      <c r="M248" s="1">
        <f t="shared" si="81"/>
        <v>45.18</v>
      </c>
      <c r="N248" s="12">
        <v>0.28599999999999998</v>
      </c>
      <c r="O248" s="12">
        <v>0.28599999999999998</v>
      </c>
      <c r="P248" s="12">
        <f t="shared" si="73"/>
        <v>0.05</v>
      </c>
      <c r="Q248" s="12">
        <f t="shared" si="74"/>
        <v>0.05</v>
      </c>
      <c r="R248" s="47">
        <f t="shared" si="79"/>
        <v>0.65</v>
      </c>
      <c r="S248" s="1">
        <f t="shared" si="75"/>
        <v>24</v>
      </c>
      <c r="T248" s="1">
        <f t="shared" si="76"/>
        <v>12</v>
      </c>
      <c r="U248" s="14">
        <v>88.366325369738306</v>
      </c>
      <c r="V248" s="17">
        <v>1118.9840227531299</v>
      </c>
      <c r="W248" s="17">
        <v>81681.806981774702</v>
      </c>
      <c r="X248" s="17">
        <f t="shared" si="77"/>
        <v>500000</v>
      </c>
      <c r="Y248" s="17">
        <f t="shared" si="78"/>
        <v>500000</v>
      </c>
      <c r="Z248" s="58">
        <v>-23.667770000000001</v>
      </c>
      <c r="AA248" s="59">
        <v>27.612770000000001</v>
      </c>
    </row>
    <row r="249" spans="1:27" x14ac:dyDescent="0.25">
      <c r="A249" s="25" t="str">
        <f t="shared" si="71"/>
        <v>NZE2050</v>
      </c>
      <c r="B249" s="10" t="s">
        <v>57</v>
      </c>
      <c r="C249" s="10" t="s">
        <v>28</v>
      </c>
      <c r="D249" s="1" t="s">
        <v>29</v>
      </c>
      <c r="E249" s="1" t="b">
        <f t="shared" si="72"/>
        <v>1</v>
      </c>
      <c r="F249" s="1">
        <v>575</v>
      </c>
      <c r="G249" s="1">
        <v>3</v>
      </c>
      <c r="H249" s="1">
        <f t="shared" si="70"/>
        <v>1725</v>
      </c>
      <c r="I249" s="1" t="s">
        <v>30</v>
      </c>
      <c r="J249" s="1">
        <v>2030</v>
      </c>
      <c r="K249" s="1">
        <v>12.066000000000001</v>
      </c>
      <c r="L249" s="1">
        <v>991</v>
      </c>
      <c r="M249" s="1">
        <f t="shared" si="81"/>
        <v>45.18</v>
      </c>
      <c r="N249" s="12">
        <v>0.250434782608696</v>
      </c>
      <c r="O249" s="12">
        <v>0.250434782608696</v>
      </c>
      <c r="P249" s="12">
        <f t="shared" si="73"/>
        <v>0.05</v>
      </c>
      <c r="Q249" s="12">
        <f t="shared" si="74"/>
        <v>0.05</v>
      </c>
      <c r="R249" s="47">
        <f t="shared" si="79"/>
        <v>0.65</v>
      </c>
      <c r="S249" s="1">
        <f t="shared" si="75"/>
        <v>24</v>
      </c>
      <c r="T249" s="1">
        <f t="shared" si="76"/>
        <v>12</v>
      </c>
      <c r="U249" s="14">
        <v>88.366325369738306</v>
      </c>
      <c r="V249" s="17">
        <v>1115.9745893060301</v>
      </c>
      <c r="W249" s="17">
        <v>76411.979522184294</v>
      </c>
      <c r="X249" s="17">
        <f t="shared" si="77"/>
        <v>500000</v>
      </c>
      <c r="Y249" s="17">
        <f t="shared" si="78"/>
        <v>500000</v>
      </c>
      <c r="Z249" s="58">
        <v>-26.280360000000002</v>
      </c>
      <c r="AA249" s="59">
        <v>29.142289999999999</v>
      </c>
    </row>
    <row r="250" spans="1:27" x14ac:dyDescent="0.25">
      <c r="A250" s="25" t="str">
        <f t="shared" si="71"/>
        <v>NZE2050</v>
      </c>
      <c r="B250" s="10" t="s">
        <v>58</v>
      </c>
      <c r="C250" s="10" t="s">
        <v>28</v>
      </c>
      <c r="D250" s="1" t="s">
        <v>29</v>
      </c>
      <c r="E250" s="1" t="b">
        <f t="shared" si="72"/>
        <v>1</v>
      </c>
      <c r="F250" s="1">
        <v>575</v>
      </c>
      <c r="G250" s="1">
        <v>3</v>
      </c>
      <c r="H250" s="1">
        <f t="shared" si="70"/>
        <v>1725</v>
      </c>
      <c r="I250" s="1" t="s">
        <v>30</v>
      </c>
      <c r="J250" s="1">
        <v>2032</v>
      </c>
      <c r="K250" s="1">
        <v>12.066000000000001</v>
      </c>
      <c r="L250" s="1">
        <v>991</v>
      </c>
      <c r="M250" s="1">
        <f t="shared" si="81"/>
        <v>45.18</v>
      </c>
      <c r="N250" s="12">
        <v>0.250434782608696</v>
      </c>
      <c r="O250" s="12">
        <v>0.250434782608696</v>
      </c>
      <c r="P250" s="12">
        <f t="shared" si="73"/>
        <v>0.05</v>
      </c>
      <c r="Q250" s="12">
        <f t="shared" si="74"/>
        <v>0.05</v>
      </c>
      <c r="R250" s="47">
        <f t="shared" si="79"/>
        <v>0.65</v>
      </c>
      <c r="S250" s="1">
        <f t="shared" si="75"/>
        <v>24</v>
      </c>
      <c r="T250" s="1">
        <f t="shared" si="76"/>
        <v>12</v>
      </c>
      <c r="U250" s="14">
        <v>88.366325369738306</v>
      </c>
      <c r="V250" s="17">
        <v>1115.9745893060301</v>
      </c>
      <c r="W250" s="17">
        <v>76411.979522184294</v>
      </c>
      <c r="X250" s="17">
        <f t="shared" si="77"/>
        <v>500000</v>
      </c>
      <c r="Y250" s="17">
        <f t="shared" si="78"/>
        <v>500000</v>
      </c>
      <c r="Z250" s="58">
        <v>-26.280360000000002</v>
      </c>
      <c r="AA250" s="59">
        <v>29.142289999999999</v>
      </c>
    </row>
    <row r="251" spans="1:27" x14ac:dyDescent="0.25">
      <c r="A251" s="25" t="str">
        <f t="shared" si="71"/>
        <v>NZE2050</v>
      </c>
      <c r="B251" s="10" t="s">
        <v>59</v>
      </c>
      <c r="C251" s="10" t="s">
        <v>28</v>
      </c>
      <c r="D251" s="1" t="s">
        <v>29</v>
      </c>
      <c r="E251" s="1" t="b">
        <f t="shared" si="72"/>
        <v>1</v>
      </c>
      <c r="F251" s="1">
        <v>720</v>
      </c>
      <c r="G251" s="1">
        <v>5</v>
      </c>
      <c r="H251" s="1">
        <f t="shared" si="70"/>
        <v>3600</v>
      </c>
      <c r="I251" s="1" t="s">
        <v>30</v>
      </c>
      <c r="J251" s="1">
        <v>2047</v>
      </c>
      <c r="K251" s="1">
        <v>10.305</v>
      </c>
      <c r="L251" s="1">
        <v>930</v>
      </c>
      <c r="M251" s="1">
        <f t="shared" si="81"/>
        <v>45.18</v>
      </c>
      <c r="N251" s="12">
        <v>0.59751037344398295</v>
      </c>
      <c r="O251" s="12">
        <v>0.59751037344398295</v>
      </c>
      <c r="P251" s="12">
        <f t="shared" si="73"/>
        <v>0.05</v>
      </c>
      <c r="Q251" s="12">
        <f t="shared" si="74"/>
        <v>0.05</v>
      </c>
      <c r="R251" s="47">
        <f t="shared" si="79"/>
        <v>0.65</v>
      </c>
      <c r="S251" s="1">
        <f t="shared" si="75"/>
        <v>24</v>
      </c>
      <c r="T251" s="1">
        <f t="shared" si="76"/>
        <v>12</v>
      </c>
      <c r="U251" s="14">
        <v>121.970420932878</v>
      </c>
      <c r="V251" s="17">
        <v>1201.47709897611</v>
      </c>
      <c r="W251" s="17">
        <v>87058.669696268495</v>
      </c>
      <c r="X251" s="17">
        <f t="shared" si="77"/>
        <v>500000</v>
      </c>
      <c r="Y251" s="17">
        <f t="shared" si="78"/>
        <v>500000</v>
      </c>
      <c r="Z251" s="58">
        <v>-23.42</v>
      </c>
      <c r="AA251" s="59">
        <v>27.33</v>
      </c>
    </row>
    <row r="252" spans="1:27" x14ac:dyDescent="0.25">
      <c r="A252" s="25" t="str">
        <f t="shared" si="71"/>
        <v>NZE2050</v>
      </c>
      <c r="B252" s="10" t="s">
        <v>60</v>
      </c>
      <c r="C252" s="10" t="s">
        <v>28</v>
      </c>
      <c r="D252" s="1" t="s">
        <v>29</v>
      </c>
      <c r="E252" s="1" t="b">
        <f t="shared" si="72"/>
        <v>1</v>
      </c>
      <c r="F252" s="1">
        <v>717</v>
      </c>
      <c r="G252" s="1">
        <v>1</v>
      </c>
      <c r="H252" s="1">
        <f t="shared" si="70"/>
        <v>717</v>
      </c>
      <c r="I252" s="1" t="s">
        <v>30</v>
      </c>
      <c r="J252" s="1">
        <v>2049</v>
      </c>
      <c r="K252" s="1">
        <v>10.305</v>
      </c>
      <c r="L252" s="1">
        <v>930</v>
      </c>
      <c r="M252" s="1">
        <f t="shared" si="81"/>
        <v>45.18</v>
      </c>
      <c r="N252" s="12">
        <v>0.59751037344398295</v>
      </c>
      <c r="O252" s="12">
        <v>0.59751037344398295</v>
      </c>
      <c r="P252" s="12">
        <f t="shared" si="73"/>
        <v>0.05</v>
      </c>
      <c r="Q252" s="12">
        <f t="shared" si="74"/>
        <v>0.05</v>
      </c>
      <c r="R252" s="47">
        <f t="shared" si="79"/>
        <v>0.65</v>
      </c>
      <c r="S252" s="1">
        <f t="shared" si="75"/>
        <v>24</v>
      </c>
      <c r="T252" s="1">
        <f t="shared" si="76"/>
        <v>12</v>
      </c>
      <c r="U252" s="14">
        <v>121.970420932878</v>
      </c>
      <c r="V252" s="17">
        <v>1201.47709897611</v>
      </c>
      <c r="W252" s="17">
        <v>87058.669696268495</v>
      </c>
      <c r="X252" s="17">
        <f t="shared" si="77"/>
        <v>500000</v>
      </c>
      <c r="Y252" s="17">
        <f t="shared" si="78"/>
        <v>500000</v>
      </c>
      <c r="Z252" s="58">
        <v>-23.42</v>
      </c>
      <c r="AA252" s="59">
        <v>27.33</v>
      </c>
    </row>
    <row r="253" spans="1:27" x14ac:dyDescent="0.25">
      <c r="A253" s="25" t="str">
        <f t="shared" si="71"/>
        <v>NZE2050</v>
      </c>
      <c r="B253" s="10" t="s">
        <v>61</v>
      </c>
      <c r="C253" s="10" t="s">
        <v>28</v>
      </c>
      <c r="D253" s="1" t="s">
        <v>29</v>
      </c>
      <c r="E253" s="1" t="b">
        <f t="shared" si="72"/>
        <v>1</v>
      </c>
      <c r="F253" s="1">
        <v>585</v>
      </c>
      <c r="G253" s="1">
        <v>3</v>
      </c>
      <c r="H253" s="1">
        <f t="shared" si="70"/>
        <v>1755</v>
      </c>
      <c r="I253" s="1" t="s">
        <v>30</v>
      </c>
      <c r="J253" s="1">
        <v>2030</v>
      </c>
      <c r="K253" s="1">
        <v>10.494999999999999</v>
      </c>
      <c r="L253" s="1">
        <v>981</v>
      </c>
      <c r="M253" s="1">
        <f t="shared" si="81"/>
        <v>45.18</v>
      </c>
      <c r="N253" s="12">
        <v>0.33300000000000002</v>
      </c>
      <c r="O253" s="12">
        <v>0.33300000000000002</v>
      </c>
      <c r="P253" s="12">
        <f t="shared" si="73"/>
        <v>0.05</v>
      </c>
      <c r="Q253" s="12">
        <f t="shared" si="74"/>
        <v>0.05</v>
      </c>
      <c r="R253" s="47">
        <f t="shared" si="79"/>
        <v>0.65</v>
      </c>
      <c r="S253" s="1">
        <f t="shared" si="75"/>
        <v>24</v>
      </c>
      <c r="T253" s="1">
        <f t="shared" si="76"/>
        <v>12</v>
      </c>
      <c r="U253" s="14">
        <v>88.366325369738306</v>
      </c>
      <c r="V253" s="17">
        <v>1115.9745893060301</v>
      </c>
      <c r="W253" s="17">
        <v>76411.979522184294</v>
      </c>
      <c r="X253" s="17">
        <f t="shared" si="77"/>
        <v>500000</v>
      </c>
      <c r="Y253" s="17">
        <f t="shared" si="78"/>
        <v>500000</v>
      </c>
      <c r="Z253" s="58">
        <v>-26.775649999999999</v>
      </c>
      <c r="AA253" s="59">
        <v>29.352119999999999</v>
      </c>
    </row>
    <row r="254" spans="1:27" x14ac:dyDescent="0.25">
      <c r="A254" s="25" t="str">
        <f t="shared" si="71"/>
        <v>NZE2050</v>
      </c>
      <c r="B254" s="10" t="s">
        <v>62</v>
      </c>
      <c r="C254" s="10" t="s">
        <v>28</v>
      </c>
      <c r="D254" s="1" t="s">
        <v>29</v>
      </c>
      <c r="E254" s="1" t="b">
        <f t="shared" si="72"/>
        <v>1</v>
      </c>
      <c r="F254" s="1">
        <v>585</v>
      </c>
      <c r="G254" s="1">
        <v>3</v>
      </c>
      <c r="H254" s="1">
        <f t="shared" ref="H254:H275" si="82">F254*G254</f>
        <v>1755</v>
      </c>
      <c r="I254" s="1" t="s">
        <v>30</v>
      </c>
      <c r="J254" s="1">
        <v>2031</v>
      </c>
      <c r="K254" s="1">
        <v>10.494999999999999</v>
      </c>
      <c r="L254" s="1">
        <v>981</v>
      </c>
      <c r="M254" s="1">
        <f t="shared" si="81"/>
        <v>45.18</v>
      </c>
      <c r="N254" s="12">
        <v>0.33300000000000002</v>
      </c>
      <c r="O254" s="12">
        <v>0.33300000000000002</v>
      </c>
      <c r="P254" s="12">
        <f t="shared" si="73"/>
        <v>0.05</v>
      </c>
      <c r="Q254" s="12">
        <f t="shared" si="74"/>
        <v>0.05</v>
      </c>
      <c r="R254" s="47">
        <f t="shared" si="79"/>
        <v>0.65</v>
      </c>
      <c r="S254" s="1">
        <f t="shared" si="75"/>
        <v>24</v>
      </c>
      <c r="T254" s="1">
        <f t="shared" si="76"/>
        <v>12</v>
      </c>
      <c r="U254" s="14">
        <v>88.366325369738306</v>
      </c>
      <c r="V254" s="17">
        <v>1115.9745893060301</v>
      </c>
      <c r="W254" s="17">
        <v>76411.979522184294</v>
      </c>
      <c r="X254" s="17">
        <f t="shared" si="77"/>
        <v>500000</v>
      </c>
      <c r="Y254" s="17">
        <f t="shared" si="78"/>
        <v>500000</v>
      </c>
      <c r="Z254" s="58">
        <v>-26.775649999999999</v>
      </c>
      <c r="AA254" s="59">
        <v>29.352119999999999</v>
      </c>
    </row>
    <row r="255" spans="1:27" x14ac:dyDescent="0.25">
      <c r="A255" s="25" t="str">
        <f t="shared" si="71"/>
        <v>NZE2050</v>
      </c>
      <c r="B255" s="10" t="s">
        <v>63</v>
      </c>
      <c r="C255" s="10" t="s">
        <v>28</v>
      </c>
      <c r="D255" s="1" t="s">
        <v>64</v>
      </c>
      <c r="E255" s="1" t="b">
        <f t="shared" si="72"/>
        <v>1</v>
      </c>
      <c r="F255" s="1">
        <v>927</v>
      </c>
      <c r="G255" s="1">
        <v>2</v>
      </c>
      <c r="H255" s="1">
        <f t="shared" si="82"/>
        <v>1854</v>
      </c>
      <c r="I255" s="1" t="s">
        <v>30</v>
      </c>
      <c r="J255" s="1">
        <v>2047</v>
      </c>
      <c r="K255" s="1">
        <v>11.111000000000001</v>
      </c>
      <c r="L255" s="1">
        <v>0</v>
      </c>
      <c r="M255" s="1">
        <v>18</v>
      </c>
      <c r="N255" s="12">
        <v>0.1</v>
      </c>
      <c r="O255" s="12">
        <v>0.1</v>
      </c>
      <c r="P255" s="12">
        <f t="shared" si="73"/>
        <v>0.05</v>
      </c>
      <c r="Q255" s="12">
        <f t="shared" si="74"/>
        <v>0.05</v>
      </c>
      <c r="R255" s="47">
        <v>0.5</v>
      </c>
      <c r="S255" s="1">
        <v>240</v>
      </c>
      <c r="T255" s="1">
        <v>240</v>
      </c>
      <c r="U255" s="14">
        <v>56.0068259385666</v>
      </c>
      <c r="V255" s="17">
        <v>1477.3356086461899</v>
      </c>
      <c r="W255" s="17">
        <v>0</v>
      </c>
      <c r="X255" s="17">
        <v>10000000</v>
      </c>
      <c r="Y255" s="17">
        <v>10000000</v>
      </c>
      <c r="Z255" s="14">
        <v>-33.673593539999999</v>
      </c>
      <c r="AA255" s="16">
        <v>18.428246999999999</v>
      </c>
    </row>
    <row r="256" spans="1:27" x14ac:dyDescent="0.25">
      <c r="A256" s="25" t="str">
        <f t="shared" si="71"/>
        <v>NZE2050</v>
      </c>
      <c r="B256" s="10" t="s">
        <v>65</v>
      </c>
      <c r="C256" s="10" t="s">
        <v>28</v>
      </c>
      <c r="D256" s="1" t="s">
        <v>66</v>
      </c>
      <c r="E256" s="1" t="b">
        <f>E255</f>
        <v>1</v>
      </c>
      <c r="F256" s="1">
        <v>148</v>
      </c>
      <c r="G256" s="1">
        <v>9</v>
      </c>
      <c r="H256" s="1">
        <f t="shared" si="82"/>
        <v>1332</v>
      </c>
      <c r="I256" s="1" t="s">
        <v>30</v>
      </c>
      <c r="J256" s="1">
        <v>2039</v>
      </c>
      <c r="K256" s="1">
        <v>11.519</v>
      </c>
      <c r="L256" s="1">
        <v>574</v>
      </c>
      <c r="M256" s="1">
        <v>373</v>
      </c>
      <c r="N256" s="12"/>
      <c r="O256" s="12"/>
      <c r="P256" s="12"/>
      <c r="Q256" s="12"/>
      <c r="R256" s="1">
        <v>0</v>
      </c>
      <c r="S256" s="1"/>
      <c r="T256" s="1"/>
      <c r="U256" s="14">
        <v>3.73378839590444</v>
      </c>
      <c r="V256" s="17">
        <v>243.94084186575699</v>
      </c>
      <c r="W256" s="17">
        <v>0</v>
      </c>
      <c r="X256" s="17">
        <f t="shared" si="68"/>
        <v>0</v>
      </c>
      <c r="Y256" s="17">
        <v>0</v>
      </c>
      <c r="Z256" s="14">
        <v>-33.591999999999999</v>
      </c>
      <c r="AA256" s="16">
        <v>18.460699999999999</v>
      </c>
    </row>
    <row r="257" spans="1:27" x14ac:dyDescent="0.25">
      <c r="A257" s="25" t="str">
        <f t="shared" si="71"/>
        <v>NZE2050</v>
      </c>
      <c r="B257" s="10" t="s">
        <v>67</v>
      </c>
      <c r="C257" s="10" t="s">
        <v>28</v>
      </c>
      <c r="D257" s="1" t="s">
        <v>66</v>
      </c>
      <c r="E257" s="1" t="b">
        <f t="shared" si="72"/>
        <v>1</v>
      </c>
      <c r="F257" s="1">
        <v>148</v>
      </c>
      <c r="G257" s="1">
        <v>5</v>
      </c>
      <c r="H257" s="1">
        <f t="shared" si="82"/>
        <v>740</v>
      </c>
      <c r="I257" s="1" t="s">
        <v>30</v>
      </c>
      <c r="J257" s="1">
        <v>2038</v>
      </c>
      <c r="K257" s="1">
        <v>11.519</v>
      </c>
      <c r="L257" s="1">
        <v>574</v>
      </c>
      <c r="M257" s="1">
        <v>373</v>
      </c>
      <c r="N257" s="12"/>
      <c r="O257" s="12"/>
      <c r="P257" s="12"/>
      <c r="Q257" s="12"/>
      <c r="R257" s="1">
        <v>0</v>
      </c>
      <c r="S257" s="1"/>
      <c r="T257" s="1"/>
      <c r="U257" s="14">
        <v>3.73378839590444</v>
      </c>
      <c r="V257" s="17">
        <v>243.94084186575699</v>
      </c>
      <c r="W257" s="17">
        <v>0</v>
      </c>
      <c r="X257" s="17">
        <f t="shared" si="68"/>
        <v>0</v>
      </c>
      <c r="Y257" s="17">
        <v>0</v>
      </c>
      <c r="Z257" s="14">
        <v>-34.165260000000004</v>
      </c>
      <c r="AA257" s="16">
        <v>21.96077</v>
      </c>
    </row>
    <row r="258" spans="1:27" x14ac:dyDescent="0.25">
      <c r="A258" s="25" t="str">
        <f t="shared" si="71"/>
        <v>NZE2050</v>
      </c>
      <c r="B258" s="10" t="s">
        <v>68</v>
      </c>
      <c r="C258" s="10" t="s">
        <v>28</v>
      </c>
      <c r="D258" s="1" t="s">
        <v>69</v>
      </c>
      <c r="E258" s="1" t="b">
        <f t="shared" si="72"/>
        <v>1</v>
      </c>
      <c r="F258" s="1">
        <v>57</v>
      </c>
      <c r="G258" s="1">
        <v>3</v>
      </c>
      <c r="H258" s="1">
        <f t="shared" si="82"/>
        <v>171</v>
      </c>
      <c r="I258" s="1" t="s">
        <v>30</v>
      </c>
      <c r="J258" s="1">
        <v>2026</v>
      </c>
      <c r="K258" s="1">
        <v>11.519</v>
      </c>
      <c r="L258" s="1">
        <v>574</v>
      </c>
      <c r="M258" s="1">
        <v>373</v>
      </c>
      <c r="N258" s="12"/>
      <c r="O258" s="12"/>
      <c r="P258" s="12"/>
      <c r="Q258" s="12"/>
      <c r="R258" s="1">
        <v>0</v>
      </c>
      <c r="S258" s="1"/>
      <c r="T258" s="1"/>
      <c r="U258" s="14">
        <v>3.73378839590444</v>
      </c>
      <c r="V258" s="17">
        <v>243.94084186575699</v>
      </c>
      <c r="W258" s="17">
        <v>0</v>
      </c>
      <c r="X258" s="17">
        <f t="shared" ref="X258:X321" si="83">G258*W258</f>
        <v>0</v>
      </c>
      <c r="Y258" s="17">
        <v>0</v>
      </c>
      <c r="Z258" s="14">
        <v>-33.884079999999997</v>
      </c>
      <c r="AA258" s="16">
        <v>18.533609999999999</v>
      </c>
    </row>
    <row r="259" spans="1:27" x14ac:dyDescent="0.25">
      <c r="A259" s="25" t="str">
        <f t="shared" si="71"/>
        <v>NZE2050</v>
      </c>
      <c r="B259" s="10" t="s">
        <v>70</v>
      </c>
      <c r="C259" s="10" t="s">
        <v>28</v>
      </c>
      <c r="D259" s="1" t="s">
        <v>69</v>
      </c>
      <c r="E259" s="1" t="b">
        <f t="shared" si="72"/>
        <v>1</v>
      </c>
      <c r="F259" s="1">
        <v>57</v>
      </c>
      <c r="G259" s="1">
        <v>3</v>
      </c>
      <c r="H259" s="1">
        <f t="shared" si="82"/>
        <v>171</v>
      </c>
      <c r="I259" s="1" t="s">
        <v>30</v>
      </c>
      <c r="J259" s="1">
        <v>2026</v>
      </c>
      <c r="K259" s="1">
        <v>11.519</v>
      </c>
      <c r="L259" s="1">
        <v>574</v>
      </c>
      <c r="M259" s="1">
        <f>M258</f>
        <v>373</v>
      </c>
      <c r="N259" s="12"/>
      <c r="O259" s="12"/>
      <c r="P259" s="12"/>
      <c r="Q259" s="12"/>
      <c r="R259" s="1">
        <v>0</v>
      </c>
      <c r="S259" s="1"/>
      <c r="T259" s="1"/>
      <c r="U259" s="14">
        <v>3.73378839590444</v>
      </c>
      <c r="V259" s="17">
        <v>243.94084186575699</v>
      </c>
      <c r="W259" s="17">
        <v>0</v>
      </c>
      <c r="X259" s="17">
        <f t="shared" si="83"/>
        <v>0</v>
      </c>
      <c r="Y259" s="17">
        <v>0</v>
      </c>
      <c r="Z259" s="14">
        <v>-33.027389999999997</v>
      </c>
      <c r="AA259" s="16">
        <v>27.88382</v>
      </c>
    </row>
    <row r="260" spans="1:27" x14ac:dyDescent="0.25">
      <c r="A260" s="25" t="str">
        <f t="shared" si="71"/>
        <v>NZE2050</v>
      </c>
      <c r="B260" s="10" t="s">
        <v>71</v>
      </c>
      <c r="C260" s="10" t="s">
        <v>28</v>
      </c>
      <c r="D260" s="1" t="s">
        <v>72</v>
      </c>
      <c r="E260" s="1" t="b">
        <v>0</v>
      </c>
      <c r="F260" s="1">
        <v>90</v>
      </c>
      <c r="G260" s="1">
        <v>4</v>
      </c>
      <c r="H260" s="1">
        <f t="shared" si="82"/>
        <v>360</v>
      </c>
      <c r="I260" s="1" t="s">
        <v>30</v>
      </c>
      <c r="J260" s="1" t="s">
        <v>48</v>
      </c>
      <c r="K260" s="1" t="s">
        <v>30</v>
      </c>
      <c r="L260" s="1">
        <v>0</v>
      </c>
      <c r="M260" s="1" t="s">
        <v>30</v>
      </c>
      <c r="N260" s="12"/>
      <c r="O260" s="12"/>
      <c r="P260" s="12"/>
      <c r="Q260" s="12"/>
      <c r="R260" s="1">
        <v>0</v>
      </c>
      <c r="S260" s="1"/>
      <c r="T260" s="1"/>
      <c r="U260" s="14">
        <v>435.60864618885103</v>
      </c>
      <c r="V260" s="17">
        <v>0</v>
      </c>
      <c r="W260" s="17">
        <v>0</v>
      </c>
      <c r="X260" s="17">
        <f t="shared" si="83"/>
        <v>0</v>
      </c>
      <c r="Y260" s="17">
        <v>0</v>
      </c>
      <c r="Z260" s="14">
        <v>-30.62396</v>
      </c>
      <c r="AA260" s="16">
        <v>25.50403</v>
      </c>
    </row>
    <row r="261" spans="1:27" x14ac:dyDescent="0.25">
      <c r="A261" s="25" t="str">
        <f t="shared" si="71"/>
        <v>NZE2050</v>
      </c>
      <c r="B261" s="10" t="s">
        <v>73</v>
      </c>
      <c r="C261" s="10" t="s">
        <v>28</v>
      </c>
      <c r="D261" s="1" t="s">
        <v>72</v>
      </c>
      <c r="E261" s="1" t="b">
        <f>E260</f>
        <v>0</v>
      </c>
      <c r="F261" s="1">
        <v>120</v>
      </c>
      <c r="G261" s="1">
        <v>2</v>
      </c>
      <c r="H261" s="1">
        <f t="shared" si="82"/>
        <v>240</v>
      </c>
      <c r="I261" s="1" t="s">
        <v>30</v>
      </c>
      <c r="J261" s="1" t="s">
        <v>48</v>
      </c>
      <c r="K261" s="1" t="s">
        <v>30</v>
      </c>
      <c r="L261" s="1">
        <v>0</v>
      </c>
      <c r="M261" s="1" t="s">
        <v>30</v>
      </c>
      <c r="N261" s="12"/>
      <c r="O261" s="12"/>
      <c r="P261" s="12"/>
      <c r="Q261" s="12"/>
      <c r="R261" s="1">
        <v>0</v>
      </c>
      <c r="S261" s="1"/>
      <c r="T261" s="1"/>
      <c r="U261" s="14">
        <v>435.60864618885103</v>
      </c>
      <c r="V261" s="17">
        <v>0</v>
      </c>
      <c r="W261" s="17">
        <v>0</v>
      </c>
      <c r="X261" s="17">
        <f t="shared" si="83"/>
        <v>0</v>
      </c>
      <c r="Y261" s="17">
        <v>0</v>
      </c>
      <c r="Z261" s="14">
        <v>-29.993369999999999</v>
      </c>
      <c r="AA261" s="16">
        <v>24.733840000000001</v>
      </c>
    </row>
    <row r="262" spans="1:27" x14ac:dyDescent="0.25">
      <c r="A262" s="25" t="str">
        <f t="shared" si="71"/>
        <v>NZE2050</v>
      </c>
      <c r="B262" s="10" t="s">
        <v>74</v>
      </c>
      <c r="C262" s="10" t="s">
        <v>75</v>
      </c>
      <c r="D262" s="1" t="s">
        <v>76</v>
      </c>
      <c r="E262" s="1" t="b">
        <f t="shared" ref="E262:E272" si="84">E261</f>
        <v>0</v>
      </c>
      <c r="F262" s="1">
        <v>150</v>
      </c>
      <c r="G262" s="1">
        <v>1</v>
      </c>
      <c r="H262" s="1">
        <f t="shared" si="82"/>
        <v>150</v>
      </c>
      <c r="I262" s="1">
        <v>2025</v>
      </c>
      <c r="J262" s="1">
        <v>2045</v>
      </c>
      <c r="K262" s="1">
        <v>9.16</v>
      </c>
      <c r="L262" s="1"/>
      <c r="M262" s="1" t="s">
        <v>30</v>
      </c>
      <c r="R262" s="1">
        <v>0</v>
      </c>
      <c r="U262" s="14"/>
      <c r="V262" s="17">
        <v>0</v>
      </c>
      <c r="W262" s="17">
        <v>0</v>
      </c>
      <c r="X262" s="17">
        <f t="shared" si="83"/>
        <v>0</v>
      </c>
      <c r="Y262" s="17">
        <v>0</v>
      </c>
      <c r="Z262" s="14">
        <v>-28.889146196803601</v>
      </c>
      <c r="AA262" s="16">
        <v>21.980058639235899</v>
      </c>
    </row>
    <row r="263" spans="1:27" x14ac:dyDescent="0.25">
      <c r="A263" s="25" t="s">
        <v>77</v>
      </c>
      <c r="B263" s="10" t="s">
        <v>78</v>
      </c>
      <c r="C263" s="10" t="s">
        <v>75</v>
      </c>
      <c r="D263" s="1" t="s">
        <v>76</v>
      </c>
      <c r="E263" s="1" t="b">
        <f t="shared" si="84"/>
        <v>0</v>
      </c>
      <c r="F263" s="1">
        <v>450</v>
      </c>
      <c r="G263" s="1">
        <v>1</v>
      </c>
      <c r="H263" s="1">
        <f t="shared" si="82"/>
        <v>450</v>
      </c>
      <c r="I263" s="1">
        <v>2025</v>
      </c>
      <c r="J263" s="1">
        <v>2045</v>
      </c>
      <c r="K263" s="1">
        <v>9.16</v>
      </c>
      <c r="L263" s="1"/>
      <c r="M263" s="1" t="s">
        <v>30</v>
      </c>
      <c r="R263" s="1">
        <v>0</v>
      </c>
      <c r="U263" s="14">
        <v>1800</v>
      </c>
      <c r="V263" s="17">
        <v>0</v>
      </c>
      <c r="W263" s="17">
        <v>0</v>
      </c>
      <c r="X263" s="17">
        <f t="shared" si="83"/>
        <v>0</v>
      </c>
      <c r="Y263" s="17">
        <v>0</v>
      </c>
      <c r="Z263" s="14">
        <v>-33.966435217111197</v>
      </c>
      <c r="AA263" s="16">
        <v>25.614564703233601</v>
      </c>
    </row>
    <row r="264" spans="1:27" x14ac:dyDescent="0.25">
      <c r="A264" s="25" t="s">
        <v>77</v>
      </c>
      <c r="B264" s="10" t="s">
        <v>79</v>
      </c>
      <c r="C264" s="10" t="s">
        <v>75</v>
      </c>
      <c r="D264" s="1" t="s">
        <v>76</v>
      </c>
      <c r="E264" s="1" t="b">
        <f t="shared" si="84"/>
        <v>0</v>
      </c>
      <c r="F264" s="1">
        <v>197.76</v>
      </c>
      <c r="G264" s="1">
        <v>1</v>
      </c>
      <c r="H264" s="1">
        <f t="shared" si="82"/>
        <v>197.76</v>
      </c>
      <c r="I264" s="1">
        <v>2025</v>
      </c>
      <c r="J264" s="1">
        <v>2045</v>
      </c>
      <c r="K264" s="1">
        <v>9.16</v>
      </c>
      <c r="L264" s="1"/>
      <c r="M264" s="1" t="s">
        <v>30</v>
      </c>
      <c r="R264" s="1">
        <v>0</v>
      </c>
      <c r="U264" s="14">
        <v>1800</v>
      </c>
      <c r="V264" s="17">
        <v>0</v>
      </c>
      <c r="W264" s="17">
        <v>0</v>
      </c>
      <c r="X264" s="17">
        <f t="shared" si="83"/>
        <v>0</v>
      </c>
      <c r="Y264" s="17">
        <v>0</v>
      </c>
      <c r="Z264" s="14">
        <v>-33.966435217111197</v>
      </c>
      <c r="AA264" s="16">
        <v>25.614564703233601</v>
      </c>
    </row>
    <row r="265" spans="1:27" x14ac:dyDescent="0.25">
      <c r="A265" s="25" t="str">
        <f>A262</f>
        <v>NZE2050</v>
      </c>
      <c r="B265" s="10" t="s">
        <v>80</v>
      </c>
      <c r="C265" s="10" t="s">
        <v>75</v>
      </c>
      <c r="D265" s="1" t="s">
        <v>76</v>
      </c>
      <c r="E265" s="1" t="b">
        <f t="shared" si="84"/>
        <v>0</v>
      </c>
      <c r="F265" s="1">
        <v>75</v>
      </c>
      <c r="G265" s="1">
        <v>1</v>
      </c>
      <c r="H265" s="1">
        <f t="shared" si="82"/>
        <v>75</v>
      </c>
      <c r="I265" s="1">
        <v>2025</v>
      </c>
      <c r="J265" s="1">
        <v>2045</v>
      </c>
      <c r="K265" s="1">
        <v>9.16</v>
      </c>
      <c r="L265" s="1"/>
      <c r="M265" s="1" t="s">
        <v>30</v>
      </c>
      <c r="R265" s="1">
        <v>0</v>
      </c>
      <c r="U265" s="14">
        <v>1800</v>
      </c>
      <c r="V265" s="17">
        <v>0</v>
      </c>
      <c r="W265" s="17">
        <v>0</v>
      </c>
      <c r="X265" s="17">
        <f t="shared" si="83"/>
        <v>0</v>
      </c>
      <c r="Y265" s="17">
        <v>0</v>
      </c>
      <c r="Z265" s="14">
        <v>-30.675660000000001</v>
      </c>
      <c r="AA265" s="16">
        <v>24.067589999999999</v>
      </c>
    </row>
    <row r="266" spans="1:27" x14ac:dyDescent="0.25">
      <c r="A266" s="25" t="str">
        <f>A265</f>
        <v>NZE2050</v>
      </c>
      <c r="B266" s="10" t="s">
        <v>81</v>
      </c>
      <c r="C266" s="10" t="s">
        <v>75</v>
      </c>
      <c r="D266" s="1" t="s">
        <v>76</v>
      </c>
      <c r="E266" s="1" t="b">
        <f t="shared" si="84"/>
        <v>0</v>
      </c>
      <c r="F266" s="1">
        <v>128</v>
      </c>
      <c r="G266" s="1">
        <v>1</v>
      </c>
      <c r="H266" s="1">
        <f t="shared" si="82"/>
        <v>128</v>
      </c>
      <c r="I266" s="1">
        <v>2025</v>
      </c>
      <c r="J266" s="1">
        <v>2045</v>
      </c>
      <c r="K266" s="1">
        <v>9.16</v>
      </c>
      <c r="L266" s="1">
        <v>0</v>
      </c>
      <c r="M266" s="1" t="s">
        <v>30</v>
      </c>
      <c r="R266" s="1">
        <v>0</v>
      </c>
      <c r="U266" s="14">
        <v>1800</v>
      </c>
      <c r="V266" s="17">
        <v>0</v>
      </c>
      <c r="W266" s="17">
        <v>0</v>
      </c>
      <c r="X266" s="17">
        <f t="shared" si="83"/>
        <v>0</v>
      </c>
      <c r="Y266" s="17">
        <v>0</v>
      </c>
      <c r="Z266" s="14">
        <v>-32.848909999999997</v>
      </c>
      <c r="AA266" s="16">
        <v>20.323630000000001</v>
      </c>
    </row>
    <row r="267" spans="1:27" x14ac:dyDescent="0.25">
      <c r="A267" s="25" t="s">
        <v>77</v>
      </c>
      <c r="B267" s="10" t="s">
        <v>82</v>
      </c>
      <c r="C267" s="10" t="s">
        <v>75</v>
      </c>
      <c r="D267" s="1" t="s">
        <v>76</v>
      </c>
      <c r="E267" s="1" t="b">
        <f t="shared" si="84"/>
        <v>0</v>
      </c>
      <c r="F267" s="1">
        <v>450</v>
      </c>
      <c r="G267" s="1">
        <v>1</v>
      </c>
      <c r="H267" s="1">
        <f t="shared" si="82"/>
        <v>450</v>
      </c>
      <c r="I267" s="1">
        <v>2025</v>
      </c>
      <c r="J267" s="1">
        <v>2045</v>
      </c>
      <c r="K267" s="1">
        <v>9.16</v>
      </c>
      <c r="L267" s="1"/>
      <c r="M267" s="1" t="s">
        <v>30</v>
      </c>
      <c r="R267" s="1">
        <v>0</v>
      </c>
      <c r="U267" s="14">
        <v>1800</v>
      </c>
      <c r="V267" s="17">
        <v>0</v>
      </c>
      <c r="W267" s="17">
        <v>0</v>
      </c>
      <c r="X267" s="17">
        <f t="shared" si="83"/>
        <v>0</v>
      </c>
      <c r="Y267" s="17">
        <v>0</v>
      </c>
      <c r="Z267" s="14">
        <v>-28.756817081683</v>
      </c>
      <c r="AA267" s="16">
        <v>32.048244187034101</v>
      </c>
    </row>
    <row r="268" spans="1:27" x14ac:dyDescent="0.25">
      <c r="A268" s="25" t="s">
        <v>77</v>
      </c>
      <c r="B268" s="10" t="s">
        <v>83</v>
      </c>
      <c r="C268" s="10" t="s">
        <v>75</v>
      </c>
      <c r="D268" s="1" t="s">
        <v>76</v>
      </c>
      <c r="E268" s="1" t="b">
        <f t="shared" si="84"/>
        <v>0</v>
      </c>
      <c r="F268" s="1">
        <v>320</v>
      </c>
      <c r="G268" s="1">
        <v>1</v>
      </c>
      <c r="H268" s="1">
        <f t="shared" si="82"/>
        <v>320</v>
      </c>
      <c r="I268" s="1">
        <v>2025</v>
      </c>
      <c r="J268" s="1">
        <v>2045</v>
      </c>
      <c r="K268" s="1">
        <v>9.16</v>
      </c>
      <c r="L268" s="1"/>
      <c r="M268" s="1" t="s">
        <v>30</v>
      </c>
      <c r="R268" s="1">
        <v>0</v>
      </c>
      <c r="U268" s="14">
        <v>1800</v>
      </c>
      <c r="V268" s="17">
        <v>0</v>
      </c>
      <c r="W268" s="17">
        <v>0</v>
      </c>
      <c r="X268" s="17">
        <f t="shared" si="83"/>
        <v>0</v>
      </c>
      <c r="Y268" s="17">
        <v>0</v>
      </c>
      <c r="Z268" s="14">
        <v>-33.032957852960301</v>
      </c>
      <c r="AA268" s="16">
        <v>17.919092902818299</v>
      </c>
    </row>
    <row r="269" spans="1:27" x14ac:dyDescent="0.25">
      <c r="A269" s="25" t="str">
        <f>A266</f>
        <v>NZE2050</v>
      </c>
      <c r="B269" s="10" t="s">
        <v>84</v>
      </c>
      <c r="C269" s="10" t="s">
        <v>75</v>
      </c>
      <c r="D269" s="1" t="s">
        <v>76</v>
      </c>
      <c r="E269" s="1" t="b">
        <f t="shared" si="84"/>
        <v>0</v>
      </c>
      <c r="F269" s="1">
        <v>50</v>
      </c>
      <c r="G269" s="1">
        <v>1</v>
      </c>
      <c r="H269" s="1">
        <f t="shared" si="82"/>
        <v>50</v>
      </c>
      <c r="I269" s="1">
        <v>2024</v>
      </c>
      <c r="J269" s="1">
        <v>2045</v>
      </c>
      <c r="K269" s="1">
        <v>9.16</v>
      </c>
      <c r="L269" s="1"/>
      <c r="M269" s="1" t="s">
        <v>30</v>
      </c>
      <c r="R269" s="1">
        <v>0</v>
      </c>
      <c r="U269" s="14">
        <v>1800</v>
      </c>
      <c r="V269" s="17">
        <v>0</v>
      </c>
      <c r="W269" s="17">
        <v>0</v>
      </c>
      <c r="X269" s="17">
        <f t="shared" si="83"/>
        <v>0</v>
      </c>
      <c r="Y269" s="17">
        <v>0</v>
      </c>
      <c r="Z269" s="14">
        <v>-29.411283880574199</v>
      </c>
      <c r="AA269" s="16">
        <v>21.084732732492899</v>
      </c>
    </row>
    <row r="270" spans="1:27" x14ac:dyDescent="0.25">
      <c r="A270" s="25" t="str">
        <f t="shared" ref="A270:A278" si="85">A269</f>
        <v>NZE2050</v>
      </c>
      <c r="B270" s="10" t="s">
        <v>85</v>
      </c>
      <c r="C270" s="10" t="s">
        <v>75</v>
      </c>
      <c r="D270" s="1" t="s">
        <v>76</v>
      </c>
      <c r="E270" s="1" t="b">
        <f t="shared" si="84"/>
        <v>0</v>
      </c>
      <c r="F270" s="1">
        <v>50</v>
      </c>
      <c r="G270" s="1">
        <v>1</v>
      </c>
      <c r="H270" s="1">
        <f t="shared" si="82"/>
        <v>50</v>
      </c>
      <c r="I270" s="1">
        <v>2024</v>
      </c>
      <c r="J270" s="1">
        <v>2045</v>
      </c>
      <c r="K270" s="1">
        <v>9.16</v>
      </c>
      <c r="L270" s="1"/>
      <c r="M270" s="1" t="s">
        <v>30</v>
      </c>
      <c r="R270" s="1">
        <v>0</v>
      </c>
      <c r="U270" s="14">
        <v>1800</v>
      </c>
      <c r="V270" s="17">
        <v>0</v>
      </c>
      <c r="W270" s="17">
        <v>0</v>
      </c>
      <c r="X270" s="17">
        <f t="shared" si="83"/>
        <v>0</v>
      </c>
      <c r="Y270" s="17">
        <v>0</v>
      </c>
      <c r="Z270" s="14">
        <v>-29.411283880574199</v>
      </c>
      <c r="AA270" s="16">
        <v>21.084732732492899</v>
      </c>
    </row>
    <row r="271" spans="1:27" x14ac:dyDescent="0.25">
      <c r="A271" s="25" t="str">
        <f t="shared" si="85"/>
        <v>NZE2050</v>
      </c>
      <c r="B271" s="10" t="s">
        <v>86</v>
      </c>
      <c r="C271" s="10" t="s">
        <v>75</v>
      </c>
      <c r="D271" s="1" t="s">
        <v>76</v>
      </c>
      <c r="E271" s="1" t="b">
        <f t="shared" si="84"/>
        <v>0</v>
      </c>
      <c r="F271" s="1">
        <v>50</v>
      </c>
      <c r="G271" s="1">
        <v>1</v>
      </c>
      <c r="H271" s="1">
        <f t="shared" si="82"/>
        <v>50</v>
      </c>
      <c r="I271" s="1">
        <v>2024</v>
      </c>
      <c r="J271" s="1">
        <v>2045</v>
      </c>
      <c r="K271" s="1">
        <v>9.16</v>
      </c>
      <c r="L271" s="1"/>
      <c r="M271" s="1" t="s">
        <v>30</v>
      </c>
      <c r="R271" s="1">
        <v>0</v>
      </c>
      <c r="U271" s="14">
        <v>1800</v>
      </c>
      <c r="V271" s="17">
        <v>0</v>
      </c>
      <c r="W271" s="17">
        <v>0</v>
      </c>
      <c r="X271" s="17">
        <f t="shared" si="83"/>
        <v>0</v>
      </c>
      <c r="Y271" s="17">
        <v>0</v>
      </c>
      <c r="Z271" s="14">
        <v>-29.411283880574199</v>
      </c>
      <c r="AA271" s="16">
        <v>21.084732732492899</v>
      </c>
    </row>
    <row r="272" spans="1:27" x14ac:dyDescent="0.25">
      <c r="A272" s="25" t="str">
        <f t="shared" si="85"/>
        <v>NZE2050</v>
      </c>
      <c r="B272" s="10" t="s">
        <v>87</v>
      </c>
      <c r="C272" s="10" t="s">
        <v>75</v>
      </c>
      <c r="D272" s="1" t="s">
        <v>76</v>
      </c>
      <c r="E272" s="1" t="b">
        <f t="shared" si="84"/>
        <v>0</v>
      </c>
      <c r="F272" s="1">
        <v>75</v>
      </c>
      <c r="G272" s="1">
        <v>1</v>
      </c>
      <c r="H272" s="1">
        <f t="shared" si="82"/>
        <v>75</v>
      </c>
      <c r="I272" s="1">
        <v>2025</v>
      </c>
      <c r="J272" s="1">
        <v>2045</v>
      </c>
      <c r="K272" s="1">
        <v>9.16</v>
      </c>
      <c r="L272" s="1"/>
      <c r="M272" s="1" t="s">
        <v>30</v>
      </c>
      <c r="R272" s="1">
        <v>0</v>
      </c>
      <c r="U272" s="14">
        <v>1800</v>
      </c>
      <c r="V272" s="17">
        <v>0</v>
      </c>
      <c r="W272" s="17">
        <v>0</v>
      </c>
      <c r="X272" s="17">
        <f t="shared" si="83"/>
        <v>0</v>
      </c>
      <c r="Y272" s="17">
        <v>0</v>
      </c>
      <c r="Z272" s="14">
        <v>-28.451983947403601</v>
      </c>
      <c r="AA272" s="16">
        <v>21.233153184513402</v>
      </c>
    </row>
    <row r="273" spans="1:27" x14ac:dyDescent="0.25">
      <c r="A273" s="25" t="str">
        <f t="shared" si="85"/>
        <v>NZE2050</v>
      </c>
      <c r="B273" s="10" t="s">
        <v>88</v>
      </c>
      <c r="C273" s="10" t="s">
        <v>41</v>
      </c>
      <c r="D273" s="1" t="s">
        <v>66</v>
      </c>
      <c r="E273" s="1" t="b">
        <v>1</v>
      </c>
      <c r="F273" s="1">
        <v>167.5</v>
      </c>
      <c r="G273" s="1">
        <v>4</v>
      </c>
      <c r="H273" s="1">
        <f t="shared" si="82"/>
        <v>670</v>
      </c>
      <c r="I273" s="1" t="s">
        <v>30</v>
      </c>
      <c r="J273" s="1">
        <v>2046</v>
      </c>
      <c r="K273" s="1">
        <v>11.519</v>
      </c>
      <c r="L273" s="1">
        <v>574</v>
      </c>
      <c r="M273" s="1">
        <v>373</v>
      </c>
      <c r="N273" s="12"/>
      <c r="O273" s="12"/>
      <c r="P273" s="12"/>
      <c r="Q273" s="12"/>
      <c r="R273" s="1">
        <v>0</v>
      </c>
      <c r="S273" s="1"/>
      <c r="T273" s="1"/>
      <c r="U273" s="14">
        <v>3.73378839590444</v>
      </c>
      <c r="V273" s="17">
        <v>210.336746302617</v>
      </c>
      <c r="W273" s="17">
        <v>0</v>
      </c>
      <c r="X273" s="17">
        <f t="shared" si="83"/>
        <v>0</v>
      </c>
      <c r="Y273" s="17">
        <v>0</v>
      </c>
      <c r="Z273" s="14">
        <v>-29.251000000000001</v>
      </c>
      <c r="AA273" s="16">
        <v>31.094100000000001</v>
      </c>
    </row>
    <row r="274" spans="1:27" x14ac:dyDescent="0.25">
      <c r="A274" s="25" t="str">
        <f t="shared" si="85"/>
        <v>NZE2050</v>
      </c>
      <c r="B274" s="10" t="s">
        <v>89</v>
      </c>
      <c r="C274" s="10" t="s">
        <v>41</v>
      </c>
      <c r="D274" s="1" t="s">
        <v>66</v>
      </c>
      <c r="E274" s="1" t="b">
        <f>E273</f>
        <v>1</v>
      </c>
      <c r="F274" s="1">
        <v>167.5</v>
      </c>
      <c r="G274" s="1">
        <v>2</v>
      </c>
      <c r="H274" s="1">
        <f t="shared" si="82"/>
        <v>335</v>
      </c>
      <c r="I274" s="1" t="s">
        <v>30</v>
      </c>
      <c r="J274" s="1">
        <v>2046</v>
      </c>
      <c r="K274" s="1">
        <v>11.519</v>
      </c>
      <c r="L274" s="1">
        <v>574</v>
      </c>
      <c r="M274" s="1">
        <v>373</v>
      </c>
      <c r="N274" s="12"/>
      <c r="O274" s="12"/>
      <c r="P274" s="12"/>
      <c r="Q274" s="12"/>
      <c r="R274" s="1">
        <v>0</v>
      </c>
      <c r="S274" s="1"/>
      <c r="T274" s="1"/>
      <c r="U274" s="14">
        <v>3.73378839590444</v>
      </c>
      <c r="V274" s="17">
        <v>210.336746302617</v>
      </c>
      <c r="W274" s="17">
        <v>0</v>
      </c>
      <c r="X274" s="17">
        <f t="shared" si="83"/>
        <v>0</v>
      </c>
      <c r="Y274" s="17">
        <v>0</v>
      </c>
      <c r="Z274" s="14">
        <v>-33.443300000000001</v>
      </c>
      <c r="AA274" s="16">
        <v>25.402200000000001</v>
      </c>
    </row>
    <row r="275" spans="1:27" x14ac:dyDescent="0.25">
      <c r="A275" s="25" t="str">
        <f t="shared" si="85"/>
        <v>NZE2050</v>
      </c>
      <c r="B275" s="10" t="s">
        <v>90</v>
      </c>
      <c r="C275" s="10" t="s">
        <v>91</v>
      </c>
      <c r="D275" s="1" t="s">
        <v>92</v>
      </c>
      <c r="E275" s="1" t="b">
        <v>0</v>
      </c>
      <c r="F275" s="17">
        <v>42.86</v>
      </c>
      <c r="G275" s="1">
        <v>14</v>
      </c>
      <c r="H275" s="1">
        <f t="shared" si="82"/>
        <v>600.04</v>
      </c>
      <c r="I275" s="1" t="s">
        <v>30</v>
      </c>
      <c r="J275" s="18">
        <v>2035</v>
      </c>
      <c r="K275" s="1">
        <v>12.372</v>
      </c>
      <c r="L275" s="1">
        <v>1347</v>
      </c>
      <c r="M275" s="1">
        <v>15.6</v>
      </c>
      <c r="N275" s="12"/>
      <c r="O275" s="12"/>
      <c r="P275" s="12"/>
      <c r="Q275" s="12"/>
      <c r="R275" s="77">
        <v>0.65</v>
      </c>
      <c r="S275" s="1"/>
      <c r="T275" s="1"/>
      <c r="U275" s="14">
        <v>88.366325369738306</v>
      </c>
      <c r="V275" s="17">
        <v>1201.4833219567699</v>
      </c>
      <c r="W275" s="17">
        <v>225082.72127417501</v>
      </c>
      <c r="X275" s="17">
        <v>500000</v>
      </c>
      <c r="Y275" s="17">
        <v>500000</v>
      </c>
      <c r="Z275" s="14">
        <v>-26.503599999999999</v>
      </c>
      <c r="AA275" s="16">
        <v>29.180299999999999</v>
      </c>
    </row>
    <row r="276" spans="1:27" x14ac:dyDescent="0.25">
      <c r="A276" s="25" t="str">
        <f t="shared" si="85"/>
        <v>NZE2050</v>
      </c>
      <c r="B276" s="10" t="s">
        <v>93</v>
      </c>
      <c r="C276" s="10" t="s">
        <v>91</v>
      </c>
      <c r="D276" s="1" t="s">
        <v>92</v>
      </c>
      <c r="E276" s="1" t="b">
        <v>0</v>
      </c>
      <c r="F276" s="17"/>
      <c r="G276" s="1"/>
      <c r="H276" s="1">
        <v>128</v>
      </c>
      <c r="I276" s="1" t="s">
        <v>30</v>
      </c>
      <c r="J276" s="18">
        <v>2035</v>
      </c>
      <c r="K276" s="1">
        <v>12.372</v>
      </c>
      <c r="L276" s="1">
        <v>1347</v>
      </c>
      <c r="M276" s="1">
        <v>15.6</v>
      </c>
      <c r="N276" s="12"/>
      <c r="O276" s="12"/>
      <c r="P276" s="12"/>
      <c r="Q276" s="12"/>
      <c r="R276" s="77">
        <v>0.65</v>
      </c>
      <c r="S276" s="1"/>
      <c r="T276" s="1"/>
      <c r="U276" s="14">
        <v>88.366325369738306</v>
      </c>
      <c r="V276" s="17">
        <v>1201.4833219567699</v>
      </c>
      <c r="W276" s="17">
        <v>225082.72127417501</v>
      </c>
      <c r="X276" s="17">
        <v>500000</v>
      </c>
      <c r="Y276" s="17">
        <v>500000</v>
      </c>
      <c r="Z276" s="14">
        <v>-26.503599999999999</v>
      </c>
      <c r="AA276" s="16">
        <v>29.180299999999999</v>
      </c>
    </row>
    <row r="277" spans="1:27" x14ac:dyDescent="0.25">
      <c r="A277" s="25" t="str">
        <f t="shared" si="85"/>
        <v>NZE2050</v>
      </c>
      <c r="B277" s="10" t="s">
        <v>94</v>
      </c>
      <c r="C277" s="10" t="s">
        <v>91</v>
      </c>
      <c r="D277" s="1" t="s">
        <v>95</v>
      </c>
      <c r="E277" s="1" t="b">
        <v>0</v>
      </c>
      <c r="F277" s="1">
        <v>9.6999999999999993</v>
      </c>
      <c r="G277" s="1">
        <v>18</v>
      </c>
      <c r="H277" s="1">
        <f t="shared" ref="H277:H308" si="86">F277*G277</f>
        <v>174.6</v>
      </c>
      <c r="I277" s="1" t="s">
        <v>30</v>
      </c>
      <c r="J277" s="18">
        <v>2050</v>
      </c>
      <c r="K277" s="1">
        <v>9.6</v>
      </c>
      <c r="L277" s="1">
        <v>432</v>
      </c>
      <c r="M277" s="1">
        <v>75</v>
      </c>
      <c r="N277" s="12"/>
      <c r="O277" s="12"/>
      <c r="P277" s="12"/>
      <c r="Q277" s="12"/>
      <c r="R277" s="1">
        <v>0</v>
      </c>
      <c r="S277" s="1"/>
      <c r="T277" s="1"/>
      <c r="U277" s="14">
        <v>88.366325369738306</v>
      </c>
      <c r="V277" s="17">
        <v>0</v>
      </c>
      <c r="W277" s="17">
        <v>0</v>
      </c>
      <c r="X277" s="17">
        <f t="shared" si="83"/>
        <v>0</v>
      </c>
      <c r="Y277" s="17">
        <v>0</v>
      </c>
      <c r="Z277" s="14">
        <v>-26.810199999999998</v>
      </c>
      <c r="AA277" s="16">
        <v>27.8277</v>
      </c>
    </row>
    <row r="278" spans="1:27" x14ac:dyDescent="0.25">
      <c r="A278" s="25" t="str">
        <f t="shared" si="85"/>
        <v>NZE2050</v>
      </c>
      <c r="B278" s="10" t="s">
        <v>96</v>
      </c>
      <c r="C278" s="19" t="s">
        <v>91</v>
      </c>
      <c r="D278" s="1" t="s">
        <v>95</v>
      </c>
      <c r="E278" s="1" t="b">
        <v>0</v>
      </c>
      <c r="F278" s="1">
        <v>50</v>
      </c>
      <c r="G278" s="1">
        <v>5</v>
      </c>
      <c r="H278" s="1">
        <f t="shared" si="86"/>
        <v>250</v>
      </c>
      <c r="I278" s="1" t="s">
        <v>30</v>
      </c>
      <c r="J278" s="18">
        <v>2050</v>
      </c>
      <c r="K278" s="1">
        <v>9.6</v>
      </c>
      <c r="L278" s="1">
        <v>432</v>
      </c>
      <c r="M278" s="1">
        <v>75</v>
      </c>
      <c r="N278" s="12"/>
      <c r="O278" s="12"/>
      <c r="P278" s="12"/>
      <c r="Q278" s="12"/>
      <c r="R278" s="1">
        <v>0</v>
      </c>
      <c r="S278" s="1"/>
      <c r="T278" s="1"/>
      <c r="U278" s="14">
        <v>3.73378839590444</v>
      </c>
      <c r="V278" s="17">
        <v>0</v>
      </c>
      <c r="W278" s="17">
        <v>0</v>
      </c>
      <c r="X278" s="17">
        <f t="shared" si="83"/>
        <v>0</v>
      </c>
      <c r="Y278" s="17">
        <v>0</v>
      </c>
      <c r="Z278" s="14">
        <v>-26.810199999999998</v>
      </c>
      <c r="AA278" s="16">
        <v>27.8277</v>
      </c>
    </row>
    <row r="279" spans="1:27" x14ac:dyDescent="0.25">
      <c r="A279" s="26" t="s">
        <v>103</v>
      </c>
      <c r="B279" s="9" t="s">
        <v>27</v>
      </c>
      <c r="C279" s="10" t="s">
        <v>28</v>
      </c>
      <c r="D279" s="11" t="s">
        <v>29</v>
      </c>
      <c r="E279" s="11" t="b">
        <v>1</v>
      </c>
      <c r="F279" s="11">
        <v>350</v>
      </c>
      <c r="G279" s="11">
        <v>3</v>
      </c>
      <c r="H279" s="11">
        <f t="shared" si="86"/>
        <v>1050</v>
      </c>
      <c r="I279" s="11" t="s">
        <v>30</v>
      </c>
      <c r="J279" s="11">
        <v>2027</v>
      </c>
      <c r="K279" s="11">
        <v>12.744</v>
      </c>
      <c r="L279" s="11">
        <v>1047</v>
      </c>
      <c r="M279" s="11">
        <v>45.18</v>
      </c>
      <c r="N279" s="12">
        <v>0.34499999999999997</v>
      </c>
      <c r="O279" s="12">
        <v>0.34499999999999997</v>
      </c>
      <c r="P279" s="12">
        <v>0.05</v>
      </c>
      <c r="Q279" s="12">
        <v>0.05</v>
      </c>
      <c r="R279" s="76">
        <v>0.65</v>
      </c>
      <c r="S279" s="11">
        <v>24</v>
      </c>
      <c r="T279" s="11">
        <v>12</v>
      </c>
      <c r="U279" s="13">
        <v>88.366325369738306</v>
      </c>
      <c r="V279" s="17">
        <v>1176.0163959044401</v>
      </c>
      <c r="W279" s="78">
        <v>48745.644667827102</v>
      </c>
      <c r="X279" s="78">
        <f>1000000/2</f>
        <v>500000</v>
      </c>
      <c r="Y279" s="78">
        <f>1000000/2</f>
        <v>500000</v>
      </c>
      <c r="Z279" s="72">
        <v>-25.94444</v>
      </c>
      <c r="AA279" s="61">
        <v>29.79166</v>
      </c>
    </row>
    <row r="280" spans="1:27" x14ac:dyDescent="0.25">
      <c r="A280" s="27" t="str">
        <f t="shared" ref="A280:A317" si="87">A279</f>
        <v>C2040_NZE2050</v>
      </c>
      <c r="B280" s="10" t="s">
        <v>31</v>
      </c>
      <c r="C280" s="10" t="s">
        <v>28</v>
      </c>
      <c r="D280" s="1" t="s">
        <v>29</v>
      </c>
      <c r="E280" s="1" t="b">
        <f>E279</f>
        <v>1</v>
      </c>
      <c r="F280" s="1">
        <v>350</v>
      </c>
      <c r="G280" s="1">
        <v>3</v>
      </c>
      <c r="H280" s="1">
        <f t="shared" si="86"/>
        <v>1050</v>
      </c>
      <c r="I280" s="1" t="s">
        <v>30</v>
      </c>
      <c r="J280" s="1">
        <v>2029</v>
      </c>
      <c r="K280" s="1">
        <v>12.994999999999999</v>
      </c>
      <c r="L280" s="1">
        <v>1047</v>
      </c>
      <c r="M280" s="1">
        <f>M279</f>
        <v>45.18</v>
      </c>
      <c r="N280" s="12">
        <v>0.34499999999999997</v>
      </c>
      <c r="O280" s="12">
        <v>0.34499999999999997</v>
      </c>
      <c r="P280" s="12">
        <f>P279</f>
        <v>0.05</v>
      </c>
      <c r="Q280" s="12">
        <f>Q279</f>
        <v>0.05</v>
      </c>
      <c r="R280" s="47">
        <f>R279</f>
        <v>0.65</v>
      </c>
      <c r="S280" s="1">
        <f>S279</f>
        <v>24</v>
      </c>
      <c r="T280" s="1">
        <f>T279</f>
        <v>12</v>
      </c>
      <c r="U280" s="14">
        <v>88.366325369738306</v>
      </c>
      <c r="V280" s="17">
        <v>1176.0163959044401</v>
      </c>
      <c r="W280" s="17">
        <v>48745.644667827102</v>
      </c>
      <c r="X280" s="17">
        <f>X279</f>
        <v>500000</v>
      </c>
      <c r="Y280" s="17">
        <f>Y279</f>
        <v>500000</v>
      </c>
      <c r="Z280" s="72">
        <v>-25.94444</v>
      </c>
      <c r="AA280" s="61">
        <v>29.79166</v>
      </c>
    </row>
    <row r="281" spans="1:27" x14ac:dyDescent="0.25">
      <c r="A281" s="27" t="str">
        <f t="shared" si="87"/>
        <v>C2040_NZE2050</v>
      </c>
      <c r="B281" s="10" t="s">
        <v>32</v>
      </c>
      <c r="C281" s="10" t="s">
        <v>28</v>
      </c>
      <c r="D281" s="1" t="s">
        <v>29</v>
      </c>
      <c r="E281" s="1" t="b">
        <f t="shared" ref="E281:E333" si="88">E280</f>
        <v>1</v>
      </c>
      <c r="F281" s="1">
        <v>190</v>
      </c>
      <c r="G281" s="1">
        <v>3</v>
      </c>
      <c r="H281" s="1">
        <f t="shared" si="86"/>
        <v>570</v>
      </c>
      <c r="I281" s="1" t="s">
        <v>30</v>
      </c>
      <c r="J281" s="1">
        <v>2024</v>
      </c>
      <c r="K281" s="1">
        <v>13.584</v>
      </c>
      <c r="L281" s="1">
        <v>1116</v>
      </c>
      <c r="M281" s="1">
        <f>M280</f>
        <v>45.18</v>
      </c>
      <c r="N281" s="12">
        <v>0.178378378378378</v>
      </c>
      <c r="O281" s="12">
        <v>0.178378378378378</v>
      </c>
      <c r="P281" s="12">
        <f t="shared" ref="P281:P310" si="89">P280</f>
        <v>0.05</v>
      </c>
      <c r="Q281" s="12">
        <f t="shared" ref="Q281:Q310" si="90">Q280</f>
        <v>0.05</v>
      </c>
      <c r="R281" s="47">
        <f t="shared" ref="R281:R309" si="91">R280</f>
        <v>0.65</v>
      </c>
      <c r="S281" s="1">
        <f t="shared" ref="S281:S309" si="92">S280</f>
        <v>24</v>
      </c>
      <c r="T281" s="1">
        <f t="shared" ref="T281:T309" si="93">T280</f>
        <v>12</v>
      </c>
      <c r="U281" s="14">
        <v>88.366325369738306</v>
      </c>
      <c r="V281" s="17">
        <v>1577.4247849829401</v>
      </c>
      <c r="W281" s="17">
        <v>18773.643629123999</v>
      </c>
      <c r="X281" s="17">
        <f t="shared" ref="X281:X309" si="94">X280</f>
        <v>500000</v>
      </c>
      <c r="Y281" s="17">
        <f t="shared" ref="Y281:Y309" si="95">Y280</f>
        <v>500000</v>
      </c>
      <c r="Z281" s="58">
        <v>-26.620069999999998</v>
      </c>
      <c r="AA281" s="59">
        <v>30.09113</v>
      </c>
    </row>
    <row r="282" spans="1:27" x14ac:dyDescent="0.25">
      <c r="A282" s="27" t="str">
        <f t="shared" si="87"/>
        <v>C2040_NZE2050</v>
      </c>
      <c r="B282" s="10" t="s">
        <v>33</v>
      </c>
      <c r="C282" s="10" t="s">
        <v>28</v>
      </c>
      <c r="D282" s="1" t="s">
        <v>29</v>
      </c>
      <c r="E282" s="1" t="b">
        <f t="shared" si="88"/>
        <v>1</v>
      </c>
      <c r="F282" s="1">
        <v>182.2</v>
      </c>
      <c r="G282" s="1">
        <v>5</v>
      </c>
      <c r="H282" s="1">
        <f t="shared" si="86"/>
        <v>911</v>
      </c>
      <c r="I282" s="1" t="s">
        <v>30</v>
      </c>
      <c r="J282" s="1">
        <v>2025</v>
      </c>
      <c r="K282" s="1">
        <v>14.28</v>
      </c>
      <c r="L282" s="1">
        <v>1116</v>
      </c>
      <c r="M282" s="1">
        <f>M281</f>
        <v>45.18</v>
      </c>
      <c r="N282" s="12">
        <v>0.178378378378378</v>
      </c>
      <c r="O282" s="12">
        <v>0.178378378378378</v>
      </c>
      <c r="P282" s="12">
        <f t="shared" si="89"/>
        <v>0.05</v>
      </c>
      <c r="Q282" s="12">
        <f t="shared" si="90"/>
        <v>0.05</v>
      </c>
      <c r="R282" s="47">
        <f t="shared" si="91"/>
        <v>0.65</v>
      </c>
      <c r="S282" s="1">
        <f t="shared" si="92"/>
        <v>24</v>
      </c>
      <c r="T282" s="1">
        <f t="shared" si="93"/>
        <v>12</v>
      </c>
      <c r="U282" s="14">
        <v>88.366325369738306</v>
      </c>
      <c r="V282" s="17">
        <v>1577.4247849829401</v>
      </c>
      <c r="W282" s="17">
        <v>18773.643629123999</v>
      </c>
      <c r="X282" s="17">
        <f t="shared" si="94"/>
        <v>500000</v>
      </c>
      <c r="Y282" s="17">
        <f t="shared" si="95"/>
        <v>500000</v>
      </c>
      <c r="Z282" s="58">
        <v>-26.620069999999998</v>
      </c>
      <c r="AA282" s="59">
        <v>30.09113</v>
      </c>
    </row>
    <row r="283" spans="1:27" x14ac:dyDescent="0.25">
      <c r="A283" s="27" t="str">
        <f t="shared" si="87"/>
        <v>C2040_NZE2050</v>
      </c>
      <c r="B283" s="10" t="s">
        <v>34</v>
      </c>
      <c r="C283" s="10" t="s">
        <v>28</v>
      </c>
      <c r="D283" s="1" t="s">
        <v>29</v>
      </c>
      <c r="E283" s="1" t="b">
        <f t="shared" si="88"/>
        <v>1</v>
      </c>
      <c r="F283" s="1">
        <v>575</v>
      </c>
      <c r="G283" s="1">
        <v>2</v>
      </c>
      <c r="H283" s="1">
        <f t="shared" si="86"/>
        <v>1150</v>
      </c>
      <c r="I283" s="1" t="s">
        <v>30</v>
      </c>
      <c r="J283" s="1">
        <v>2033</v>
      </c>
      <c r="K283" s="1">
        <v>12.066000000000001</v>
      </c>
      <c r="L283" s="1">
        <v>991</v>
      </c>
      <c r="M283" s="1">
        <f>M282</f>
        <v>45.18</v>
      </c>
      <c r="N283" s="12">
        <v>0.4</v>
      </c>
      <c r="O283" s="12">
        <v>0.4</v>
      </c>
      <c r="P283" s="12">
        <f t="shared" si="89"/>
        <v>0.05</v>
      </c>
      <c r="Q283" s="12">
        <f t="shared" si="90"/>
        <v>0.05</v>
      </c>
      <c r="R283" s="47">
        <f t="shared" si="91"/>
        <v>0.65</v>
      </c>
      <c r="S283" s="1">
        <f t="shared" si="92"/>
        <v>24</v>
      </c>
      <c r="T283" s="1">
        <f t="shared" si="93"/>
        <v>12</v>
      </c>
      <c r="U283" s="14">
        <v>88.366325369738306</v>
      </c>
      <c r="V283" s="17">
        <v>1126.4291968145601</v>
      </c>
      <c r="W283" s="17">
        <v>91694.375426621205</v>
      </c>
      <c r="X283" s="17">
        <f t="shared" si="94"/>
        <v>500000</v>
      </c>
      <c r="Y283" s="17">
        <f t="shared" si="95"/>
        <v>500000</v>
      </c>
      <c r="Z283" s="58">
        <v>-25.959540000000001</v>
      </c>
      <c r="AA283" s="59">
        <v>29.34094</v>
      </c>
    </row>
    <row r="284" spans="1:27" x14ac:dyDescent="0.25">
      <c r="A284" s="27" t="str">
        <f t="shared" si="87"/>
        <v>C2040_NZE2050</v>
      </c>
      <c r="B284" s="10" t="s">
        <v>35</v>
      </c>
      <c r="C284" s="10" t="s">
        <v>28</v>
      </c>
      <c r="D284" s="1" t="s">
        <v>29</v>
      </c>
      <c r="E284" s="1" t="b">
        <f t="shared" si="88"/>
        <v>1</v>
      </c>
      <c r="F284" s="1">
        <v>575</v>
      </c>
      <c r="G284" s="1">
        <v>3</v>
      </c>
      <c r="H284" s="1">
        <f t="shared" si="86"/>
        <v>1725</v>
      </c>
      <c r="I284" s="1" t="s">
        <v>30</v>
      </c>
      <c r="J284" s="1">
        <v>2034</v>
      </c>
      <c r="K284" s="1">
        <v>12.066000000000001</v>
      </c>
      <c r="L284" s="1">
        <v>991</v>
      </c>
      <c r="M284" s="1">
        <v>45.18</v>
      </c>
      <c r="N284" s="12">
        <v>0.4</v>
      </c>
      <c r="O284" s="12">
        <v>0.4</v>
      </c>
      <c r="P284" s="12">
        <f t="shared" si="89"/>
        <v>0.05</v>
      </c>
      <c r="Q284" s="12">
        <f t="shared" si="90"/>
        <v>0.05</v>
      </c>
      <c r="R284" s="47">
        <f t="shared" si="91"/>
        <v>0.65</v>
      </c>
      <c r="S284" s="1">
        <f t="shared" si="92"/>
        <v>24</v>
      </c>
      <c r="T284" s="1">
        <f t="shared" si="93"/>
        <v>12</v>
      </c>
      <c r="U284" s="14">
        <v>88.366325369738306</v>
      </c>
      <c r="V284" s="17">
        <v>1126.4291968145601</v>
      </c>
      <c r="W284" s="17">
        <v>91694.375426621205</v>
      </c>
      <c r="X284" s="17">
        <f t="shared" si="94"/>
        <v>500000</v>
      </c>
      <c r="Y284" s="17">
        <f t="shared" si="95"/>
        <v>500000</v>
      </c>
      <c r="Z284" s="58">
        <v>-25.959540000000001</v>
      </c>
      <c r="AA284" s="59">
        <v>29.34094</v>
      </c>
    </row>
    <row r="285" spans="1:27" x14ac:dyDescent="0.25">
      <c r="A285" s="27" t="str">
        <f t="shared" si="87"/>
        <v>C2040_NZE2050</v>
      </c>
      <c r="B285" s="10" t="s">
        <v>36</v>
      </c>
      <c r="C285" s="10" t="s">
        <v>28</v>
      </c>
      <c r="D285" s="1" t="s">
        <v>29</v>
      </c>
      <c r="E285" s="1" t="b">
        <f t="shared" si="88"/>
        <v>1</v>
      </c>
      <c r="F285" s="1">
        <v>190</v>
      </c>
      <c r="G285" s="1">
        <v>2</v>
      </c>
      <c r="H285" s="1">
        <f t="shared" si="86"/>
        <v>380</v>
      </c>
      <c r="I285" s="1" t="s">
        <v>30</v>
      </c>
      <c r="J285" s="1">
        <v>2026</v>
      </c>
      <c r="K285" s="1">
        <v>13.79</v>
      </c>
      <c r="L285" s="1">
        <v>1133</v>
      </c>
      <c r="M285" s="1">
        <v>45.18</v>
      </c>
      <c r="N285" s="12">
        <v>0.16700000000000001</v>
      </c>
      <c r="O285" s="12">
        <v>0.16700000000000001</v>
      </c>
      <c r="P285" s="12">
        <f t="shared" si="89"/>
        <v>0.05</v>
      </c>
      <c r="Q285" s="12">
        <f t="shared" si="90"/>
        <v>0.05</v>
      </c>
      <c r="R285" s="47">
        <f t="shared" si="91"/>
        <v>0.65</v>
      </c>
      <c r="S285" s="1">
        <f t="shared" si="92"/>
        <v>24</v>
      </c>
      <c r="T285" s="1">
        <f t="shared" si="93"/>
        <v>12</v>
      </c>
      <c r="U285" s="14">
        <v>88.366325369738306</v>
      </c>
      <c r="V285" s="17">
        <v>1175.9790580204799</v>
      </c>
      <c r="W285" s="17">
        <v>23714.119837292401</v>
      </c>
      <c r="X285" s="17">
        <f t="shared" si="94"/>
        <v>500000</v>
      </c>
      <c r="Y285" s="17">
        <f t="shared" si="95"/>
        <v>500000</v>
      </c>
      <c r="Z285" s="58">
        <v>-26.769549999999999</v>
      </c>
      <c r="AA285" s="59">
        <v>28.499510000000001</v>
      </c>
    </row>
    <row r="286" spans="1:27" x14ac:dyDescent="0.25">
      <c r="A286" s="27" t="str">
        <f t="shared" si="87"/>
        <v>C2040_NZE2050</v>
      </c>
      <c r="B286" s="10" t="s">
        <v>37</v>
      </c>
      <c r="C286" s="10" t="s">
        <v>28</v>
      </c>
      <c r="D286" s="1" t="s">
        <v>29</v>
      </c>
      <c r="E286" s="1" t="b">
        <f t="shared" si="88"/>
        <v>1</v>
      </c>
      <c r="F286" s="1">
        <v>190</v>
      </c>
      <c r="G286" s="1">
        <v>1</v>
      </c>
      <c r="H286" s="1">
        <f t="shared" si="86"/>
        <v>190</v>
      </c>
      <c r="I286" s="1" t="s">
        <v>30</v>
      </c>
      <c r="J286" s="1">
        <v>2027</v>
      </c>
      <c r="K286" s="1">
        <v>12.744</v>
      </c>
      <c r="L286" s="1">
        <v>1133</v>
      </c>
      <c r="M286" s="1">
        <f t="shared" ref="M286:M296" si="96">M285</f>
        <v>45.18</v>
      </c>
      <c r="N286" s="12">
        <v>0.16700000000000001</v>
      </c>
      <c r="O286" s="12">
        <v>0.16700000000000001</v>
      </c>
      <c r="P286" s="12">
        <f t="shared" si="89"/>
        <v>0.05</v>
      </c>
      <c r="Q286" s="12">
        <f t="shared" si="90"/>
        <v>0.05</v>
      </c>
      <c r="R286" s="47">
        <f t="shared" si="91"/>
        <v>0.65</v>
      </c>
      <c r="S286" s="1">
        <f t="shared" si="92"/>
        <v>24</v>
      </c>
      <c r="T286" s="1">
        <f t="shared" si="93"/>
        <v>12</v>
      </c>
      <c r="U286" s="14">
        <v>88.366325369738306</v>
      </c>
      <c r="V286" s="17">
        <v>1175.9790580204799</v>
      </c>
      <c r="W286" s="17">
        <v>23714.119837292401</v>
      </c>
      <c r="X286" s="17">
        <f t="shared" si="94"/>
        <v>500000</v>
      </c>
      <c r="Y286" s="17">
        <f t="shared" si="95"/>
        <v>500000</v>
      </c>
      <c r="Z286" s="58">
        <v>-26.769549999999999</v>
      </c>
      <c r="AA286" s="59">
        <v>28.499510000000001</v>
      </c>
    </row>
    <row r="287" spans="1:27" x14ac:dyDescent="0.25">
      <c r="A287" s="27" t="str">
        <f t="shared" si="87"/>
        <v>C2040_NZE2050</v>
      </c>
      <c r="B287" s="10" t="s">
        <v>38</v>
      </c>
      <c r="C287" s="10" t="s">
        <v>28</v>
      </c>
      <c r="D287" s="1" t="s">
        <v>29</v>
      </c>
      <c r="E287" s="1" t="b">
        <f t="shared" si="88"/>
        <v>1</v>
      </c>
      <c r="F287" s="1">
        <v>190</v>
      </c>
      <c r="G287" s="1">
        <v>4</v>
      </c>
      <c r="H287" s="1">
        <f t="shared" si="86"/>
        <v>760</v>
      </c>
      <c r="I287" s="1" t="s">
        <v>30</v>
      </c>
      <c r="J287" s="1">
        <v>2024</v>
      </c>
      <c r="K287" s="1">
        <v>13.266</v>
      </c>
      <c r="L287" s="1">
        <v>1090</v>
      </c>
      <c r="M287" s="1">
        <f t="shared" si="96"/>
        <v>45.18</v>
      </c>
      <c r="N287" s="12">
        <v>0.33300000000000002</v>
      </c>
      <c r="O287" s="12">
        <v>0.33300000000000002</v>
      </c>
      <c r="P287" s="12">
        <f t="shared" si="89"/>
        <v>0.05</v>
      </c>
      <c r="Q287" s="12">
        <f t="shared" si="90"/>
        <v>0.05</v>
      </c>
      <c r="R287" s="47">
        <f t="shared" si="91"/>
        <v>0.65</v>
      </c>
      <c r="S287" s="1">
        <f t="shared" si="92"/>
        <v>24</v>
      </c>
      <c r="T287" s="1">
        <f t="shared" si="93"/>
        <v>12</v>
      </c>
      <c r="U287" s="14">
        <v>88.366325369738306</v>
      </c>
      <c r="V287" s="17">
        <v>1175.9840364050101</v>
      </c>
      <c r="W287" s="17">
        <v>15018.914903299201</v>
      </c>
      <c r="X287" s="17">
        <f t="shared" si="94"/>
        <v>500000</v>
      </c>
      <c r="Y287" s="17">
        <f t="shared" si="95"/>
        <v>500000</v>
      </c>
      <c r="Z287" s="58">
        <v>-26.031379999999999</v>
      </c>
      <c r="AA287" s="59">
        <v>29.601379999999999</v>
      </c>
    </row>
    <row r="288" spans="1:27" x14ac:dyDescent="0.25">
      <c r="A288" s="27" t="str">
        <f t="shared" si="87"/>
        <v>C2040_NZE2050</v>
      </c>
      <c r="B288" s="10" t="s">
        <v>39</v>
      </c>
      <c r="C288" s="10" t="s">
        <v>28</v>
      </c>
      <c r="D288" s="1" t="s">
        <v>29</v>
      </c>
      <c r="E288" s="1" t="b">
        <f t="shared" si="88"/>
        <v>1</v>
      </c>
      <c r="F288" s="1">
        <v>169</v>
      </c>
      <c r="G288" s="1">
        <v>2</v>
      </c>
      <c r="H288" s="1">
        <f t="shared" si="86"/>
        <v>338</v>
      </c>
      <c r="I288" s="1" t="s">
        <v>30</v>
      </c>
      <c r="J288" s="1">
        <v>2025</v>
      </c>
      <c r="K288" s="1">
        <v>14.28</v>
      </c>
      <c r="L288" s="1">
        <v>1090</v>
      </c>
      <c r="M288" s="1">
        <f t="shared" si="96"/>
        <v>45.18</v>
      </c>
      <c r="N288" s="12">
        <v>0.33300000000000002</v>
      </c>
      <c r="O288" s="12">
        <v>0.33300000000000002</v>
      </c>
      <c r="P288" s="12">
        <f t="shared" si="89"/>
        <v>0.05</v>
      </c>
      <c r="Q288" s="12">
        <f t="shared" si="90"/>
        <v>0.05</v>
      </c>
      <c r="R288" s="47">
        <f t="shared" si="91"/>
        <v>0.65</v>
      </c>
      <c r="S288" s="1">
        <f t="shared" si="92"/>
        <v>24</v>
      </c>
      <c r="T288" s="1">
        <f t="shared" si="93"/>
        <v>12</v>
      </c>
      <c r="U288" s="14">
        <v>88.366325369738306</v>
      </c>
      <c r="V288" s="17">
        <v>1175.9840364050101</v>
      </c>
      <c r="W288" s="17">
        <v>15018.914903299201</v>
      </c>
      <c r="X288" s="17">
        <f t="shared" si="94"/>
        <v>500000</v>
      </c>
      <c r="Y288" s="17">
        <f t="shared" si="95"/>
        <v>500000</v>
      </c>
      <c r="Z288" s="58">
        <v>-26.620069999999998</v>
      </c>
      <c r="AA288" s="59">
        <v>30.09113</v>
      </c>
    </row>
    <row r="289" spans="1:27" x14ac:dyDescent="0.25">
      <c r="A289" s="27" t="str">
        <f t="shared" si="87"/>
        <v>C2040_NZE2050</v>
      </c>
      <c r="B289" s="10" t="s">
        <v>40</v>
      </c>
      <c r="C289" s="10" t="s">
        <v>41</v>
      </c>
      <c r="D289" s="1" t="s">
        <v>29</v>
      </c>
      <c r="E289" s="1" t="b">
        <f t="shared" si="88"/>
        <v>1</v>
      </c>
      <c r="F289" s="1">
        <v>80</v>
      </c>
      <c r="G289" s="1">
        <v>2</v>
      </c>
      <c r="H289" s="1">
        <f t="shared" si="86"/>
        <v>160</v>
      </c>
      <c r="I289" s="1" t="s">
        <v>30</v>
      </c>
      <c r="J289" s="1">
        <v>2027</v>
      </c>
      <c r="K289" s="1">
        <v>12.372</v>
      </c>
      <c r="L289" s="1">
        <v>1375</v>
      </c>
      <c r="M289" s="1">
        <f t="shared" si="96"/>
        <v>45.18</v>
      </c>
      <c r="N289" s="12">
        <v>0.375</v>
      </c>
      <c r="O289" s="12">
        <v>0.375</v>
      </c>
      <c r="P289" s="12">
        <f t="shared" si="89"/>
        <v>0.05</v>
      </c>
      <c r="Q289" s="12">
        <f t="shared" si="90"/>
        <v>0.05</v>
      </c>
      <c r="R289" s="47">
        <f t="shared" si="91"/>
        <v>0.65</v>
      </c>
      <c r="S289" s="1">
        <f t="shared" si="92"/>
        <v>24</v>
      </c>
      <c r="T289" s="1">
        <f t="shared" si="93"/>
        <v>12</v>
      </c>
      <c r="U289" s="14">
        <v>99.567690557451598</v>
      </c>
      <c r="V289" s="17">
        <v>1201.4833219567699</v>
      </c>
      <c r="W289" s="17">
        <v>225082.72127417501</v>
      </c>
      <c r="X289" s="17">
        <f t="shared" si="94"/>
        <v>500000</v>
      </c>
      <c r="Y289" s="17">
        <f t="shared" si="95"/>
        <v>500000</v>
      </c>
      <c r="Z289" s="58">
        <v>-26.115776</v>
      </c>
      <c r="AA289" s="59">
        <v>28.113800000000001</v>
      </c>
    </row>
    <row r="290" spans="1:27" x14ac:dyDescent="0.25">
      <c r="A290" s="27" t="str">
        <f t="shared" si="87"/>
        <v>C2040_NZE2050</v>
      </c>
      <c r="B290" s="10" t="s">
        <v>42</v>
      </c>
      <c r="C290" s="10" t="s">
        <v>28</v>
      </c>
      <c r="D290" s="1" t="s">
        <v>29</v>
      </c>
      <c r="E290" s="1" t="b">
        <f t="shared" si="88"/>
        <v>1</v>
      </c>
      <c r="F290" s="1">
        <v>640</v>
      </c>
      <c r="G290" s="1">
        <v>3</v>
      </c>
      <c r="H290" s="1">
        <f t="shared" si="86"/>
        <v>1920</v>
      </c>
      <c r="I290" s="1" t="s">
        <v>30</v>
      </c>
      <c r="J290" s="1">
        <v>2037</v>
      </c>
      <c r="K290" s="1">
        <v>11.782</v>
      </c>
      <c r="L290" s="1">
        <v>1056</v>
      </c>
      <c r="M290" s="1">
        <f t="shared" si="96"/>
        <v>45.18</v>
      </c>
      <c r="N290" s="12">
        <v>0.16700000000000001</v>
      </c>
      <c r="O290" s="12">
        <v>0.16700000000000001</v>
      </c>
      <c r="P290" s="12">
        <f t="shared" si="89"/>
        <v>0.05</v>
      </c>
      <c r="Q290" s="12">
        <f t="shared" si="90"/>
        <v>0.05</v>
      </c>
      <c r="R290" s="47">
        <f t="shared" si="91"/>
        <v>0.65</v>
      </c>
      <c r="S290" s="1">
        <f t="shared" si="92"/>
        <v>24</v>
      </c>
      <c r="T290" s="1">
        <f t="shared" si="93"/>
        <v>12</v>
      </c>
      <c r="U290" s="14">
        <v>88.366325369738306</v>
      </c>
      <c r="V290" s="17">
        <v>1118.9578862343601</v>
      </c>
      <c r="W290" s="17">
        <v>84316.6169931513</v>
      </c>
      <c r="X290" s="17">
        <f t="shared" si="94"/>
        <v>500000</v>
      </c>
      <c r="Y290" s="17">
        <f t="shared" si="95"/>
        <v>500000</v>
      </c>
      <c r="Z290" s="58">
        <v>-26.088049999999999</v>
      </c>
      <c r="AA290" s="59">
        <v>28.968879999999999</v>
      </c>
    </row>
    <row r="291" spans="1:27" x14ac:dyDescent="0.25">
      <c r="A291" s="27" t="str">
        <f t="shared" si="87"/>
        <v>C2040_NZE2050</v>
      </c>
      <c r="B291" s="10" t="s">
        <v>43</v>
      </c>
      <c r="C291" s="10" t="s">
        <v>28</v>
      </c>
      <c r="D291" s="1" t="s">
        <v>29</v>
      </c>
      <c r="E291" s="1" t="b">
        <f t="shared" si="88"/>
        <v>1</v>
      </c>
      <c r="F291" s="1">
        <v>640</v>
      </c>
      <c r="G291" s="1">
        <v>3</v>
      </c>
      <c r="H291" s="1">
        <f t="shared" si="86"/>
        <v>1920</v>
      </c>
      <c r="I291" s="1" t="s">
        <v>30</v>
      </c>
      <c r="J291" s="1">
        <v>2040</v>
      </c>
      <c r="K291" s="1">
        <v>11.782</v>
      </c>
      <c r="L291" s="1">
        <v>1056</v>
      </c>
      <c r="M291" s="1">
        <f t="shared" si="96"/>
        <v>45.18</v>
      </c>
      <c r="N291" s="12">
        <v>0.16700000000000001</v>
      </c>
      <c r="O291" s="12">
        <v>0.16700000000000001</v>
      </c>
      <c r="P291" s="12">
        <f t="shared" si="89"/>
        <v>0.05</v>
      </c>
      <c r="Q291" s="12">
        <f t="shared" si="90"/>
        <v>0.05</v>
      </c>
      <c r="R291" s="47">
        <f t="shared" si="91"/>
        <v>0.65</v>
      </c>
      <c r="S291" s="1">
        <f t="shared" si="92"/>
        <v>24</v>
      </c>
      <c r="T291" s="1">
        <f t="shared" si="93"/>
        <v>12</v>
      </c>
      <c r="U291" s="14">
        <v>88.366325369738306</v>
      </c>
      <c r="V291" s="17">
        <v>1118.9578862343601</v>
      </c>
      <c r="W291" s="17">
        <v>84316.6169931513</v>
      </c>
      <c r="X291" s="17">
        <f t="shared" si="94"/>
        <v>500000</v>
      </c>
      <c r="Y291" s="17">
        <f t="shared" si="95"/>
        <v>500000</v>
      </c>
      <c r="Z291" s="58">
        <v>-26.088049999999999</v>
      </c>
      <c r="AA291" s="59">
        <v>28.968879999999999</v>
      </c>
    </row>
    <row r="292" spans="1:27" x14ac:dyDescent="0.25">
      <c r="A292" s="27" t="str">
        <f t="shared" si="87"/>
        <v>C2040_NZE2050</v>
      </c>
      <c r="B292" s="10" t="s">
        <v>44</v>
      </c>
      <c r="C292" s="10" t="s">
        <v>28</v>
      </c>
      <c r="D292" s="1" t="s">
        <v>29</v>
      </c>
      <c r="E292" s="1" t="b">
        <f t="shared" si="88"/>
        <v>1</v>
      </c>
      <c r="F292" s="1">
        <v>114</v>
      </c>
      <c r="G292" s="1">
        <v>1</v>
      </c>
      <c r="H292" s="1">
        <f t="shared" si="86"/>
        <v>114</v>
      </c>
      <c r="I292" s="1" t="s">
        <v>30</v>
      </c>
      <c r="J292" s="1">
        <v>2022</v>
      </c>
      <c r="K292" s="1">
        <v>15.122999999999999</v>
      </c>
      <c r="L292" s="1">
        <v>1010</v>
      </c>
      <c r="M292" s="1">
        <f t="shared" si="96"/>
        <v>45.18</v>
      </c>
      <c r="N292" s="12">
        <v>0.16700000000000001</v>
      </c>
      <c r="O292" s="12">
        <v>0.16700000000000001</v>
      </c>
      <c r="P292" s="12">
        <f t="shared" si="89"/>
        <v>0.05</v>
      </c>
      <c r="Q292" s="12">
        <f t="shared" si="90"/>
        <v>0.05</v>
      </c>
      <c r="R292" s="47">
        <f t="shared" si="91"/>
        <v>0.65</v>
      </c>
      <c r="S292" s="1">
        <f t="shared" si="92"/>
        <v>24</v>
      </c>
      <c r="T292" s="1">
        <f t="shared" si="93"/>
        <v>12</v>
      </c>
      <c r="U292" s="14">
        <v>88.366325369738306</v>
      </c>
      <c r="V292" s="17">
        <v>1115.9745893060301</v>
      </c>
      <c r="W292" s="17">
        <v>8782.9766149783809</v>
      </c>
      <c r="X292" s="17">
        <f t="shared" si="94"/>
        <v>500000</v>
      </c>
      <c r="Y292" s="17">
        <f t="shared" si="95"/>
        <v>500000</v>
      </c>
      <c r="Z292" s="58">
        <v>-26.090779999999999</v>
      </c>
      <c r="AA292" s="59">
        <v>29.474460000000001</v>
      </c>
    </row>
    <row r="293" spans="1:27" x14ac:dyDescent="0.25">
      <c r="A293" s="27" t="str">
        <f t="shared" si="87"/>
        <v>C2040_NZE2050</v>
      </c>
      <c r="B293" s="10" t="s">
        <v>45</v>
      </c>
      <c r="C293" s="10" t="s">
        <v>28</v>
      </c>
      <c r="D293" s="1" t="s">
        <v>29</v>
      </c>
      <c r="E293" s="1" t="b">
        <f t="shared" si="88"/>
        <v>1</v>
      </c>
      <c r="F293" s="1">
        <v>405</v>
      </c>
      <c r="G293" s="1">
        <v>3</v>
      </c>
      <c r="H293" s="1">
        <f t="shared" si="86"/>
        <v>1215</v>
      </c>
      <c r="I293" s="1" t="s">
        <v>30</v>
      </c>
      <c r="J293" s="1">
        <v>2028</v>
      </c>
      <c r="K293" s="1">
        <v>12.994999999999999</v>
      </c>
      <c r="L293" s="1">
        <v>1010</v>
      </c>
      <c r="M293" s="1">
        <f t="shared" si="96"/>
        <v>45.18</v>
      </c>
      <c r="N293" s="12">
        <v>0.45473684210526299</v>
      </c>
      <c r="O293" s="12">
        <v>0.45473684210526299</v>
      </c>
      <c r="P293" s="12">
        <f t="shared" si="89"/>
        <v>0.05</v>
      </c>
      <c r="Q293" s="12">
        <f t="shared" si="90"/>
        <v>0.05</v>
      </c>
      <c r="R293" s="47">
        <f t="shared" si="91"/>
        <v>0.65</v>
      </c>
      <c r="S293" s="1">
        <f t="shared" si="92"/>
        <v>24</v>
      </c>
      <c r="T293" s="1">
        <f t="shared" si="93"/>
        <v>12</v>
      </c>
      <c r="U293" s="14">
        <v>88.366325369738306</v>
      </c>
      <c r="V293" s="17">
        <v>1115.9745893060301</v>
      </c>
      <c r="W293" s="17">
        <v>63237.5146040728</v>
      </c>
      <c r="X293" s="17">
        <f t="shared" si="94"/>
        <v>500000</v>
      </c>
      <c r="Y293" s="17">
        <f t="shared" si="95"/>
        <v>500000</v>
      </c>
      <c r="Z293" s="58">
        <v>-26.25404</v>
      </c>
      <c r="AA293" s="59">
        <v>29.18008</v>
      </c>
    </row>
    <row r="294" spans="1:27" x14ac:dyDescent="0.25">
      <c r="A294" s="27" t="str">
        <f t="shared" si="87"/>
        <v>C2040_NZE2050</v>
      </c>
      <c r="B294" s="10" t="s">
        <v>46</v>
      </c>
      <c r="C294" s="10" t="s">
        <v>28</v>
      </c>
      <c r="D294" s="1" t="s">
        <v>29</v>
      </c>
      <c r="E294" s="1" t="b">
        <f t="shared" si="88"/>
        <v>1</v>
      </c>
      <c r="F294" s="1">
        <v>475</v>
      </c>
      <c r="G294" s="1">
        <v>3</v>
      </c>
      <c r="H294" s="1">
        <f t="shared" si="86"/>
        <v>1425</v>
      </c>
      <c r="I294" s="1" t="s">
        <v>30</v>
      </c>
      <c r="J294" s="1">
        <v>2030</v>
      </c>
      <c r="K294" s="1">
        <v>12.994999999999999</v>
      </c>
      <c r="L294" s="1">
        <v>1010</v>
      </c>
      <c r="M294" s="1">
        <f t="shared" si="96"/>
        <v>45.18</v>
      </c>
      <c r="N294" s="12">
        <v>0.45473684210526299</v>
      </c>
      <c r="O294" s="12">
        <v>0.45473684210526299</v>
      </c>
      <c r="P294" s="12">
        <f t="shared" si="89"/>
        <v>0.05</v>
      </c>
      <c r="Q294" s="12">
        <f t="shared" si="90"/>
        <v>0.05</v>
      </c>
      <c r="R294" s="47">
        <f t="shared" si="91"/>
        <v>0.65</v>
      </c>
      <c r="S294" s="1">
        <f t="shared" si="92"/>
        <v>24</v>
      </c>
      <c r="T294" s="1">
        <f t="shared" si="93"/>
        <v>12</v>
      </c>
      <c r="U294" s="14">
        <v>88.366325369738306</v>
      </c>
      <c r="V294" s="17">
        <v>1115.9745893060301</v>
      </c>
      <c r="W294" s="17">
        <v>63237.5146040728</v>
      </c>
      <c r="X294" s="17">
        <f t="shared" si="94"/>
        <v>500000</v>
      </c>
      <c r="Y294" s="17">
        <f t="shared" si="95"/>
        <v>500000</v>
      </c>
      <c r="Z294" s="58">
        <v>-26.25404</v>
      </c>
      <c r="AA294" s="59">
        <v>29.18008</v>
      </c>
    </row>
    <row r="295" spans="1:27" x14ac:dyDescent="0.25">
      <c r="A295" s="27" t="str">
        <f t="shared" si="87"/>
        <v>C2040_NZE2050</v>
      </c>
      <c r="B295" s="10" t="s">
        <v>47</v>
      </c>
      <c r="C295" s="10" t="s">
        <v>28</v>
      </c>
      <c r="D295" s="1" t="s">
        <v>29</v>
      </c>
      <c r="E295" s="1" t="b">
        <f t="shared" si="88"/>
        <v>1</v>
      </c>
      <c r="F295" s="1">
        <v>720</v>
      </c>
      <c r="G295" s="1">
        <v>4</v>
      </c>
      <c r="H295" s="1">
        <f t="shared" si="86"/>
        <v>2880</v>
      </c>
      <c r="I295" s="1" t="s">
        <v>30</v>
      </c>
      <c r="J295" s="1">
        <v>2038</v>
      </c>
      <c r="K295" s="1">
        <v>10.305</v>
      </c>
      <c r="L295" s="1">
        <v>947</v>
      </c>
      <c r="M295" s="1">
        <f t="shared" si="96"/>
        <v>45.18</v>
      </c>
      <c r="N295" s="12">
        <v>0.6</v>
      </c>
      <c r="O295" s="12">
        <v>0.6</v>
      </c>
      <c r="P295" s="12">
        <f t="shared" si="89"/>
        <v>0.05</v>
      </c>
      <c r="Q295" s="12">
        <f t="shared" si="90"/>
        <v>0.05</v>
      </c>
      <c r="R295" s="47">
        <f t="shared" si="91"/>
        <v>0.65</v>
      </c>
      <c r="S295" s="1">
        <f t="shared" si="92"/>
        <v>24</v>
      </c>
      <c r="T295" s="1">
        <f t="shared" si="93"/>
        <v>12</v>
      </c>
      <c r="U295" s="14">
        <v>121.970420932878</v>
      </c>
      <c r="V295" s="17">
        <v>1165.56676678043</v>
      </c>
      <c r="W295" s="17">
        <v>87058.669696268495</v>
      </c>
      <c r="X295" s="17">
        <f t="shared" si="94"/>
        <v>500000</v>
      </c>
      <c r="Y295" s="17">
        <f t="shared" si="95"/>
        <v>500000</v>
      </c>
      <c r="Z295" s="58">
        <v>-25.920069999999999</v>
      </c>
      <c r="AA295" s="59">
        <v>28.924942000000001</v>
      </c>
    </row>
    <row r="296" spans="1:27" x14ac:dyDescent="0.25">
      <c r="A296" s="27" t="str">
        <f t="shared" si="87"/>
        <v>C2040_NZE2050</v>
      </c>
      <c r="B296" s="10" t="s">
        <v>49</v>
      </c>
      <c r="C296" s="10" t="s">
        <v>28</v>
      </c>
      <c r="D296" s="1" t="s">
        <v>29</v>
      </c>
      <c r="E296" s="1" t="b">
        <f t="shared" si="88"/>
        <v>1</v>
      </c>
      <c r="F296" s="1">
        <v>720</v>
      </c>
      <c r="G296" s="1">
        <v>1</v>
      </c>
      <c r="H296" s="1">
        <f t="shared" si="86"/>
        <v>720</v>
      </c>
      <c r="I296" s="1">
        <v>2023</v>
      </c>
      <c r="J296" s="1">
        <v>2039</v>
      </c>
      <c r="K296" s="1">
        <v>10.305</v>
      </c>
      <c r="L296" s="1">
        <v>947</v>
      </c>
      <c r="M296" s="1">
        <f t="shared" si="96"/>
        <v>45.18</v>
      </c>
      <c r="N296" s="12">
        <v>0.6</v>
      </c>
      <c r="O296" s="12">
        <v>0.6</v>
      </c>
      <c r="P296" s="12">
        <f t="shared" si="89"/>
        <v>0.05</v>
      </c>
      <c r="Q296" s="12">
        <f t="shared" si="90"/>
        <v>0.05</v>
      </c>
      <c r="R296" s="47">
        <f t="shared" si="91"/>
        <v>0.65</v>
      </c>
      <c r="S296" s="1">
        <f t="shared" si="92"/>
        <v>24</v>
      </c>
      <c r="T296" s="1">
        <f t="shared" si="93"/>
        <v>12</v>
      </c>
      <c r="U296" s="14">
        <v>121.970420932878</v>
      </c>
      <c r="V296" s="17">
        <v>1165.56676678043</v>
      </c>
      <c r="W296" s="17">
        <v>87058.669696268495</v>
      </c>
      <c r="X296" s="17">
        <f t="shared" si="94"/>
        <v>500000</v>
      </c>
      <c r="Y296" s="17">
        <f t="shared" si="95"/>
        <v>500000</v>
      </c>
      <c r="Z296" s="58">
        <v>-25.920069999999999</v>
      </c>
      <c r="AA296" s="59">
        <v>28.924942000000001</v>
      </c>
    </row>
    <row r="297" spans="1:27" x14ac:dyDescent="0.25">
      <c r="A297" s="27" t="str">
        <f t="shared" si="87"/>
        <v>C2040_NZE2050</v>
      </c>
      <c r="B297" s="10" t="s">
        <v>50</v>
      </c>
      <c r="C297" s="10" t="s">
        <v>28</v>
      </c>
      <c r="D297" s="1" t="s">
        <v>29</v>
      </c>
      <c r="E297" s="1" t="b">
        <f t="shared" si="88"/>
        <v>1</v>
      </c>
      <c r="F297" s="1">
        <v>720</v>
      </c>
      <c r="G297" s="1">
        <v>1</v>
      </c>
      <c r="H297" s="1">
        <f t="shared" si="86"/>
        <v>720</v>
      </c>
      <c r="I297" s="1">
        <v>2024</v>
      </c>
      <c r="J297" s="1">
        <v>2040</v>
      </c>
      <c r="K297" s="1">
        <v>10.305</v>
      </c>
      <c r="L297" s="1">
        <v>947</v>
      </c>
      <c r="M297" s="1">
        <v>45.18</v>
      </c>
      <c r="N297" s="12">
        <v>0.6</v>
      </c>
      <c r="O297" s="12">
        <v>0.6</v>
      </c>
      <c r="P297" s="12">
        <f t="shared" si="89"/>
        <v>0.05</v>
      </c>
      <c r="Q297" s="12">
        <f t="shared" si="90"/>
        <v>0.05</v>
      </c>
      <c r="R297" s="47">
        <f t="shared" si="91"/>
        <v>0.65</v>
      </c>
      <c r="S297" s="1">
        <f t="shared" si="92"/>
        <v>24</v>
      </c>
      <c r="T297" s="1">
        <f t="shared" si="93"/>
        <v>12</v>
      </c>
      <c r="U297" s="14">
        <v>121.970420932878</v>
      </c>
      <c r="V297" s="17">
        <v>1165.56676678043</v>
      </c>
      <c r="W297" s="17">
        <v>87058.669696268495</v>
      </c>
      <c r="X297" s="17">
        <f t="shared" si="94"/>
        <v>500000</v>
      </c>
      <c r="Y297" s="17">
        <f t="shared" si="95"/>
        <v>500000</v>
      </c>
      <c r="Z297" s="58">
        <v>-25.920069999999999</v>
      </c>
      <c r="AA297" s="59">
        <v>28.924942000000001</v>
      </c>
    </row>
    <row r="298" spans="1:27" x14ac:dyDescent="0.25">
      <c r="A298" s="27" t="str">
        <f t="shared" si="87"/>
        <v>C2040_NZE2050</v>
      </c>
      <c r="B298" s="10" t="s">
        <v>51</v>
      </c>
      <c r="C298" s="10" t="s">
        <v>28</v>
      </c>
      <c r="D298" s="1" t="s">
        <v>29</v>
      </c>
      <c r="E298" s="1" t="b">
        <f t="shared" si="88"/>
        <v>1</v>
      </c>
      <c r="F298" s="1">
        <v>593</v>
      </c>
      <c r="G298" s="1">
        <v>3</v>
      </c>
      <c r="H298" s="1">
        <f t="shared" si="86"/>
        <v>1779</v>
      </c>
      <c r="I298" s="1" t="s">
        <v>30</v>
      </c>
      <c r="J298" s="1">
        <v>2038</v>
      </c>
      <c r="K298" s="1">
        <v>11.003</v>
      </c>
      <c r="L298" s="1">
        <v>986</v>
      </c>
      <c r="M298" s="1">
        <v>45.18</v>
      </c>
      <c r="N298" s="12">
        <v>0.59696458684654297</v>
      </c>
      <c r="O298" s="12">
        <v>0.59696458684654297</v>
      </c>
      <c r="P298" s="12">
        <f t="shared" si="89"/>
        <v>0.05</v>
      </c>
      <c r="Q298" s="12">
        <f t="shared" si="90"/>
        <v>0.05</v>
      </c>
      <c r="R298" s="47">
        <f t="shared" si="91"/>
        <v>0.65</v>
      </c>
      <c r="S298" s="1">
        <f t="shared" si="92"/>
        <v>24</v>
      </c>
      <c r="T298" s="1">
        <f t="shared" si="93"/>
        <v>12</v>
      </c>
      <c r="U298" s="14">
        <v>88.366325369738306</v>
      </c>
      <c r="V298" s="17">
        <v>1115.9745893060301</v>
      </c>
      <c r="W298" s="17">
        <v>77729.591964709907</v>
      </c>
      <c r="X298" s="17">
        <f t="shared" si="94"/>
        <v>500000</v>
      </c>
      <c r="Y298" s="17">
        <f t="shared" si="95"/>
        <v>500000</v>
      </c>
      <c r="Z298" s="58">
        <v>-26.740269999999999</v>
      </c>
      <c r="AA298" s="59">
        <v>27.975000000000001</v>
      </c>
    </row>
    <row r="299" spans="1:27" x14ac:dyDescent="0.25">
      <c r="A299" s="27" t="str">
        <f t="shared" si="87"/>
        <v>C2040_NZE2050</v>
      </c>
      <c r="B299" s="10" t="s">
        <v>52</v>
      </c>
      <c r="C299" s="10" t="s">
        <v>28</v>
      </c>
      <c r="D299" s="1" t="s">
        <v>29</v>
      </c>
      <c r="E299" s="1" t="b">
        <f t="shared" si="88"/>
        <v>1</v>
      </c>
      <c r="F299" s="1">
        <v>593</v>
      </c>
      <c r="G299" s="1">
        <v>3</v>
      </c>
      <c r="H299" s="1">
        <f t="shared" si="86"/>
        <v>1779</v>
      </c>
      <c r="I299" s="1" t="s">
        <v>30</v>
      </c>
      <c r="J299" s="1">
        <v>2040</v>
      </c>
      <c r="K299" s="1">
        <v>11.519</v>
      </c>
      <c r="L299" s="1">
        <v>986</v>
      </c>
      <c r="M299" s="1">
        <f t="shared" ref="M299:M309" si="97">M298</f>
        <v>45.18</v>
      </c>
      <c r="N299" s="12">
        <v>0.59696458684654297</v>
      </c>
      <c r="O299" s="12">
        <v>0.59696458684654297</v>
      </c>
      <c r="P299" s="12">
        <f t="shared" si="89"/>
        <v>0.05</v>
      </c>
      <c r="Q299" s="12">
        <f t="shared" si="90"/>
        <v>0.05</v>
      </c>
      <c r="R299" s="47">
        <f t="shared" si="91"/>
        <v>0.65</v>
      </c>
      <c r="S299" s="1">
        <f t="shared" si="92"/>
        <v>24</v>
      </c>
      <c r="T299" s="1">
        <f t="shared" si="93"/>
        <v>12</v>
      </c>
      <c r="U299" s="14">
        <v>88.366325369738306</v>
      </c>
      <c r="V299" s="17">
        <v>1115.9745893060301</v>
      </c>
      <c r="W299" s="17">
        <v>77729.591964709907</v>
      </c>
      <c r="X299" s="17">
        <f t="shared" si="94"/>
        <v>500000</v>
      </c>
      <c r="Y299" s="17">
        <f t="shared" si="95"/>
        <v>500000</v>
      </c>
      <c r="Z299" s="58">
        <v>-26.740269999999999</v>
      </c>
      <c r="AA299" s="59">
        <v>27.975000000000001</v>
      </c>
    </row>
    <row r="300" spans="1:27" x14ac:dyDescent="0.25">
      <c r="A300" s="27" t="str">
        <f t="shared" si="87"/>
        <v>C2040_NZE2050</v>
      </c>
      <c r="B300" s="10" t="s">
        <v>53</v>
      </c>
      <c r="C300" s="10" t="s">
        <v>28</v>
      </c>
      <c r="D300" s="1" t="s">
        <v>29</v>
      </c>
      <c r="E300" s="1" t="b">
        <f t="shared" si="88"/>
        <v>1</v>
      </c>
      <c r="F300" s="1">
        <v>606</v>
      </c>
      <c r="G300" s="1">
        <v>3</v>
      </c>
      <c r="H300" s="1">
        <f t="shared" si="86"/>
        <v>1818</v>
      </c>
      <c r="I300" s="1" t="s">
        <v>30</v>
      </c>
      <c r="J300" s="1">
        <v>2038</v>
      </c>
      <c r="K300" s="1">
        <v>11.782</v>
      </c>
      <c r="L300" s="1">
        <v>1056</v>
      </c>
      <c r="M300" s="1">
        <f t="shared" si="97"/>
        <v>45.18</v>
      </c>
      <c r="N300" s="12">
        <v>0.16700000000000001</v>
      </c>
      <c r="O300" s="12">
        <v>0.166939443535188</v>
      </c>
      <c r="P300" s="12">
        <f t="shared" si="89"/>
        <v>0.05</v>
      </c>
      <c r="Q300" s="12">
        <f t="shared" si="90"/>
        <v>0.05</v>
      </c>
      <c r="R300" s="47">
        <f t="shared" si="91"/>
        <v>0.65</v>
      </c>
      <c r="S300" s="1">
        <f t="shared" si="92"/>
        <v>24</v>
      </c>
      <c r="T300" s="1">
        <f t="shared" si="93"/>
        <v>12</v>
      </c>
      <c r="U300" s="14">
        <v>88.366325369738306</v>
      </c>
      <c r="V300" s="17">
        <v>1115.9745893060301</v>
      </c>
      <c r="W300" s="17">
        <v>160728.80390238899</v>
      </c>
      <c r="X300" s="17">
        <f t="shared" si="94"/>
        <v>500000</v>
      </c>
      <c r="Y300" s="17">
        <f t="shared" si="95"/>
        <v>500000</v>
      </c>
      <c r="Z300" s="58">
        <v>-27.095549999999999</v>
      </c>
      <c r="AA300" s="59">
        <v>29.77055</v>
      </c>
    </row>
    <row r="301" spans="1:27" x14ac:dyDescent="0.25">
      <c r="A301" s="27" t="str">
        <f t="shared" si="87"/>
        <v>C2040_NZE2050</v>
      </c>
      <c r="B301" s="10" t="s">
        <v>54</v>
      </c>
      <c r="C301" s="10" t="s">
        <v>28</v>
      </c>
      <c r="D301" s="1" t="s">
        <v>29</v>
      </c>
      <c r="E301" s="1" t="b">
        <f t="shared" si="88"/>
        <v>1</v>
      </c>
      <c r="F301" s="1">
        <v>663</v>
      </c>
      <c r="G301" s="1">
        <v>3</v>
      </c>
      <c r="H301" s="1">
        <f t="shared" si="86"/>
        <v>1989</v>
      </c>
      <c r="I301" s="1" t="s">
        <v>30</v>
      </c>
      <c r="J301" s="1">
        <v>2040</v>
      </c>
      <c r="K301" s="1">
        <v>11.032</v>
      </c>
      <c r="L301" s="1">
        <v>988</v>
      </c>
      <c r="M301" s="1">
        <f t="shared" si="97"/>
        <v>45.18</v>
      </c>
      <c r="N301" s="12">
        <v>0.16700000000000001</v>
      </c>
      <c r="O301" s="12">
        <v>0.17014925373134299</v>
      </c>
      <c r="P301" s="12">
        <f t="shared" si="89"/>
        <v>0.05</v>
      </c>
      <c r="Q301" s="12">
        <f t="shared" si="90"/>
        <v>0.05</v>
      </c>
      <c r="R301" s="47">
        <f t="shared" si="91"/>
        <v>0.65</v>
      </c>
      <c r="S301" s="1">
        <f t="shared" si="92"/>
        <v>24</v>
      </c>
      <c r="T301" s="1">
        <f t="shared" si="93"/>
        <v>12</v>
      </c>
      <c r="U301" s="14">
        <v>88.366325369738306</v>
      </c>
      <c r="V301" s="17">
        <v>1115.9745893060301</v>
      </c>
      <c r="W301" s="17">
        <v>176538.078918999</v>
      </c>
      <c r="X301" s="17">
        <f t="shared" si="94"/>
        <v>500000</v>
      </c>
      <c r="Y301" s="17">
        <f t="shared" si="95"/>
        <v>500000</v>
      </c>
      <c r="Z301" s="58">
        <v>-27.095549999999999</v>
      </c>
      <c r="AA301" s="59">
        <v>29.77055</v>
      </c>
    </row>
    <row r="302" spans="1:27" x14ac:dyDescent="0.25">
      <c r="A302" s="27" t="str">
        <f t="shared" si="87"/>
        <v>C2040_NZE2050</v>
      </c>
      <c r="B302" s="10" t="s">
        <v>55</v>
      </c>
      <c r="C302" s="10" t="s">
        <v>28</v>
      </c>
      <c r="D302" s="1" t="s">
        <v>29</v>
      </c>
      <c r="E302" s="1" t="b">
        <f t="shared" si="88"/>
        <v>1</v>
      </c>
      <c r="F302" s="1">
        <v>615</v>
      </c>
      <c r="G302" s="1">
        <v>3</v>
      </c>
      <c r="H302" s="1">
        <f t="shared" si="86"/>
        <v>1845</v>
      </c>
      <c r="I302" s="1" t="s">
        <v>30</v>
      </c>
      <c r="J302" s="1">
        <v>2037</v>
      </c>
      <c r="K302" s="1">
        <v>11.682</v>
      </c>
      <c r="L302" s="1">
        <v>1047</v>
      </c>
      <c r="M302" s="1">
        <f t="shared" si="97"/>
        <v>45.18</v>
      </c>
      <c r="N302" s="12">
        <v>0.28599999999999998</v>
      </c>
      <c r="O302" s="12">
        <v>0.28599999999999998</v>
      </c>
      <c r="P302" s="12">
        <f t="shared" si="89"/>
        <v>0.05</v>
      </c>
      <c r="Q302" s="12">
        <f t="shared" si="90"/>
        <v>0.05</v>
      </c>
      <c r="R302" s="47">
        <f t="shared" si="91"/>
        <v>0.65</v>
      </c>
      <c r="S302" s="1">
        <f t="shared" si="92"/>
        <v>24</v>
      </c>
      <c r="T302" s="1">
        <f t="shared" si="93"/>
        <v>12</v>
      </c>
      <c r="U302" s="14">
        <v>88.366325369738306</v>
      </c>
      <c r="V302" s="17">
        <v>1118.9840227531299</v>
      </c>
      <c r="W302" s="17">
        <v>81681.806981774702</v>
      </c>
      <c r="X302" s="17">
        <f t="shared" si="94"/>
        <v>500000</v>
      </c>
      <c r="Y302" s="17">
        <f t="shared" si="95"/>
        <v>500000</v>
      </c>
      <c r="Z302" s="58">
        <v>-23.667770000000001</v>
      </c>
      <c r="AA302" s="59">
        <v>27.612770000000001</v>
      </c>
    </row>
    <row r="303" spans="1:27" x14ac:dyDescent="0.25">
      <c r="A303" s="27" t="str">
        <f t="shared" si="87"/>
        <v>C2040_NZE2050</v>
      </c>
      <c r="B303" s="10" t="s">
        <v>56</v>
      </c>
      <c r="C303" s="10" t="s">
        <v>28</v>
      </c>
      <c r="D303" s="1" t="s">
        <v>29</v>
      </c>
      <c r="E303" s="1" t="b">
        <f t="shared" si="88"/>
        <v>1</v>
      </c>
      <c r="F303" s="1">
        <v>615</v>
      </c>
      <c r="G303" s="1">
        <v>3</v>
      </c>
      <c r="H303" s="1">
        <f t="shared" si="86"/>
        <v>1845</v>
      </c>
      <c r="I303" s="1" t="s">
        <v>30</v>
      </c>
      <c r="J303" s="1">
        <v>2040</v>
      </c>
      <c r="K303" s="1">
        <v>11.519</v>
      </c>
      <c r="L303" s="1">
        <v>1057</v>
      </c>
      <c r="M303" s="1">
        <f t="shared" si="97"/>
        <v>45.18</v>
      </c>
      <c r="N303" s="12">
        <v>0.28599999999999998</v>
      </c>
      <c r="O303" s="12">
        <v>0.28599999999999998</v>
      </c>
      <c r="P303" s="12">
        <f t="shared" si="89"/>
        <v>0.05</v>
      </c>
      <c r="Q303" s="12">
        <f t="shared" si="90"/>
        <v>0.05</v>
      </c>
      <c r="R303" s="47">
        <f t="shared" si="91"/>
        <v>0.65</v>
      </c>
      <c r="S303" s="1">
        <f t="shared" si="92"/>
        <v>24</v>
      </c>
      <c r="T303" s="1">
        <f t="shared" si="93"/>
        <v>12</v>
      </c>
      <c r="U303" s="14">
        <v>88.366325369738306</v>
      </c>
      <c r="V303" s="17">
        <v>1118.9840227531299</v>
      </c>
      <c r="W303" s="17">
        <v>81681.806981774702</v>
      </c>
      <c r="X303" s="17">
        <f t="shared" si="94"/>
        <v>500000</v>
      </c>
      <c r="Y303" s="17">
        <f t="shared" si="95"/>
        <v>500000</v>
      </c>
      <c r="Z303" s="58">
        <v>-23.667770000000001</v>
      </c>
      <c r="AA303" s="59">
        <v>27.612770000000001</v>
      </c>
    </row>
    <row r="304" spans="1:27" x14ac:dyDescent="0.25">
      <c r="A304" s="27" t="str">
        <f t="shared" si="87"/>
        <v>C2040_NZE2050</v>
      </c>
      <c r="B304" s="10" t="s">
        <v>57</v>
      </c>
      <c r="C304" s="10" t="s">
        <v>28</v>
      </c>
      <c r="D304" s="1" t="s">
        <v>29</v>
      </c>
      <c r="E304" s="1" t="b">
        <f t="shared" si="88"/>
        <v>1</v>
      </c>
      <c r="F304" s="1">
        <v>575</v>
      </c>
      <c r="G304" s="1">
        <v>3</v>
      </c>
      <c r="H304" s="1">
        <f t="shared" si="86"/>
        <v>1725</v>
      </c>
      <c r="I304" s="1" t="s">
        <v>30</v>
      </c>
      <c r="J304" s="1">
        <v>2030</v>
      </c>
      <c r="K304" s="1">
        <v>12.066000000000001</v>
      </c>
      <c r="L304" s="1">
        <v>991</v>
      </c>
      <c r="M304" s="1">
        <f t="shared" si="97"/>
        <v>45.18</v>
      </c>
      <c r="N304" s="12">
        <v>0.250434782608696</v>
      </c>
      <c r="O304" s="12">
        <v>0.250434782608696</v>
      </c>
      <c r="P304" s="12">
        <f t="shared" si="89"/>
        <v>0.05</v>
      </c>
      <c r="Q304" s="12">
        <f t="shared" si="90"/>
        <v>0.05</v>
      </c>
      <c r="R304" s="47">
        <f t="shared" si="91"/>
        <v>0.65</v>
      </c>
      <c r="S304" s="1">
        <f t="shared" si="92"/>
        <v>24</v>
      </c>
      <c r="T304" s="1">
        <f t="shared" si="93"/>
        <v>12</v>
      </c>
      <c r="U304" s="14">
        <v>88.366325369738306</v>
      </c>
      <c r="V304" s="17">
        <v>1115.9745893060301</v>
      </c>
      <c r="W304" s="17">
        <v>76411.979522184294</v>
      </c>
      <c r="X304" s="17">
        <f t="shared" si="94"/>
        <v>500000</v>
      </c>
      <c r="Y304" s="17">
        <f t="shared" si="95"/>
        <v>500000</v>
      </c>
      <c r="Z304" s="58">
        <v>-26.280360000000002</v>
      </c>
      <c r="AA304" s="59">
        <v>29.142289999999999</v>
      </c>
    </row>
    <row r="305" spans="1:27" x14ac:dyDescent="0.25">
      <c r="A305" s="27" t="str">
        <f t="shared" si="87"/>
        <v>C2040_NZE2050</v>
      </c>
      <c r="B305" s="10" t="s">
        <v>58</v>
      </c>
      <c r="C305" s="10" t="s">
        <v>28</v>
      </c>
      <c r="D305" s="1" t="s">
        <v>29</v>
      </c>
      <c r="E305" s="1" t="b">
        <f t="shared" si="88"/>
        <v>1</v>
      </c>
      <c r="F305" s="1">
        <v>575</v>
      </c>
      <c r="G305" s="1">
        <v>3</v>
      </c>
      <c r="H305" s="1">
        <f t="shared" si="86"/>
        <v>1725</v>
      </c>
      <c r="I305" s="1" t="s">
        <v>30</v>
      </c>
      <c r="J305" s="1">
        <v>2032</v>
      </c>
      <c r="K305" s="1">
        <v>12.066000000000001</v>
      </c>
      <c r="L305" s="1">
        <v>991</v>
      </c>
      <c r="M305" s="1">
        <f t="shared" si="97"/>
        <v>45.18</v>
      </c>
      <c r="N305" s="12">
        <v>0.250434782608696</v>
      </c>
      <c r="O305" s="12">
        <v>0.250434782608696</v>
      </c>
      <c r="P305" s="12">
        <f t="shared" si="89"/>
        <v>0.05</v>
      </c>
      <c r="Q305" s="12">
        <f t="shared" si="90"/>
        <v>0.05</v>
      </c>
      <c r="R305" s="47">
        <f t="shared" si="91"/>
        <v>0.65</v>
      </c>
      <c r="S305" s="1">
        <f t="shared" si="92"/>
        <v>24</v>
      </c>
      <c r="T305" s="1">
        <f t="shared" si="93"/>
        <v>12</v>
      </c>
      <c r="U305" s="14">
        <v>88.366325369738306</v>
      </c>
      <c r="V305" s="17">
        <v>1115.9745893060301</v>
      </c>
      <c r="W305" s="17">
        <v>76411.979522184294</v>
      </c>
      <c r="X305" s="17">
        <f t="shared" si="94"/>
        <v>500000</v>
      </c>
      <c r="Y305" s="17">
        <f t="shared" si="95"/>
        <v>500000</v>
      </c>
      <c r="Z305" s="58">
        <v>-26.280360000000002</v>
      </c>
      <c r="AA305" s="59">
        <v>29.142289999999999</v>
      </c>
    </row>
    <row r="306" spans="1:27" x14ac:dyDescent="0.25">
      <c r="A306" s="27" t="str">
        <f t="shared" si="87"/>
        <v>C2040_NZE2050</v>
      </c>
      <c r="B306" s="10" t="s">
        <v>59</v>
      </c>
      <c r="C306" s="10" t="s">
        <v>28</v>
      </c>
      <c r="D306" s="1" t="s">
        <v>29</v>
      </c>
      <c r="E306" s="1" t="b">
        <f t="shared" si="88"/>
        <v>1</v>
      </c>
      <c r="F306" s="1">
        <v>720</v>
      </c>
      <c r="G306" s="1">
        <v>5</v>
      </c>
      <c r="H306" s="1">
        <f t="shared" si="86"/>
        <v>3600</v>
      </c>
      <c r="I306" s="1" t="s">
        <v>30</v>
      </c>
      <c r="J306" s="1">
        <v>2037</v>
      </c>
      <c r="K306" s="1">
        <v>10.305</v>
      </c>
      <c r="L306" s="1">
        <v>930</v>
      </c>
      <c r="M306" s="1">
        <f t="shared" si="97"/>
        <v>45.18</v>
      </c>
      <c r="N306" s="12">
        <v>0.59751037344398295</v>
      </c>
      <c r="O306" s="12">
        <v>0.59751037344398295</v>
      </c>
      <c r="P306" s="12">
        <f t="shared" si="89"/>
        <v>0.05</v>
      </c>
      <c r="Q306" s="12">
        <f t="shared" si="90"/>
        <v>0.05</v>
      </c>
      <c r="R306" s="47">
        <f t="shared" si="91"/>
        <v>0.65</v>
      </c>
      <c r="S306" s="1">
        <f t="shared" si="92"/>
        <v>24</v>
      </c>
      <c r="T306" s="1">
        <f t="shared" si="93"/>
        <v>12</v>
      </c>
      <c r="U306" s="14">
        <v>121.970420932878</v>
      </c>
      <c r="V306" s="17">
        <v>1201.47709897611</v>
      </c>
      <c r="W306" s="17">
        <v>87058.669696268495</v>
      </c>
      <c r="X306" s="17">
        <f t="shared" si="94"/>
        <v>500000</v>
      </c>
      <c r="Y306" s="17">
        <f t="shared" si="95"/>
        <v>500000</v>
      </c>
      <c r="Z306" s="58">
        <v>-23.42</v>
      </c>
      <c r="AA306" s="59">
        <v>27.33</v>
      </c>
    </row>
    <row r="307" spans="1:27" x14ac:dyDescent="0.25">
      <c r="A307" s="27" t="str">
        <f t="shared" si="87"/>
        <v>C2040_NZE2050</v>
      </c>
      <c r="B307" s="10" t="s">
        <v>60</v>
      </c>
      <c r="C307" s="10" t="s">
        <v>28</v>
      </c>
      <c r="D307" s="1" t="s">
        <v>29</v>
      </c>
      <c r="E307" s="1" t="b">
        <f t="shared" si="88"/>
        <v>1</v>
      </c>
      <c r="F307" s="1">
        <v>717</v>
      </c>
      <c r="G307" s="1">
        <v>1</v>
      </c>
      <c r="H307" s="1">
        <f t="shared" si="86"/>
        <v>717</v>
      </c>
      <c r="I307" s="1" t="s">
        <v>30</v>
      </c>
      <c r="J307" s="1">
        <v>2040</v>
      </c>
      <c r="K307" s="1">
        <v>10.305</v>
      </c>
      <c r="L307" s="1">
        <v>930</v>
      </c>
      <c r="M307" s="1">
        <f t="shared" si="97"/>
        <v>45.18</v>
      </c>
      <c r="N307" s="12">
        <v>0.59751037344398295</v>
      </c>
      <c r="O307" s="12">
        <v>0.59751037344398295</v>
      </c>
      <c r="P307" s="12">
        <f t="shared" si="89"/>
        <v>0.05</v>
      </c>
      <c r="Q307" s="12">
        <f t="shared" si="90"/>
        <v>0.05</v>
      </c>
      <c r="R307" s="47">
        <f t="shared" si="91"/>
        <v>0.65</v>
      </c>
      <c r="S307" s="1">
        <f t="shared" si="92"/>
        <v>24</v>
      </c>
      <c r="T307" s="1">
        <f t="shared" si="93"/>
        <v>12</v>
      </c>
      <c r="U307" s="14">
        <v>121.970420932878</v>
      </c>
      <c r="V307" s="17">
        <v>1201.47709897611</v>
      </c>
      <c r="W307" s="17">
        <v>87058.669696268495</v>
      </c>
      <c r="X307" s="17">
        <f t="shared" si="94"/>
        <v>500000</v>
      </c>
      <c r="Y307" s="17">
        <f t="shared" si="95"/>
        <v>500000</v>
      </c>
      <c r="Z307" s="58">
        <v>-23.42</v>
      </c>
      <c r="AA307" s="59">
        <v>27.33</v>
      </c>
    </row>
    <row r="308" spans="1:27" x14ac:dyDescent="0.25">
      <c r="A308" s="27" t="str">
        <f t="shared" si="87"/>
        <v>C2040_NZE2050</v>
      </c>
      <c r="B308" s="10" t="s">
        <v>61</v>
      </c>
      <c r="C308" s="10" t="s">
        <v>28</v>
      </c>
      <c r="D308" s="1" t="s">
        <v>29</v>
      </c>
      <c r="E308" s="1" t="b">
        <f t="shared" si="88"/>
        <v>1</v>
      </c>
      <c r="F308" s="1">
        <v>585</v>
      </c>
      <c r="G308" s="1">
        <v>3</v>
      </c>
      <c r="H308" s="1">
        <f t="shared" si="86"/>
        <v>1755</v>
      </c>
      <c r="I308" s="1" t="s">
        <v>30</v>
      </c>
      <c r="J308" s="1">
        <v>2030</v>
      </c>
      <c r="K308" s="1">
        <v>10.494999999999999</v>
      </c>
      <c r="L308" s="1">
        <v>981</v>
      </c>
      <c r="M308" s="1">
        <f t="shared" si="97"/>
        <v>45.18</v>
      </c>
      <c r="N308" s="12">
        <v>0.33300000000000002</v>
      </c>
      <c r="O308" s="12">
        <v>0.33300000000000002</v>
      </c>
      <c r="P308" s="12">
        <f t="shared" si="89"/>
        <v>0.05</v>
      </c>
      <c r="Q308" s="12">
        <f t="shared" si="90"/>
        <v>0.05</v>
      </c>
      <c r="R308" s="47">
        <f t="shared" si="91"/>
        <v>0.65</v>
      </c>
      <c r="S308" s="1">
        <f t="shared" si="92"/>
        <v>24</v>
      </c>
      <c r="T308" s="1">
        <f t="shared" si="93"/>
        <v>12</v>
      </c>
      <c r="U308" s="14">
        <v>88.366325369738306</v>
      </c>
      <c r="V308" s="17">
        <v>1115.9745893060301</v>
      </c>
      <c r="W308" s="17">
        <v>76411.979522184294</v>
      </c>
      <c r="X308" s="17">
        <f t="shared" si="94"/>
        <v>500000</v>
      </c>
      <c r="Y308" s="17">
        <f t="shared" si="95"/>
        <v>500000</v>
      </c>
      <c r="Z308" s="58">
        <v>-26.775649999999999</v>
      </c>
      <c r="AA308" s="59">
        <v>29.352119999999999</v>
      </c>
    </row>
    <row r="309" spans="1:27" x14ac:dyDescent="0.25">
      <c r="A309" s="27" t="str">
        <f t="shared" si="87"/>
        <v>C2040_NZE2050</v>
      </c>
      <c r="B309" s="10" t="s">
        <v>62</v>
      </c>
      <c r="C309" s="10" t="s">
        <v>28</v>
      </c>
      <c r="D309" s="1" t="s">
        <v>29</v>
      </c>
      <c r="E309" s="1" t="b">
        <f t="shared" si="88"/>
        <v>1</v>
      </c>
      <c r="F309" s="1">
        <v>585</v>
      </c>
      <c r="G309" s="1">
        <v>3</v>
      </c>
      <c r="H309" s="1">
        <f t="shared" ref="H309:H330" si="98">F309*G309</f>
        <v>1755</v>
      </c>
      <c r="I309" s="1" t="s">
        <v>30</v>
      </c>
      <c r="J309" s="1">
        <v>2031</v>
      </c>
      <c r="K309" s="1">
        <v>10.494999999999999</v>
      </c>
      <c r="L309" s="1">
        <v>981</v>
      </c>
      <c r="M309" s="1">
        <f t="shared" si="97"/>
        <v>45.18</v>
      </c>
      <c r="N309" s="12">
        <v>0.33300000000000002</v>
      </c>
      <c r="O309" s="12">
        <v>0.33300000000000002</v>
      </c>
      <c r="P309" s="12">
        <f t="shared" si="89"/>
        <v>0.05</v>
      </c>
      <c r="Q309" s="12">
        <f t="shared" si="90"/>
        <v>0.05</v>
      </c>
      <c r="R309" s="47">
        <f t="shared" si="91"/>
        <v>0.65</v>
      </c>
      <c r="S309" s="1">
        <f t="shared" si="92"/>
        <v>24</v>
      </c>
      <c r="T309" s="1">
        <f t="shared" si="93"/>
        <v>12</v>
      </c>
      <c r="U309" s="14">
        <v>88.366325369738306</v>
      </c>
      <c r="V309" s="17">
        <v>1115.9745893060301</v>
      </c>
      <c r="W309" s="17">
        <v>76411.979522184294</v>
      </c>
      <c r="X309" s="17">
        <f t="shared" si="94"/>
        <v>500000</v>
      </c>
      <c r="Y309" s="17">
        <f t="shared" si="95"/>
        <v>500000</v>
      </c>
      <c r="Z309" s="58">
        <v>-26.775649999999999</v>
      </c>
      <c r="AA309" s="59">
        <v>29.352119999999999</v>
      </c>
    </row>
    <row r="310" spans="1:27" x14ac:dyDescent="0.25">
      <c r="A310" s="27" t="str">
        <f t="shared" si="87"/>
        <v>C2040_NZE2050</v>
      </c>
      <c r="B310" s="10" t="s">
        <v>63</v>
      </c>
      <c r="C310" s="10" t="s">
        <v>28</v>
      </c>
      <c r="D310" s="1" t="s">
        <v>64</v>
      </c>
      <c r="E310" s="1" t="b">
        <f t="shared" si="88"/>
        <v>1</v>
      </c>
      <c r="F310" s="1">
        <v>927</v>
      </c>
      <c r="G310" s="1">
        <v>2</v>
      </c>
      <c r="H310" s="1">
        <f t="shared" si="98"/>
        <v>1854</v>
      </c>
      <c r="I310" s="1" t="s">
        <v>30</v>
      </c>
      <c r="J310" s="1">
        <v>2047</v>
      </c>
      <c r="K310" s="1">
        <v>11.111000000000001</v>
      </c>
      <c r="L310" s="1">
        <v>0</v>
      </c>
      <c r="M310" s="1">
        <v>18</v>
      </c>
      <c r="N310" s="12">
        <v>0.1</v>
      </c>
      <c r="O310" s="12">
        <v>0.1</v>
      </c>
      <c r="P310" s="12">
        <f t="shared" si="89"/>
        <v>0.05</v>
      </c>
      <c r="Q310" s="12">
        <f t="shared" si="90"/>
        <v>0.05</v>
      </c>
      <c r="R310" s="47">
        <v>0.5</v>
      </c>
      <c r="S310" s="1">
        <v>240</v>
      </c>
      <c r="T310" s="1">
        <v>240</v>
      </c>
      <c r="U310" s="14">
        <v>56.0068259385666</v>
      </c>
      <c r="V310" s="17">
        <v>1477.3356086461899</v>
      </c>
      <c r="W310" s="17">
        <v>0</v>
      </c>
      <c r="X310" s="17">
        <v>10000000</v>
      </c>
      <c r="Y310" s="17">
        <v>10000000</v>
      </c>
      <c r="Z310" s="14">
        <v>-33.673593539999999</v>
      </c>
      <c r="AA310" s="16">
        <v>18.428246999999999</v>
      </c>
    </row>
    <row r="311" spans="1:27" x14ac:dyDescent="0.25">
      <c r="A311" s="27" t="str">
        <f t="shared" si="87"/>
        <v>C2040_NZE2050</v>
      </c>
      <c r="B311" s="10" t="s">
        <v>65</v>
      </c>
      <c r="C311" s="10" t="s">
        <v>28</v>
      </c>
      <c r="D311" s="1" t="s">
        <v>66</v>
      </c>
      <c r="E311" s="1" t="b">
        <f t="shared" si="88"/>
        <v>1</v>
      </c>
      <c r="F311" s="1">
        <v>148</v>
      </c>
      <c r="G311" s="1">
        <v>9</v>
      </c>
      <c r="H311" s="1">
        <f t="shared" si="98"/>
        <v>1332</v>
      </c>
      <c r="I311" s="1" t="s">
        <v>30</v>
      </c>
      <c r="J311" s="1">
        <v>2039</v>
      </c>
      <c r="K311" s="1">
        <v>11.519</v>
      </c>
      <c r="L311" s="1">
        <v>574</v>
      </c>
      <c r="M311" s="1">
        <v>373</v>
      </c>
      <c r="N311" s="12"/>
      <c r="O311" s="12"/>
      <c r="P311" s="12"/>
      <c r="Q311" s="12"/>
      <c r="R311" s="1">
        <v>0</v>
      </c>
      <c r="S311" s="1"/>
      <c r="T311" s="1"/>
      <c r="U311" s="14">
        <v>3.73378839590444</v>
      </c>
      <c r="V311" s="17">
        <v>243.94084186575699</v>
      </c>
      <c r="W311" s="17">
        <v>0</v>
      </c>
      <c r="X311" s="17">
        <f t="shared" si="83"/>
        <v>0</v>
      </c>
      <c r="Y311" s="17">
        <v>0</v>
      </c>
      <c r="Z311" s="14">
        <v>-33.591999999999999</v>
      </c>
      <c r="AA311" s="16">
        <v>18.460699999999999</v>
      </c>
    </row>
    <row r="312" spans="1:27" x14ac:dyDescent="0.25">
      <c r="A312" s="27" t="str">
        <f t="shared" si="87"/>
        <v>C2040_NZE2050</v>
      </c>
      <c r="B312" s="10" t="s">
        <v>67</v>
      </c>
      <c r="C312" s="10" t="s">
        <v>28</v>
      </c>
      <c r="D312" s="1" t="s">
        <v>66</v>
      </c>
      <c r="E312" s="1" t="b">
        <f t="shared" si="88"/>
        <v>1</v>
      </c>
      <c r="F312" s="1">
        <v>148</v>
      </c>
      <c r="G312" s="1">
        <v>5</v>
      </c>
      <c r="H312" s="1">
        <f t="shared" si="98"/>
        <v>740</v>
      </c>
      <c r="I312" s="1" t="s">
        <v>30</v>
      </c>
      <c r="J312" s="1">
        <v>2038</v>
      </c>
      <c r="K312" s="1">
        <v>11.519</v>
      </c>
      <c r="L312" s="1">
        <v>574</v>
      </c>
      <c r="M312" s="1">
        <v>373</v>
      </c>
      <c r="N312" s="12"/>
      <c r="O312" s="12"/>
      <c r="P312" s="12"/>
      <c r="Q312" s="12"/>
      <c r="R312" s="1">
        <v>0</v>
      </c>
      <c r="S312" s="1"/>
      <c r="T312" s="1"/>
      <c r="U312" s="14">
        <v>3.73378839590444</v>
      </c>
      <c r="V312" s="17">
        <v>243.94084186575699</v>
      </c>
      <c r="W312" s="17">
        <v>0</v>
      </c>
      <c r="X312" s="17">
        <f t="shared" si="83"/>
        <v>0</v>
      </c>
      <c r="Y312" s="17">
        <v>0</v>
      </c>
      <c r="Z312" s="14">
        <v>-34.165260000000004</v>
      </c>
      <c r="AA312" s="16">
        <v>21.96077</v>
      </c>
    </row>
    <row r="313" spans="1:27" x14ac:dyDescent="0.25">
      <c r="A313" s="27" t="str">
        <f t="shared" si="87"/>
        <v>C2040_NZE2050</v>
      </c>
      <c r="B313" s="10" t="s">
        <v>68</v>
      </c>
      <c r="C313" s="10" t="s">
        <v>28</v>
      </c>
      <c r="D313" s="1" t="s">
        <v>69</v>
      </c>
      <c r="E313" s="1" t="b">
        <f t="shared" si="88"/>
        <v>1</v>
      </c>
      <c r="F313" s="1">
        <v>57</v>
      </c>
      <c r="G313" s="1">
        <v>3</v>
      </c>
      <c r="H313" s="1">
        <f t="shared" si="98"/>
        <v>171</v>
      </c>
      <c r="I313" s="1" t="s">
        <v>30</v>
      </c>
      <c r="J313" s="1">
        <v>2026</v>
      </c>
      <c r="K313" s="1">
        <v>11.519</v>
      </c>
      <c r="L313" s="1">
        <v>574</v>
      </c>
      <c r="M313" s="1">
        <v>373</v>
      </c>
      <c r="N313" s="12"/>
      <c r="O313" s="12"/>
      <c r="P313" s="12"/>
      <c r="Q313" s="12"/>
      <c r="R313" s="1">
        <v>0</v>
      </c>
      <c r="S313" s="1"/>
      <c r="T313" s="1"/>
      <c r="U313" s="14">
        <v>3.73378839590444</v>
      </c>
      <c r="V313" s="17">
        <v>243.94084186575699</v>
      </c>
      <c r="W313" s="17">
        <v>0</v>
      </c>
      <c r="X313" s="17">
        <f t="shared" si="83"/>
        <v>0</v>
      </c>
      <c r="Y313" s="17">
        <v>0</v>
      </c>
      <c r="Z313" s="14">
        <v>-33.884079999999997</v>
      </c>
      <c r="AA313" s="16">
        <v>18.533609999999999</v>
      </c>
    </row>
    <row r="314" spans="1:27" x14ac:dyDescent="0.25">
      <c r="A314" s="27" t="str">
        <f t="shared" si="87"/>
        <v>C2040_NZE2050</v>
      </c>
      <c r="B314" s="10" t="s">
        <v>70</v>
      </c>
      <c r="C314" s="10" t="s">
        <v>28</v>
      </c>
      <c r="D314" s="1" t="s">
        <v>69</v>
      </c>
      <c r="E314" s="1" t="b">
        <f t="shared" si="88"/>
        <v>1</v>
      </c>
      <c r="F314" s="1">
        <v>57</v>
      </c>
      <c r="G314" s="1">
        <v>3</v>
      </c>
      <c r="H314" s="1">
        <f t="shared" si="98"/>
        <v>171</v>
      </c>
      <c r="I314" s="1" t="s">
        <v>30</v>
      </c>
      <c r="J314" s="1">
        <v>2026</v>
      </c>
      <c r="K314" s="1">
        <v>11.519</v>
      </c>
      <c r="L314" s="1">
        <v>574</v>
      </c>
      <c r="M314" s="1">
        <f>M313</f>
        <v>373</v>
      </c>
      <c r="N314" s="12"/>
      <c r="O314" s="12"/>
      <c r="P314" s="12"/>
      <c r="Q314" s="12"/>
      <c r="R314" s="1">
        <v>0</v>
      </c>
      <c r="S314" s="1"/>
      <c r="T314" s="1"/>
      <c r="U314" s="14">
        <v>3.73378839590444</v>
      </c>
      <c r="V314" s="17">
        <v>243.94084186575699</v>
      </c>
      <c r="W314" s="17">
        <v>0</v>
      </c>
      <c r="X314" s="17">
        <f t="shared" si="83"/>
        <v>0</v>
      </c>
      <c r="Y314" s="17">
        <v>0</v>
      </c>
      <c r="Z314" s="14">
        <v>-33.027389999999997</v>
      </c>
      <c r="AA314" s="16">
        <v>27.88382</v>
      </c>
    </row>
    <row r="315" spans="1:27" x14ac:dyDescent="0.25">
      <c r="A315" s="27" t="str">
        <f t="shared" si="87"/>
        <v>C2040_NZE2050</v>
      </c>
      <c r="B315" s="10" t="s">
        <v>71</v>
      </c>
      <c r="C315" s="10" t="s">
        <v>28</v>
      </c>
      <c r="D315" s="1" t="s">
        <v>72</v>
      </c>
      <c r="E315" s="1" t="b">
        <v>0</v>
      </c>
      <c r="F315" s="1">
        <v>90</v>
      </c>
      <c r="G315" s="1">
        <v>4</v>
      </c>
      <c r="H315" s="1">
        <f t="shared" si="98"/>
        <v>360</v>
      </c>
      <c r="I315" s="1" t="s">
        <v>30</v>
      </c>
      <c r="J315" s="1" t="s">
        <v>48</v>
      </c>
      <c r="K315" s="1" t="s">
        <v>30</v>
      </c>
      <c r="L315" s="1">
        <v>0</v>
      </c>
      <c r="M315" s="1" t="s">
        <v>30</v>
      </c>
      <c r="N315" s="12"/>
      <c r="O315" s="12"/>
      <c r="P315" s="12"/>
      <c r="Q315" s="12"/>
      <c r="R315" s="1">
        <v>0</v>
      </c>
      <c r="S315" s="1"/>
      <c r="T315" s="1"/>
      <c r="U315" s="14">
        <v>435.60864618885103</v>
      </c>
      <c r="V315" s="17">
        <v>0</v>
      </c>
      <c r="W315" s="17">
        <v>0</v>
      </c>
      <c r="X315" s="17">
        <f t="shared" si="83"/>
        <v>0</v>
      </c>
      <c r="Y315" s="17">
        <v>0</v>
      </c>
      <c r="Z315" s="14">
        <v>-30.62396</v>
      </c>
      <c r="AA315" s="16">
        <v>25.50403</v>
      </c>
    </row>
    <row r="316" spans="1:27" x14ac:dyDescent="0.25">
      <c r="A316" s="27" t="str">
        <f t="shared" si="87"/>
        <v>C2040_NZE2050</v>
      </c>
      <c r="B316" s="10" t="s">
        <v>73</v>
      </c>
      <c r="C316" s="10" t="s">
        <v>28</v>
      </c>
      <c r="D316" s="1" t="s">
        <v>72</v>
      </c>
      <c r="E316" s="1" t="b">
        <f t="shared" si="88"/>
        <v>0</v>
      </c>
      <c r="F316" s="1">
        <v>120</v>
      </c>
      <c r="G316" s="1">
        <v>2</v>
      </c>
      <c r="H316" s="1">
        <f t="shared" si="98"/>
        <v>240</v>
      </c>
      <c r="I316" s="1" t="s">
        <v>30</v>
      </c>
      <c r="J316" s="1" t="s">
        <v>48</v>
      </c>
      <c r="K316" s="1" t="s">
        <v>30</v>
      </c>
      <c r="L316" s="1">
        <v>0</v>
      </c>
      <c r="M316" s="1" t="s">
        <v>30</v>
      </c>
      <c r="N316" s="12"/>
      <c r="O316" s="12"/>
      <c r="P316" s="12"/>
      <c r="Q316" s="12"/>
      <c r="R316" s="1">
        <v>0</v>
      </c>
      <c r="S316" s="1"/>
      <c r="T316" s="1"/>
      <c r="U316" s="14">
        <v>435.60864618885103</v>
      </c>
      <c r="V316" s="17">
        <v>0</v>
      </c>
      <c r="W316" s="17">
        <v>0</v>
      </c>
      <c r="X316" s="17">
        <f t="shared" si="83"/>
        <v>0</v>
      </c>
      <c r="Y316" s="17">
        <v>0</v>
      </c>
      <c r="Z316" s="14">
        <v>-29.993369999999999</v>
      </c>
      <c r="AA316" s="16">
        <v>24.733840000000001</v>
      </c>
    </row>
    <row r="317" spans="1:27" x14ac:dyDescent="0.25">
      <c r="A317" s="27" t="str">
        <f t="shared" si="87"/>
        <v>C2040_NZE2050</v>
      </c>
      <c r="B317" s="10" t="s">
        <v>74</v>
      </c>
      <c r="C317" s="10" t="s">
        <v>75</v>
      </c>
      <c r="D317" s="1" t="s">
        <v>76</v>
      </c>
      <c r="E317" s="1" t="b">
        <f t="shared" si="88"/>
        <v>0</v>
      </c>
      <c r="F317" s="1">
        <v>150</v>
      </c>
      <c r="G317" s="1">
        <v>1</v>
      </c>
      <c r="H317" s="1">
        <f t="shared" si="98"/>
        <v>150</v>
      </c>
      <c r="I317" s="1">
        <v>2025</v>
      </c>
      <c r="J317" s="1">
        <v>2045</v>
      </c>
      <c r="K317" s="1">
        <v>9.16</v>
      </c>
      <c r="L317" s="1"/>
      <c r="M317" s="1" t="s">
        <v>30</v>
      </c>
      <c r="R317" s="1">
        <v>0</v>
      </c>
      <c r="U317" s="14"/>
      <c r="V317" s="17">
        <v>0</v>
      </c>
      <c r="W317" s="17">
        <v>0</v>
      </c>
      <c r="X317" s="17">
        <f t="shared" si="83"/>
        <v>0</v>
      </c>
      <c r="Y317" s="17">
        <v>0</v>
      </c>
      <c r="Z317" s="14">
        <v>-28.889146196803601</v>
      </c>
      <c r="AA317" s="16">
        <v>21.980058639235899</v>
      </c>
    </row>
    <row r="318" spans="1:27" x14ac:dyDescent="0.25">
      <c r="A318" s="27" t="s">
        <v>77</v>
      </c>
      <c r="B318" s="10" t="s">
        <v>78</v>
      </c>
      <c r="C318" s="10" t="s">
        <v>75</v>
      </c>
      <c r="D318" s="1" t="s">
        <v>76</v>
      </c>
      <c r="E318" s="1" t="b">
        <f t="shared" si="88"/>
        <v>0</v>
      </c>
      <c r="F318" s="1">
        <v>450</v>
      </c>
      <c r="G318" s="1">
        <v>1</v>
      </c>
      <c r="H318" s="1">
        <f t="shared" si="98"/>
        <v>450</v>
      </c>
      <c r="I318" s="1">
        <v>2025</v>
      </c>
      <c r="J318" s="1">
        <v>2045</v>
      </c>
      <c r="K318" s="1">
        <v>9.16</v>
      </c>
      <c r="L318" s="1"/>
      <c r="M318" s="1" t="s">
        <v>30</v>
      </c>
      <c r="R318" s="1">
        <v>0</v>
      </c>
      <c r="U318" s="14">
        <v>1800</v>
      </c>
      <c r="V318" s="17">
        <v>0</v>
      </c>
      <c r="W318" s="17">
        <v>0</v>
      </c>
      <c r="X318" s="17">
        <f t="shared" si="83"/>
        <v>0</v>
      </c>
      <c r="Y318" s="17">
        <v>0</v>
      </c>
      <c r="Z318" s="14">
        <v>-33.966435217111197</v>
      </c>
      <c r="AA318" s="16">
        <v>25.614564703233601</v>
      </c>
    </row>
    <row r="319" spans="1:27" x14ac:dyDescent="0.25">
      <c r="A319" s="27" t="s">
        <v>77</v>
      </c>
      <c r="B319" s="10" t="s">
        <v>79</v>
      </c>
      <c r="C319" s="10" t="s">
        <v>75</v>
      </c>
      <c r="D319" s="1" t="s">
        <v>76</v>
      </c>
      <c r="E319" s="1" t="b">
        <f t="shared" si="88"/>
        <v>0</v>
      </c>
      <c r="F319" s="1">
        <v>197.76</v>
      </c>
      <c r="G319" s="1">
        <v>1</v>
      </c>
      <c r="H319" s="1">
        <f t="shared" si="98"/>
        <v>197.76</v>
      </c>
      <c r="I319" s="1">
        <v>2025</v>
      </c>
      <c r="J319" s="1">
        <v>2045</v>
      </c>
      <c r="K319" s="1">
        <v>9.16</v>
      </c>
      <c r="L319" s="1"/>
      <c r="M319" s="1" t="s">
        <v>30</v>
      </c>
      <c r="R319" s="1">
        <v>0</v>
      </c>
      <c r="U319" s="14">
        <v>1800</v>
      </c>
      <c r="V319" s="17">
        <v>0</v>
      </c>
      <c r="W319" s="17">
        <v>0</v>
      </c>
      <c r="X319" s="17">
        <f t="shared" si="83"/>
        <v>0</v>
      </c>
      <c r="Y319" s="17">
        <v>0</v>
      </c>
      <c r="Z319" s="14">
        <v>-33.966435217111197</v>
      </c>
      <c r="AA319" s="16">
        <v>25.614564703233601</v>
      </c>
    </row>
    <row r="320" spans="1:27" x14ac:dyDescent="0.25">
      <c r="A320" s="27" t="str">
        <f>A317</f>
        <v>C2040_NZE2050</v>
      </c>
      <c r="B320" s="10" t="s">
        <v>80</v>
      </c>
      <c r="C320" s="10" t="s">
        <v>75</v>
      </c>
      <c r="D320" s="1" t="s">
        <v>76</v>
      </c>
      <c r="E320" s="1" t="b">
        <f t="shared" si="88"/>
        <v>0</v>
      </c>
      <c r="F320" s="1">
        <v>75</v>
      </c>
      <c r="G320" s="1">
        <v>1</v>
      </c>
      <c r="H320" s="1">
        <f t="shared" si="98"/>
        <v>75</v>
      </c>
      <c r="I320" s="1">
        <v>2025</v>
      </c>
      <c r="J320" s="1">
        <v>2045</v>
      </c>
      <c r="K320" s="1">
        <v>9.16</v>
      </c>
      <c r="L320" s="1"/>
      <c r="M320" s="1" t="s">
        <v>30</v>
      </c>
      <c r="R320" s="1">
        <v>0</v>
      </c>
      <c r="U320" s="14">
        <v>1800</v>
      </c>
      <c r="V320" s="17">
        <v>0</v>
      </c>
      <c r="W320" s="17">
        <v>0</v>
      </c>
      <c r="X320" s="17">
        <f t="shared" si="83"/>
        <v>0</v>
      </c>
      <c r="Y320" s="17">
        <v>0</v>
      </c>
      <c r="Z320" s="14">
        <v>-30.675660000000001</v>
      </c>
      <c r="AA320" s="16">
        <v>24.067589999999999</v>
      </c>
    </row>
    <row r="321" spans="1:27" x14ac:dyDescent="0.25">
      <c r="A321" s="27" t="str">
        <f>A320</f>
        <v>C2040_NZE2050</v>
      </c>
      <c r="B321" s="10" t="s">
        <v>81</v>
      </c>
      <c r="C321" s="10" t="s">
        <v>75</v>
      </c>
      <c r="D321" s="1" t="s">
        <v>76</v>
      </c>
      <c r="E321" s="1" t="b">
        <f t="shared" si="88"/>
        <v>0</v>
      </c>
      <c r="F321" s="1">
        <v>128</v>
      </c>
      <c r="G321" s="1">
        <v>1</v>
      </c>
      <c r="H321" s="1">
        <f t="shared" si="98"/>
        <v>128</v>
      </c>
      <c r="I321" s="1">
        <v>2025</v>
      </c>
      <c r="J321" s="1">
        <v>2045</v>
      </c>
      <c r="K321" s="1">
        <v>9.16</v>
      </c>
      <c r="L321" s="1">
        <v>0</v>
      </c>
      <c r="M321" s="1" t="s">
        <v>30</v>
      </c>
      <c r="R321" s="1">
        <v>0</v>
      </c>
      <c r="U321" s="14">
        <v>1800</v>
      </c>
      <c r="V321" s="17">
        <v>0</v>
      </c>
      <c r="W321" s="17">
        <v>0</v>
      </c>
      <c r="X321" s="17">
        <f t="shared" si="83"/>
        <v>0</v>
      </c>
      <c r="Y321" s="17">
        <v>0</v>
      </c>
      <c r="Z321" s="14">
        <v>-32.848909999999997</v>
      </c>
      <c r="AA321" s="16">
        <v>20.323630000000001</v>
      </c>
    </row>
    <row r="322" spans="1:27" x14ac:dyDescent="0.25">
      <c r="A322" s="27" t="s">
        <v>77</v>
      </c>
      <c r="B322" s="10" t="s">
        <v>82</v>
      </c>
      <c r="C322" s="10" t="s">
        <v>75</v>
      </c>
      <c r="D322" s="1" t="s">
        <v>76</v>
      </c>
      <c r="E322" s="1" t="b">
        <f t="shared" si="88"/>
        <v>0</v>
      </c>
      <c r="F322" s="1">
        <v>450</v>
      </c>
      <c r="G322" s="1">
        <v>1</v>
      </c>
      <c r="H322" s="1">
        <f t="shared" si="98"/>
        <v>450</v>
      </c>
      <c r="I322" s="1">
        <v>2025</v>
      </c>
      <c r="J322" s="1">
        <v>2045</v>
      </c>
      <c r="K322" s="1">
        <v>9.16</v>
      </c>
      <c r="L322" s="1"/>
      <c r="M322" s="1" t="s">
        <v>30</v>
      </c>
      <c r="R322" s="1">
        <v>0</v>
      </c>
      <c r="U322" s="14">
        <v>1800</v>
      </c>
      <c r="V322" s="17">
        <v>0</v>
      </c>
      <c r="W322" s="17">
        <v>0</v>
      </c>
      <c r="X322" s="17">
        <f t="shared" ref="X322:X333" si="99">G322*W322</f>
        <v>0</v>
      </c>
      <c r="Y322" s="17">
        <v>0</v>
      </c>
      <c r="Z322" s="14">
        <v>-28.756817081683</v>
      </c>
      <c r="AA322" s="16">
        <v>32.048244187034101</v>
      </c>
    </row>
    <row r="323" spans="1:27" x14ac:dyDescent="0.25">
      <c r="A323" s="27" t="s">
        <v>77</v>
      </c>
      <c r="B323" s="10" t="s">
        <v>83</v>
      </c>
      <c r="C323" s="10" t="s">
        <v>75</v>
      </c>
      <c r="D323" s="1" t="s">
        <v>76</v>
      </c>
      <c r="E323" s="1" t="b">
        <f t="shared" si="88"/>
        <v>0</v>
      </c>
      <c r="F323" s="1">
        <v>320</v>
      </c>
      <c r="G323" s="1">
        <v>1</v>
      </c>
      <c r="H323" s="1">
        <f t="shared" si="98"/>
        <v>320</v>
      </c>
      <c r="I323" s="1">
        <v>2025</v>
      </c>
      <c r="J323" s="1">
        <v>2045</v>
      </c>
      <c r="K323" s="1">
        <v>9.16</v>
      </c>
      <c r="L323" s="1"/>
      <c r="M323" s="1" t="s">
        <v>30</v>
      </c>
      <c r="R323" s="1">
        <v>0</v>
      </c>
      <c r="U323" s="14">
        <v>1800</v>
      </c>
      <c r="V323" s="17">
        <v>0</v>
      </c>
      <c r="W323" s="17">
        <v>0</v>
      </c>
      <c r="X323" s="17">
        <f t="shared" si="99"/>
        <v>0</v>
      </c>
      <c r="Y323" s="17">
        <v>0</v>
      </c>
      <c r="Z323" s="14">
        <v>-33.032957852960301</v>
      </c>
      <c r="AA323" s="16">
        <v>17.919092902818299</v>
      </c>
    </row>
    <row r="324" spans="1:27" x14ac:dyDescent="0.25">
      <c r="A324" s="27" t="str">
        <f>A321</f>
        <v>C2040_NZE2050</v>
      </c>
      <c r="B324" s="10" t="s">
        <v>84</v>
      </c>
      <c r="C324" s="10" t="s">
        <v>75</v>
      </c>
      <c r="D324" s="1" t="s">
        <v>76</v>
      </c>
      <c r="E324" s="1" t="b">
        <f t="shared" si="88"/>
        <v>0</v>
      </c>
      <c r="F324" s="1">
        <v>50</v>
      </c>
      <c r="G324" s="1">
        <v>1</v>
      </c>
      <c r="H324" s="1">
        <f t="shared" si="98"/>
        <v>50</v>
      </c>
      <c r="I324" s="1">
        <v>2024</v>
      </c>
      <c r="J324" s="1">
        <v>2045</v>
      </c>
      <c r="K324" s="1">
        <v>9.16</v>
      </c>
      <c r="L324" s="1"/>
      <c r="M324" s="1" t="s">
        <v>30</v>
      </c>
      <c r="R324" s="1">
        <v>0</v>
      </c>
      <c r="U324" s="14">
        <v>1800</v>
      </c>
      <c r="V324" s="17">
        <v>0</v>
      </c>
      <c r="W324" s="17">
        <v>0</v>
      </c>
      <c r="X324" s="17">
        <f t="shared" si="99"/>
        <v>0</v>
      </c>
      <c r="Y324" s="17">
        <v>0</v>
      </c>
      <c r="Z324" s="14">
        <v>-29.411283880574199</v>
      </c>
      <c r="AA324" s="16">
        <v>21.084732732492899</v>
      </c>
    </row>
    <row r="325" spans="1:27" x14ac:dyDescent="0.25">
      <c r="A325" s="27" t="str">
        <f t="shared" ref="A325:A333" si="100">A324</f>
        <v>C2040_NZE2050</v>
      </c>
      <c r="B325" s="10" t="s">
        <v>85</v>
      </c>
      <c r="C325" s="10" t="s">
        <v>75</v>
      </c>
      <c r="D325" s="1" t="s">
        <v>76</v>
      </c>
      <c r="E325" s="1" t="b">
        <f t="shared" si="88"/>
        <v>0</v>
      </c>
      <c r="F325" s="1">
        <v>50</v>
      </c>
      <c r="G325" s="1">
        <v>1</v>
      </c>
      <c r="H325" s="1">
        <f t="shared" si="98"/>
        <v>50</v>
      </c>
      <c r="I325" s="1">
        <v>2024</v>
      </c>
      <c r="J325" s="1">
        <v>2045</v>
      </c>
      <c r="K325" s="1">
        <v>9.16</v>
      </c>
      <c r="L325" s="1"/>
      <c r="M325" s="1" t="s">
        <v>30</v>
      </c>
      <c r="R325" s="1">
        <v>0</v>
      </c>
      <c r="U325" s="14">
        <v>1800</v>
      </c>
      <c r="V325" s="17">
        <v>0</v>
      </c>
      <c r="W325" s="17">
        <v>0</v>
      </c>
      <c r="X325" s="17">
        <f t="shared" si="99"/>
        <v>0</v>
      </c>
      <c r="Y325" s="17">
        <v>0</v>
      </c>
      <c r="Z325" s="14">
        <v>-29.411283880574199</v>
      </c>
      <c r="AA325" s="16">
        <v>21.084732732492899</v>
      </c>
    </row>
    <row r="326" spans="1:27" x14ac:dyDescent="0.25">
      <c r="A326" s="27" t="str">
        <f t="shared" si="100"/>
        <v>C2040_NZE2050</v>
      </c>
      <c r="B326" s="10" t="s">
        <v>86</v>
      </c>
      <c r="C326" s="10" t="s">
        <v>75</v>
      </c>
      <c r="D326" s="1" t="s">
        <v>76</v>
      </c>
      <c r="E326" s="1" t="b">
        <f t="shared" si="88"/>
        <v>0</v>
      </c>
      <c r="F326" s="1">
        <v>50</v>
      </c>
      <c r="G326" s="1">
        <v>1</v>
      </c>
      <c r="H326" s="1">
        <f t="shared" si="98"/>
        <v>50</v>
      </c>
      <c r="I326" s="1">
        <v>2024</v>
      </c>
      <c r="J326" s="1">
        <v>2045</v>
      </c>
      <c r="K326" s="1">
        <v>9.16</v>
      </c>
      <c r="L326" s="1"/>
      <c r="M326" s="1" t="s">
        <v>30</v>
      </c>
      <c r="R326" s="1">
        <v>0</v>
      </c>
      <c r="U326" s="14">
        <v>1800</v>
      </c>
      <c r="V326" s="17">
        <v>0</v>
      </c>
      <c r="W326" s="17">
        <v>0</v>
      </c>
      <c r="X326" s="17">
        <f t="shared" si="99"/>
        <v>0</v>
      </c>
      <c r="Y326" s="17">
        <v>0</v>
      </c>
      <c r="Z326" s="14">
        <v>-29.411283880574199</v>
      </c>
      <c r="AA326" s="16">
        <v>21.084732732492899</v>
      </c>
    </row>
    <row r="327" spans="1:27" x14ac:dyDescent="0.25">
      <c r="A327" s="27" t="str">
        <f t="shared" si="100"/>
        <v>C2040_NZE2050</v>
      </c>
      <c r="B327" s="10" t="s">
        <v>87</v>
      </c>
      <c r="C327" s="10" t="s">
        <v>75</v>
      </c>
      <c r="D327" s="1" t="s">
        <v>76</v>
      </c>
      <c r="E327" s="1" t="b">
        <f t="shared" si="88"/>
        <v>0</v>
      </c>
      <c r="F327" s="1">
        <v>75</v>
      </c>
      <c r="G327" s="1">
        <v>1</v>
      </c>
      <c r="H327" s="1">
        <f t="shared" si="98"/>
        <v>75</v>
      </c>
      <c r="I327" s="1">
        <v>2025</v>
      </c>
      <c r="J327" s="1">
        <v>2045</v>
      </c>
      <c r="K327" s="1">
        <v>9.16</v>
      </c>
      <c r="L327" s="1"/>
      <c r="M327" s="1" t="s">
        <v>30</v>
      </c>
      <c r="R327" s="1">
        <v>0</v>
      </c>
      <c r="U327" s="14">
        <v>1800</v>
      </c>
      <c r="V327" s="17">
        <v>0</v>
      </c>
      <c r="W327" s="17">
        <v>0</v>
      </c>
      <c r="X327" s="17">
        <f t="shared" si="99"/>
        <v>0</v>
      </c>
      <c r="Y327" s="17">
        <v>0</v>
      </c>
      <c r="Z327" s="14">
        <v>-28.451983947403601</v>
      </c>
      <c r="AA327" s="16">
        <v>21.233153184513402</v>
      </c>
    </row>
    <row r="328" spans="1:27" x14ac:dyDescent="0.25">
      <c r="A328" s="27" t="str">
        <f t="shared" si="100"/>
        <v>C2040_NZE2050</v>
      </c>
      <c r="B328" s="10" t="s">
        <v>88</v>
      </c>
      <c r="C328" s="10" t="s">
        <v>41</v>
      </c>
      <c r="D328" s="1" t="s">
        <v>66</v>
      </c>
      <c r="E328" s="1" t="b">
        <v>1</v>
      </c>
      <c r="F328" s="1">
        <v>167.5</v>
      </c>
      <c r="G328" s="1">
        <v>4</v>
      </c>
      <c r="H328" s="1">
        <f t="shared" si="98"/>
        <v>670</v>
      </c>
      <c r="I328" s="1" t="s">
        <v>30</v>
      </c>
      <c r="J328" s="1">
        <v>2046</v>
      </c>
      <c r="K328" s="1">
        <v>11.519</v>
      </c>
      <c r="L328" s="1">
        <v>574</v>
      </c>
      <c r="M328" s="1">
        <v>373</v>
      </c>
      <c r="N328" s="12"/>
      <c r="O328" s="12"/>
      <c r="P328" s="12"/>
      <c r="Q328" s="12"/>
      <c r="R328" s="1">
        <v>0</v>
      </c>
      <c r="S328" s="1"/>
      <c r="T328" s="1"/>
      <c r="U328" s="14">
        <v>3.73378839590444</v>
      </c>
      <c r="V328" s="17">
        <v>210.336746302617</v>
      </c>
      <c r="W328" s="17">
        <v>0</v>
      </c>
      <c r="X328" s="17">
        <f t="shared" si="99"/>
        <v>0</v>
      </c>
      <c r="Y328" s="17">
        <v>0</v>
      </c>
      <c r="Z328" s="14">
        <v>-29.251000000000001</v>
      </c>
      <c r="AA328" s="16">
        <v>31.094100000000001</v>
      </c>
    </row>
    <row r="329" spans="1:27" x14ac:dyDescent="0.25">
      <c r="A329" s="27" t="str">
        <f t="shared" si="100"/>
        <v>C2040_NZE2050</v>
      </c>
      <c r="B329" s="10" t="s">
        <v>89</v>
      </c>
      <c r="C329" s="10" t="s">
        <v>41</v>
      </c>
      <c r="D329" s="1" t="s">
        <v>66</v>
      </c>
      <c r="E329" s="1" t="b">
        <f t="shared" si="88"/>
        <v>1</v>
      </c>
      <c r="F329" s="1">
        <v>167.5</v>
      </c>
      <c r="G329" s="1">
        <v>2</v>
      </c>
      <c r="H329" s="1">
        <f t="shared" si="98"/>
        <v>335</v>
      </c>
      <c r="I329" s="1" t="s">
        <v>30</v>
      </c>
      <c r="J329" s="1">
        <v>2046</v>
      </c>
      <c r="K329" s="1">
        <v>11.519</v>
      </c>
      <c r="L329" s="1">
        <v>574</v>
      </c>
      <c r="M329" s="1">
        <v>373</v>
      </c>
      <c r="N329" s="12"/>
      <c r="O329" s="12"/>
      <c r="P329" s="12"/>
      <c r="Q329" s="12"/>
      <c r="R329" s="1">
        <v>0</v>
      </c>
      <c r="S329" s="1"/>
      <c r="T329" s="1"/>
      <c r="U329" s="14">
        <v>3.73378839590444</v>
      </c>
      <c r="V329" s="17">
        <v>210.336746302617</v>
      </c>
      <c r="W329" s="17">
        <v>0</v>
      </c>
      <c r="X329" s="17">
        <f t="shared" si="99"/>
        <v>0</v>
      </c>
      <c r="Y329" s="17">
        <v>0</v>
      </c>
      <c r="Z329" s="14">
        <v>-33.443300000000001</v>
      </c>
      <c r="AA329" s="16">
        <v>25.402200000000001</v>
      </c>
    </row>
    <row r="330" spans="1:27" x14ac:dyDescent="0.25">
      <c r="A330" s="27" t="str">
        <f t="shared" si="100"/>
        <v>C2040_NZE2050</v>
      </c>
      <c r="B330" s="10" t="s">
        <v>90</v>
      </c>
      <c r="C330" s="10" t="s">
        <v>91</v>
      </c>
      <c r="D330" s="1" t="s">
        <v>92</v>
      </c>
      <c r="E330" s="1" t="b">
        <v>0</v>
      </c>
      <c r="F330" s="17">
        <v>42.86</v>
      </c>
      <c r="G330" s="1">
        <v>14</v>
      </c>
      <c r="H330" s="1">
        <f t="shared" si="98"/>
        <v>600.04</v>
      </c>
      <c r="I330" s="1" t="s">
        <v>30</v>
      </c>
      <c r="J330" s="18">
        <v>2035</v>
      </c>
      <c r="K330" s="1">
        <v>12.372</v>
      </c>
      <c r="L330" s="1">
        <v>1347</v>
      </c>
      <c r="M330" s="1">
        <v>15.6</v>
      </c>
      <c r="N330" s="12"/>
      <c r="O330" s="12"/>
      <c r="P330" s="12"/>
      <c r="Q330" s="12"/>
      <c r="R330" s="1">
        <v>0.65</v>
      </c>
      <c r="S330" s="1"/>
      <c r="T330" s="1"/>
      <c r="U330" s="14">
        <v>88.366325369738306</v>
      </c>
      <c r="V330" s="17">
        <v>1201.4833219567699</v>
      </c>
      <c r="W330" s="17">
        <v>225082.72127417501</v>
      </c>
      <c r="X330" s="17">
        <v>500000</v>
      </c>
      <c r="Y330" s="17">
        <v>500000</v>
      </c>
      <c r="Z330" s="14">
        <v>-26.503599999999999</v>
      </c>
      <c r="AA330" s="16">
        <v>29.180299999999999</v>
      </c>
    </row>
    <row r="331" spans="1:27" x14ac:dyDescent="0.25">
      <c r="A331" s="27" t="str">
        <f t="shared" si="100"/>
        <v>C2040_NZE2050</v>
      </c>
      <c r="B331" s="10" t="s">
        <v>93</v>
      </c>
      <c r="C331" s="10" t="s">
        <v>91</v>
      </c>
      <c r="D331" s="1" t="s">
        <v>92</v>
      </c>
      <c r="E331" s="1" t="b">
        <f t="shared" si="88"/>
        <v>0</v>
      </c>
      <c r="F331" s="17"/>
      <c r="G331" s="1"/>
      <c r="H331" s="1">
        <v>128</v>
      </c>
      <c r="I331" s="1" t="s">
        <v>30</v>
      </c>
      <c r="J331" s="18">
        <v>2035</v>
      </c>
      <c r="K331" s="1">
        <v>12.372</v>
      </c>
      <c r="L331" s="1">
        <v>1347</v>
      </c>
      <c r="M331" s="1">
        <v>15.6</v>
      </c>
      <c r="N331" s="12"/>
      <c r="O331" s="12"/>
      <c r="P331" s="12"/>
      <c r="Q331" s="12"/>
      <c r="R331" s="1">
        <v>0.65</v>
      </c>
      <c r="S331" s="1"/>
      <c r="T331" s="1"/>
      <c r="U331" s="14">
        <v>88.366325369738306</v>
      </c>
      <c r="V331" s="17">
        <v>1201.4833219567699</v>
      </c>
      <c r="W331" s="17">
        <v>225082.72127417501</v>
      </c>
      <c r="X331" s="17">
        <v>500000</v>
      </c>
      <c r="Y331" s="17">
        <v>500000</v>
      </c>
      <c r="Z331" s="14">
        <v>-26.503599999999999</v>
      </c>
      <c r="AA331" s="16">
        <v>29.180299999999999</v>
      </c>
    </row>
    <row r="332" spans="1:27" x14ac:dyDescent="0.25">
      <c r="A332" s="27" t="str">
        <f t="shared" si="100"/>
        <v>C2040_NZE2050</v>
      </c>
      <c r="B332" s="10" t="s">
        <v>94</v>
      </c>
      <c r="C332" s="10" t="s">
        <v>91</v>
      </c>
      <c r="D332" s="1" t="s">
        <v>95</v>
      </c>
      <c r="E332" s="1" t="b">
        <f t="shared" si="88"/>
        <v>0</v>
      </c>
      <c r="F332" s="1">
        <v>9.6999999999999993</v>
      </c>
      <c r="G332" s="1">
        <v>18</v>
      </c>
      <c r="H332" s="1">
        <f>F332*G332</f>
        <v>174.6</v>
      </c>
      <c r="I332" s="1" t="s">
        <v>30</v>
      </c>
      <c r="J332" s="18">
        <v>2050</v>
      </c>
      <c r="K332" s="1">
        <v>9.6</v>
      </c>
      <c r="L332" s="1">
        <v>432</v>
      </c>
      <c r="M332" s="1">
        <v>75</v>
      </c>
      <c r="N332" s="12"/>
      <c r="O332" s="12"/>
      <c r="P332" s="12"/>
      <c r="Q332" s="12"/>
      <c r="R332" s="1">
        <v>0</v>
      </c>
      <c r="S332" s="1"/>
      <c r="T332" s="1"/>
      <c r="U332" s="14">
        <v>88.366325369738306</v>
      </c>
      <c r="V332" s="17">
        <v>0</v>
      </c>
      <c r="W332" s="17">
        <v>0</v>
      </c>
      <c r="X332" s="17">
        <f t="shared" si="99"/>
        <v>0</v>
      </c>
      <c r="Y332" s="17">
        <v>0</v>
      </c>
      <c r="Z332" s="14">
        <v>-26.810199999999998</v>
      </c>
      <c r="AA332" s="16">
        <v>27.8277</v>
      </c>
    </row>
    <row r="333" spans="1:27" x14ac:dyDescent="0.25">
      <c r="A333" s="28" t="str">
        <f t="shared" si="100"/>
        <v>C2040_NZE2050</v>
      </c>
      <c r="B333" s="19" t="s">
        <v>96</v>
      </c>
      <c r="C333" s="19" t="s">
        <v>91</v>
      </c>
      <c r="D333" s="20" t="s">
        <v>95</v>
      </c>
      <c r="E333" s="1" t="b">
        <f t="shared" si="88"/>
        <v>0</v>
      </c>
      <c r="F333" s="20">
        <v>50</v>
      </c>
      <c r="G333" s="20">
        <v>5</v>
      </c>
      <c r="H333" s="20">
        <f>F333*G333</f>
        <v>250</v>
      </c>
      <c r="I333" s="20" t="s">
        <v>30</v>
      </c>
      <c r="J333" s="29">
        <v>2050</v>
      </c>
      <c r="K333" s="20">
        <v>9.6</v>
      </c>
      <c r="L333" s="20">
        <v>432</v>
      </c>
      <c r="M333" s="20">
        <v>75</v>
      </c>
      <c r="N333" s="30"/>
      <c r="O333" s="30"/>
      <c r="P333" s="30"/>
      <c r="Q333" s="30"/>
      <c r="R333" s="20">
        <v>0</v>
      </c>
      <c r="S333" s="20"/>
      <c r="T333" s="20"/>
      <c r="U333" s="31">
        <v>3.73378839590444</v>
      </c>
      <c r="V333" s="79">
        <v>0</v>
      </c>
      <c r="W333" s="79">
        <v>0</v>
      </c>
      <c r="X333" s="79">
        <f t="shared" si="99"/>
        <v>0</v>
      </c>
      <c r="Y333" s="79">
        <v>0</v>
      </c>
      <c r="Z333" s="31">
        <v>-26.810199999999998</v>
      </c>
      <c r="AA333" s="32">
        <v>27.8277</v>
      </c>
    </row>
    <row r="334" spans="1:27" x14ac:dyDescent="0.25">
      <c r="A334" s="73" t="s">
        <v>430</v>
      </c>
      <c r="B334" s="9" t="s">
        <v>27</v>
      </c>
      <c r="C334" s="10" t="s">
        <v>28</v>
      </c>
      <c r="D334" s="11" t="s">
        <v>29</v>
      </c>
      <c r="E334" s="11" t="b">
        <v>1</v>
      </c>
      <c r="F334" s="11">
        <v>372</v>
      </c>
      <c r="G334" s="11">
        <v>3</v>
      </c>
      <c r="H334" s="11">
        <v>1116</v>
      </c>
      <c r="I334" s="11" t="s">
        <v>30</v>
      </c>
      <c r="J334" s="11">
        <v>2027</v>
      </c>
      <c r="K334" s="11">
        <v>12.744</v>
      </c>
      <c r="M334" s="11">
        <v>25.9</v>
      </c>
      <c r="N334" s="11">
        <v>0.34499999999999997</v>
      </c>
      <c r="O334" s="12">
        <v>0.34499999999999997</v>
      </c>
      <c r="P334" s="12">
        <v>0.05</v>
      </c>
      <c r="Q334" s="12">
        <v>0.05</v>
      </c>
      <c r="R334" s="12">
        <v>0.65</v>
      </c>
      <c r="S334" s="11">
        <v>24</v>
      </c>
      <c r="T334" s="11">
        <v>12</v>
      </c>
      <c r="U334" s="11">
        <v>71</v>
      </c>
      <c r="V334" s="78">
        <v>944.89800000000002</v>
      </c>
      <c r="W334" s="17">
        <v>39165.833330000001</v>
      </c>
      <c r="X334" s="78">
        <f>1000000/2</f>
        <v>500000</v>
      </c>
      <c r="Y334" s="78">
        <f>1000000/2</f>
        <v>500000</v>
      </c>
      <c r="Z334" s="72">
        <v>-25.94444</v>
      </c>
      <c r="AA334" s="61">
        <v>29.79166</v>
      </c>
    </row>
    <row r="335" spans="1:27" x14ac:dyDescent="0.25">
      <c r="A335" s="74" t="str">
        <f t="shared" ref="A335:A376" si="101">A334</f>
        <v>AMBITIONS_LC</v>
      </c>
      <c r="B335" s="10" t="s">
        <v>31</v>
      </c>
      <c r="C335" s="10" t="s">
        <v>28</v>
      </c>
      <c r="D335" s="1" t="s">
        <v>29</v>
      </c>
      <c r="E335" s="1" t="b">
        <f>E334</f>
        <v>1</v>
      </c>
      <c r="F335" s="1">
        <v>372</v>
      </c>
      <c r="G335" s="1">
        <v>3</v>
      </c>
      <c r="H335" s="1">
        <v>1116</v>
      </c>
      <c r="I335" s="1" t="s">
        <v>30</v>
      </c>
      <c r="J335" s="75">
        <v>2030</v>
      </c>
      <c r="K335" s="1">
        <v>12.744</v>
      </c>
      <c r="M335" s="1">
        <v>25.9</v>
      </c>
      <c r="N335" s="1">
        <v>0.34499999999999997</v>
      </c>
      <c r="O335" s="12">
        <v>0.34499999999999997</v>
      </c>
      <c r="P335" s="12">
        <f>P334</f>
        <v>0.05</v>
      </c>
      <c r="Q335" s="12">
        <f>Q334</f>
        <v>0.05</v>
      </c>
      <c r="R335" s="12">
        <v>0.65</v>
      </c>
      <c r="S335" s="1">
        <f>S334</f>
        <v>24</v>
      </c>
      <c r="T335" s="1">
        <f>T334</f>
        <v>12</v>
      </c>
      <c r="U335" s="1">
        <v>71</v>
      </c>
      <c r="V335" s="17">
        <v>944.89800000000002</v>
      </c>
      <c r="W335" s="17">
        <v>39165.833330000001</v>
      </c>
      <c r="X335" s="17">
        <f>X334</f>
        <v>500000</v>
      </c>
      <c r="Y335" s="17">
        <f>Y334</f>
        <v>500000</v>
      </c>
      <c r="Z335" s="72">
        <v>-25.94444</v>
      </c>
      <c r="AA335" s="61">
        <v>29.79166</v>
      </c>
    </row>
    <row r="336" spans="1:27" x14ac:dyDescent="0.25">
      <c r="A336" s="74" t="str">
        <f t="shared" si="101"/>
        <v>AMBITIONS_LC</v>
      </c>
      <c r="B336" s="10" t="s">
        <v>32</v>
      </c>
      <c r="C336" s="10" t="s">
        <v>28</v>
      </c>
      <c r="D336" s="1" t="s">
        <v>29</v>
      </c>
      <c r="E336" s="1" t="b">
        <f t="shared" ref="E336:E376" si="102">E335</f>
        <v>1</v>
      </c>
      <c r="F336" s="1">
        <v>370</v>
      </c>
      <c r="G336" s="1">
        <v>2</v>
      </c>
      <c r="H336" s="1">
        <v>740</v>
      </c>
      <c r="I336" s="1" t="s">
        <v>30</v>
      </c>
      <c r="J336" s="1">
        <v>2022</v>
      </c>
      <c r="K336" s="1">
        <v>13.584</v>
      </c>
      <c r="M336" s="1">
        <v>32.299999999999997</v>
      </c>
      <c r="N336" s="1">
        <v>0.178378378378378</v>
      </c>
      <c r="O336" s="12">
        <v>0.178378378378378</v>
      </c>
      <c r="P336" s="12">
        <f t="shared" ref="P336:P365" si="103">P335</f>
        <v>0.05</v>
      </c>
      <c r="Q336" s="12">
        <f t="shared" ref="Q336:Q365" si="104">Q335</f>
        <v>0.05</v>
      </c>
      <c r="R336" s="12">
        <v>0.65</v>
      </c>
      <c r="S336" s="1">
        <f t="shared" ref="S336:S363" si="105">S335</f>
        <v>24</v>
      </c>
      <c r="T336" s="1">
        <f t="shared" ref="T336:T363" si="106">T335</f>
        <v>12</v>
      </c>
      <c r="U336" s="1">
        <v>71</v>
      </c>
      <c r="V336" s="17">
        <v>1267.4190000000001</v>
      </c>
      <c r="W336" s="17">
        <v>15084.125</v>
      </c>
      <c r="X336" s="17">
        <f t="shared" ref="X336:X363" si="107">X335</f>
        <v>500000</v>
      </c>
      <c r="Y336" s="17">
        <f t="shared" ref="Y336:Y363" si="108">Y335</f>
        <v>500000</v>
      </c>
      <c r="Z336" s="58">
        <v>-26.620069999999998</v>
      </c>
      <c r="AA336" s="59">
        <v>30.09113</v>
      </c>
    </row>
    <row r="337" spans="1:27" x14ac:dyDescent="0.25">
      <c r="A337" s="74" t="str">
        <f t="shared" si="101"/>
        <v>AMBITIONS_LC</v>
      </c>
      <c r="B337" s="10" t="s">
        <v>33</v>
      </c>
      <c r="C337" s="10" t="s">
        <v>28</v>
      </c>
      <c r="D337" s="1" t="s">
        <v>29</v>
      </c>
      <c r="E337" s="1" t="b">
        <f t="shared" si="102"/>
        <v>1</v>
      </c>
      <c r="F337" s="1">
        <v>370</v>
      </c>
      <c r="G337" s="1">
        <v>1</v>
      </c>
      <c r="H337" s="1">
        <v>370</v>
      </c>
      <c r="I337" s="1" t="s">
        <v>30</v>
      </c>
      <c r="J337" s="75">
        <v>2024</v>
      </c>
      <c r="K337" s="1">
        <v>14.28</v>
      </c>
      <c r="M337" s="1">
        <v>32.299999999999997</v>
      </c>
      <c r="N337" s="1">
        <v>0.178378378378378</v>
      </c>
      <c r="O337" s="12">
        <v>0.178378378378378</v>
      </c>
      <c r="P337" s="12">
        <f t="shared" si="103"/>
        <v>0.05</v>
      </c>
      <c r="Q337" s="12">
        <f t="shared" si="104"/>
        <v>0.05</v>
      </c>
      <c r="R337" s="12">
        <v>0.65</v>
      </c>
      <c r="S337" s="1">
        <f t="shared" si="105"/>
        <v>24</v>
      </c>
      <c r="T337" s="1">
        <f t="shared" si="106"/>
        <v>12</v>
      </c>
      <c r="U337" s="1">
        <v>71</v>
      </c>
      <c r="V337" s="17">
        <v>1267.4190000000001</v>
      </c>
      <c r="W337" s="17">
        <v>15084.125</v>
      </c>
      <c r="X337" s="17">
        <f t="shared" si="107"/>
        <v>500000</v>
      </c>
      <c r="Y337" s="17">
        <f t="shared" si="108"/>
        <v>500000</v>
      </c>
      <c r="Z337" s="58">
        <v>-26.620069999999998</v>
      </c>
      <c r="AA337" s="59">
        <v>30.09113</v>
      </c>
    </row>
    <row r="338" spans="1:27" x14ac:dyDescent="0.25">
      <c r="A338" s="74" t="str">
        <f t="shared" si="101"/>
        <v>AMBITIONS_LC</v>
      </c>
      <c r="B338" s="10" t="s">
        <v>34</v>
      </c>
      <c r="C338" s="10" t="s">
        <v>28</v>
      </c>
      <c r="D338" s="1" t="s">
        <v>29</v>
      </c>
      <c r="E338" s="1" t="b">
        <f t="shared" si="102"/>
        <v>1</v>
      </c>
      <c r="F338" s="1">
        <v>575</v>
      </c>
      <c r="G338" s="1">
        <v>2</v>
      </c>
      <c r="H338" s="1">
        <v>1150</v>
      </c>
      <c r="I338" s="1" t="s">
        <v>30</v>
      </c>
      <c r="J338" s="1">
        <v>2032</v>
      </c>
      <c r="K338" s="1">
        <v>12.066000000000001</v>
      </c>
      <c r="M338" s="1">
        <v>18</v>
      </c>
      <c r="N338" s="1">
        <v>0.4</v>
      </c>
      <c r="O338" s="12">
        <v>0.4</v>
      </c>
      <c r="P338" s="12">
        <f t="shared" si="103"/>
        <v>0.05</v>
      </c>
      <c r="Q338" s="12">
        <f t="shared" si="104"/>
        <v>0.05</v>
      </c>
      <c r="R338" s="12">
        <v>0.65</v>
      </c>
      <c r="S338" s="1">
        <f t="shared" si="105"/>
        <v>24</v>
      </c>
      <c r="T338" s="1">
        <f t="shared" si="106"/>
        <v>12</v>
      </c>
      <c r="U338" s="1">
        <v>71</v>
      </c>
      <c r="V338" s="17">
        <v>905.05600000000004</v>
      </c>
      <c r="W338" s="17">
        <v>73674</v>
      </c>
      <c r="X338" s="17">
        <f t="shared" si="107"/>
        <v>500000</v>
      </c>
      <c r="Y338" s="17">
        <f t="shared" si="108"/>
        <v>500000</v>
      </c>
      <c r="Z338" s="58">
        <v>-25.959540000000001</v>
      </c>
      <c r="AA338" s="59">
        <v>29.34094</v>
      </c>
    </row>
    <row r="339" spans="1:27" x14ac:dyDescent="0.25">
      <c r="A339" s="74" t="str">
        <f t="shared" si="101"/>
        <v>AMBITIONS_LC</v>
      </c>
      <c r="B339" s="10" t="s">
        <v>35</v>
      </c>
      <c r="C339" s="10" t="s">
        <v>28</v>
      </c>
      <c r="D339" s="1" t="s">
        <v>29</v>
      </c>
      <c r="E339" s="1" t="b">
        <f t="shared" si="102"/>
        <v>1</v>
      </c>
      <c r="F339" s="1">
        <v>575</v>
      </c>
      <c r="G339" s="1">
        <v>3</v>
      </c>
      <c r="H339" s="1">
        <v>1725</v>
      </c>
      <c r="I339" s="1" t="s">
        <v>30</v>
      </c>
      <c r="J339" s="75">
        <v>2035</v>
      </c>
      <c r="K339" s="1">
        <v>12.066000000000001</v>
      </c>
      <c r="M339" s="1">
        <v>18</v>
      </c>
      <c r="N339" s="1">
        <v>0.4</v>
      </c>
      <c r="O339" s="12">
        <v>0.4</v>
      </c>
      <c r="P339" s="12">
        <f t="shared" si="103"/>
        <v>0.05</v>
      </c>
      <c r="Q339" s="12">
        <f t="shared" si="104"/>
        <v>0.05</v>
      </c>
      <c r="R339" s="12">
        <v>0.65</v>
      </c>
      <c r="S339" s="1">
        <f t="shared" si="105"/>
        <v>24</v>
      </c>
      <c r="T339" s="1">
        <f t="shared" si="106"/>
        <v>12</v>
      </c>
      <c r="U339" s="1">
        <v>71</v>
      </c>
      <c r="V339" s="17">
        <v>905.05600000000004</v>
      </c>
      <c r="W339" s="17">
        <v>73674</v>
      </c>
      <c r="X339" s="17">
        <f t="shared" si="107"/>
        <v>500000</v>
      </c>
      <c r="Y339" s="17">
        <f t="shared" si="108"/>
        <v>500000</v>
      </c>
      <c r="Z339" s="58">
        <v>-25.959540000000001</v>
      </c>
      <c r="AA339" s="59">
        <v>29.34094</v>
      </c>
    </row>
    <row r="340" spans="1:27" x14ac:dyDescent="0.25">
      <c r="A340" s="74" t="str">
        <f t="shared" si="101"/>
        <v>AMBITIONS_LC</v>
      </c>
      <c r="B340" s="10" t="s">
        <v>36</v>
      </c>
      <c r="C340" s="10" t="s">
        <v>28</v>
      </c>
      <c r="D340" s="1" t="s">
        <v>29</v>
      </c>
      <c r="E340" s="1" t="b">
        <f t="shared" si="102"/>
        <v>1</v>
      </c>
      <c r="F340" s="1">
        <v>143</v>
      </c>
      <c r="G340" s="1">
        <v>2</v>
      </c>
      <c r="H340" s="1">
        <v>286</v>
      </c>
      <c r="I340" s="1" t="s">
        <v>30</v>
      </c>
      <c r="J340" s="1">
        <v>2019</v>
      </c>
      <c r="K340" s="1">
        <v>13.79</v>
      </c>
      <c r="M340" s="1">
        <v>29.8</v>
      </c>
      <c r="N340" s="1">
        <v>0.16700000000000001</v>
      </c>
      <c r="O340" s="12">
        <v>0.16700000000000001</v>
      </c>
      <c r="P340" s="12">
        <f t="shared" si="103"/>
        <v>0.05</v>
      </c>
      <c r="Q340" s="12">
        <f t="shared" si="104"/>
        <v>0.05</v>
      </c>
      <c r="R340" s="12">
        <v>0.65</v>
      </c>
      <c r="S340" s="1">
        <f t="shared" si="105"/>
        <v>24</v>
      </c>
      <c r="T340" s="1">
        <f t="shared" si="106"/>
        <v>12</v>
      </c>
      <c r="U340" s="1">
        <v>71</v>
      </c>
      <c r="V340" s="17">
        <v>944.86800000000005</v>
      </c>
      <c r="W340" s="17">
        <v>19053.666669999999</v>
      </c>
      <c r="X340" s="17">
        <f t="shared" si="107"/>
        <v>500000</v>
      </c>
      <c r="Y340" s="17">
        <f t="shared" si="108"/>
        <v>500000</v>
      </c>
      <c r="Z340" s="58">
        <v>-26.769549999999999</v>
      </c>
      <c r="AA340" s="59">
        <v>28.499510000000001</v>
      </c>
    </row>
    <row r="341" spans="1:27" x14ac:dyDescent="0.25">
      <c r="A341" s="74" t="str">
        <f t="shared" si="101"/>
        <v>AMBITIONS_LC</v>
      </c>
      <c r="B341" s="10" t="s">
        <v>37</v>
      </c>
      <c r="C341" s="10" t="s">
        <v>28</v>
      </c>
      <c r="D341" s="1" t="s">
        <v>29</v>
      </c>
      <c r="E341" s="1" t="b">
        <f t="shared" si="102"/>
        <v>1</v>
      </c>
      <c r="F341" s="1">
        <v>143</v>
      </c>
      <c r="G341" s="1">
        <v>2</v>
      </c>
      <c r="H341" s="1">
        <v>286</v>
      </c>
      <c r="I341" s="1" t="s">
        <v>30</v>
      </c>
      <c r="J341" s="75">
        <v>2020</v>
      </c>
      <c r="K341" s="1">
        <v>13.79</v>
      </c>
      <c r="M341" s="1">
        <v>29.8</v>
      </c>
      <c r="N341" s="1">
        <v>0.16700000000000001</v>
      </c>
      <c r="O341" s="12">
        <v>0.16700000000000001</v>
      </c>
      <c r="P341" s="12">
        <f t="shared" si="103"/>
        <v>0.05</v>
      </c>
      <c r="Q341" s="12">
        <f t="shared" si="104"/>
        <v>0.05</v>
      </c>
      <c r="R341" s="12">
        <v>0.65</v>
      </c>
      <c r="S341" s="1">
        <f t="shared" si="105"/>
        <v>24</v>
      </c>
      <c r="T341" s="1">
        <f t="shared" si="106"/>
        <v>12</v>
      </c>
      <c r="U341" s="1">
        <v>71</v>
      </c>
      <c r="V341" s="17">
        <v>944.86800000000005</v>
      </c>
      <c r="W341" s="17">
        <v>19053.666669999999</v>
      </c>
      <c r="X341" s="17">
        <f t="shared" si="107"/>
        <v>500000</v>
      </c>
      <c r="Y341" s="17">
        <f t="shared" si="108"/>
        <v>500000</v>
      </c>
      <c r="Z341" s="58">
        <v>-26.769549999999999</v>
      </c>
      <c r="AA341" s="59">
        <v>28.499510000000001</v>
      </c>
    </row>
    <row r="342" spans="1:27" x14ac:dyDescent="0.25">
      <c r="A342" s="74" t="str">
        <f t="shared" si="101"/>
        <v>AMBITIONS_LC</v>
      </c>
      <c r="B342" s="10" t="s">
        <v>38</v>
      </c>
      <c r="C342" s="10" t="s">
        <v>28</v>
      </c>
      <c r="D342" s="1" t="s">
        <v>29</v>
      </c>
      <c r="E342" s="1" t="b">
        <f t="shared" si="102"/>
        <v>1</v>
      </c>
      <c r="F342" s="1">
        <v>110</v>
      </c>
      <c r="G342" s="1">
        <v>4</v>
      </c>
      <c r="H342" s="1">
        <v>440</v>
      </c>
      <c r="I342" s="1" t="s">
        <v>30</v>
      </c>
      <c r="J342" s="1">
        <v>2021</v>
      </c>
      <c r="K342" s="1">
        <v>13.266</v>
      </c>
      <c r="M342" s="1">
        <v>28.7</v>
      </c>
      <c r="N342" s="1">
        <v>0.33300000000000002</v>
      </c>
      <c r="O342" s="12">
        <v>0.33300000000000002</v>
      </c>
      <c r="P342" s="12">
        <f t="shared" si="103"/>
        <v>0.05</v>
      </c>
      <c r="Q342" s="12">
        <f t="shared" si="104"/>
        <v>0.05</v>
      </c>
      <c r="R342" s="12">
        <v>0.65</v>
      </c>
      <c r="S342" s="1">
        <f t="shared" si="105"/>
        <v>24</v>
      </c>
      <c r="T342" s="1">
        <f t="shared" si="106"/>
        <v>12</v>
      </c>
      <c r="U342" s="1">
        <v>71</v>
      </c>
      <c r="V342" s="17">
        <v>944.87199999999996</v>
      </c>
      <c r="W342" s="17">
        <v>12067.3</v>
      </c>
      <c r="X342" s="17">
        <f t="shared" si="107"/>
        <v>500000</v>
      </c>
      <c r="Y342" s="17">
        <f t="shared" si="108"/>
        <v>500000</v>
      </c>
      <c r="Z342" s="58">
        <v>-26.031379999999999</v>
      </c>
      <c r="AA342" s="59">
        <v>29.601379999999999</v>
      </c>
    </row>
    <row r="343" spans="1:27" x14ac:dyDescent="0.25">
      <c r="A343" s="74" t="str">
        <f t="shared" si="101"/>
        <v>AMBITIONS_LC</v>
      </c>
      <c r="B343" s="10" t="s">
        <v>39</v>
      </c>
      <c r="C343" s="10" t="s">
        <v>28</v>
      </c>
      <c r="D343" s="1" t="s">
        <v>29</v>
      </c>
      <c r="E343" s="1" t="b">
        <f t="shared" si="102"/>
        <v>1</v>
      </c>
      <c r="F343" s="1">
        <v>110</v>
      </c>
      <c r="G343" s="1">
        <v>4</v>
      </c>
      <c r="H343" s="1">
        <v>440</v>
      </c>
      <c r="I343" s="1" t="s">
        <v>30</v>
      </c>
      <c r="J343" s="1">
        <v>2023</v>
      </c>
      <c r="K343" s="1">
        <v>13.266</v>
      </c>
      <c r="M343" s="1">
        <v>28.7</v>
      </c>
      <c r="N343" s="1">
        <v>0.33300000000000002</v>
      </c>
      <c r="O343" s="12">
        <v>0.33300000000000002</v>
      </c>
      <c r="P343" s="12">
        <f t="shared" si="103"/>
        <v>0.05</v>
      </c>
      <c r="Q343" s="12">
        <f t="shared" si="104"/>
        <v>0.05</v>
      </c>
      <c r="R343" s="12">
        <v>0.65</v>
      </c>
      <c r="S343" s="1">
        <f t="shared" si="105"/>
        <v>24</v>
      </c>
      <c r="T343" s="1">
        <f t="shared" si="106"/>
        <v>12</v>
      </c>
      <c r="U343" s="1">
        <v>71</v>
      </c>
      <c r="V343" s="17">
        <v>944.87199999999996</v>
      </c>
      <c r="W343" s="17">
        <v>12067.3</v>
      </c>
      <c r="X343" s="17">
        <f t="shared" si="107"/>
        <v>500000</v>
      </c>
      <c r="Y343" s="17">
        <f t="shared" si="108"/>
        <v>500000</v>
      </c>
      <c r="Z343" s="58">
        <v>-26.620069999999998</v>
      </c>
      <c r="AA343" s="59">
        <v>30.09113</v>
      </c>
    </row>
    <row r="344" spans="1:27" x14ac:dyDescent="0.25">
      <c r="A344" s="74" t="str">
        <f t="shared" si="101"/>
        <v>AMBITIONS_LC</v>
      </c>
      <c r="B344" s="10" t="s">
        <v>42</v>
      </c>
      <c r="C344" s="10" t="s">
        <v>28</v>
      </c>
      <c r="D344" s="1" t="s">
        <v>29</v>
      </c>
      <c r="E344" s="1" t="b">
        <f t="shared" si="102"/>
        <v>1</v>
      </c>
      <c r="F344" s="1">
        <v>640</v>
      </c>
      <c r="G344" s="1">
        <v>3</v>
      </c>
      <c r="H344" s="1">
        <v>1920</v>
      </c>
      <c r="I344" s="1" t="s">
        <v>30</v>
      </c>
      <c r="J344" s="1">
        <v>2041</v>
      </c>
      <c r="K344" s="1">
        <v>11.782</v>
      </c>
      <c r="M344" s="1">
        <v>24.3</v>
      </c>
      <c r="N344" s="1">
        <v>0.16700000000000001</v>
      </c>
      <c r="O344" s="12">
        <v>0.16700000000000001</v>
      </c>
      <c r="P344" s="12">
        <f t="shared" si="103"/>
        <v>0.05</v>
      </c>
      <c r="Q344" s="12">
        <f t="shared" si="104"/>
        <v>0.05</v>
      </c>
      <c r="R344" s="12">
        <v>0.65</v>
      </c>
      <c r="S344" s="1">
        <f t="shared" si="105"/>
        <v>24</v>
      </c>
      <c r="T344" s="1">
        <f t="shared" si="106"/>
        <v>12</v>
      </c>
      <c r="U344" s="1">
        <v>71</v>
      </c>
      <c r="V344" s="17">
        <v>899.053</v>
      </c>
      <c r="W344" s="17">
        <v>67746.166670000006</v>
      </c>
      <c r="X344" s="17">
        <f t="shared" si="107"/>
        <v>500000</v>
      </c>
      <c r="Y344" s="17">
        <f t="shared" si="108"/>
        <v>500000</v>
      </c>
      <c r="Z344" s="58">
        <v>-26.088049999999999</v>
      </c>
      <c r="AA344" s="59">
        <v>28.968879999999999</v>
      </c>
    </row>
    <row r="345" spans="1:27" x14ac:dyDescent="0.25">
      <c r="A345" s="74" t="str">
        <f t="shared" si="101"/>
        <v>AMBITIONS_LC</v>
      </c>
      <c r="B345" s="10" t="s">
        <v>43</v>
      </c>
      <c r="C345" s="10" t="s">
        <v>28</v>
      </c>
      <c r="D345" s="1" t="s">
        <v>29</v>
      </c>
      <c r="E345" s="1" t="b">
        <f t="shared" si="102"/>
        <v>1</v>
      </c>
      <c r="F345" s="1">
        <v>640</v>
      </c>
      <c r="G345" s="1">
        <v>3</v>
      </c>
      <c r="H345" s="1">
        <v>1920</v>
      </c>
      <c r="I345" s="1" t="s">
        <v>30</v>
      </c>
      <c r="J345" s="75">
        <v>2044</v>
      </c>
      <c r="K345" s="1">
        <v>11.782</v>
      </c>
      <c r="M345" s="1">
        <v>24.3</v>
      </c>
      <c r="N345" s="1">
        <v>0.16700000000000001</v>
      </c>
      <c r="O345" s="12">
        <v>0.16700000000000001</v>
      </c>
      <c r="P345" s="12">
        <f t="shared" si="103"/>
        <v>0.05</v>
      </c>
      <c r="Q345" s="12">
        <f t="shared" si="104"/>
        <v>0.05</v>
      </c>
      <c r="R345" s="12">
        <v>0.65</v>
      </c>
      <c r="S345" s="1">
        <f t="shared" si="105"/>
        <v>24</v>
      </c>
      <c r="T345" s="1">
        <f t="shared" si="106"/>
        <v>12</v>
      </c>
      <c r="U345" s="1">
        <v>71</v>
      </c>
      <c r="V345" s="17">
        <v>899.053</v>
      </c>
      <c r="W345" s="17">
        <v>67746.166670000006</v>
      </c>
      <c r="X345" s="17">
        <f t="shared" si="107"/>
        <v>500000</v>
      </c>
      <c r="Y345" s="17">
        <f t="shared" si="108"/>
        <v>500000</v>
      </c>
      <c r="Z345" s="58">
        <v>-26.088049999999999</v>
      </c>
      <c r="AA345" s="59">
        <v>28.968879999999999</v>
      </c>
    </row>
    <row r="346" spans="1:27" x14ac:dyDescent="0.25">
      <c r="A346" s="74" t="str">
        <f t="shared" si="101"/>
        <v>AMBITIONS_LC</v>
      </c>
      <c r="B346" s="10" t="s">
        <v>44</v>
      </c>
      <c r="C346" s="10" t="s">
        <v>28</v>
      </c>
      <c r="D346" s="1" t="s">
        <v>29</v>
      </c>
      <c r="E346" s="1" t="b">
        <f t="shared" si="102"/>
        <v>1</v>
      </c>
      <c r="F346" s="1">
        <v>114</v>
      </c>
      <c r="G346" s="1">
        <v>1</v>
      </c>
      <c r="H346" s="1">
        <v>114</v>
      </c>
      <c r="I346" s="1" t="s">
        <v>30</v>
      </c>
      <c r="J346" s="1">
        <v>2022</v>
      </c>
      <c r="K346" s="1">
        <v>15.122999999999999</v>
      </c>
      <c r="M346" s="1">
        <v>34.700000000000003</v>
      </c>
      <c r="N346" s="1">
        <v>0.16700000000000001</v>
      </c>
      <c r="O346" s="12">
        <v>0.16700000000000001</v>
      </c>
      <c r="P346" s="12">
        <f t="shared" si="103"/>
        <v>0.05</v>
      </c>
      <c r="Q346" s="12">
        <f t="shared" si="104"/>
        <v>0.05</v>
      </c>
      <c r="R346" s="12">
        <v>0.65</v>
      </c>
      <c r="S346" s="1">
        <f t="shared" si="105"/>
        <v>24</v>
      </c>
      <c r="T346" s="1">
        <f t="shared" si="106"/>
        <v>12</v>
      </c>
      <c r="U346" s="1">
        <v>71</v>
      </c>
      <c r="V346" s="17">
        <v>896.65599999999995</v>
      </c>
      <c r="W346" s="17">
        <v>7056.8888889999998</v>
      </c>
      <c r="X346" s="17">
        <f t="shared" si="107"/>
        <v>500000</v>
      </c>
      <c r="Y346" s="17">
        <f t="shared" si="108"/>
        <v>500000</v>
      </c>
      <c r="Z346" s="58">
        <v>-26.090779999999999</v>
      </c>
      <c r="AA346" s="59">
        <v>29.474460000000001</v>
      </c>
    </row>
    <row r="347" spans="1:27" x14ac:dyDescent="0.25">
      <c r="A347" s="74" t="str">
        <f t="shared" si="101"/>
        <v>AMBITIONS_LC</v>
      </c>
      <c r="B347" s="10" t="s">
        <v>45</v>
      </c>
      <c r="C347" s="10" t="s">
        <v>28</v>
      </c>
      <c r="D347" s="1" t="s">
        <v>29</v>
      </c>
      <c r="E347" s="1" t="b">
        <f t="shared" si="102"/>
        <v>1</v>
      </c>
      <c r="F347" s="1">
        <v>475</v>
      </c>
      <c r="G347" s="1">
        <v>3</v>
      </c>
      <c r="H347" s="1">
        <v>1425</v>
      </c>
      <c r="I347" s="1" t="s">
        <v>30</v>
      </c>
      <c r="J347" s="1">
        <v>2024</v>
      </c>
      <c r="K347" s="1">
        <v>12.994999999999999</v>
      </c>
      <c r="M347" s="1">
        <v>28.6</v>
      </c>
      <c r="N347" s="1">
        <v>0.45473684210526299</v>
      </c>
      <c r="O347" s="12">
        <v>0.45473684210526299</v>
      </c>
      <c r="P347" s="12">
        <f t="shared" si="103"/>
        <v>0.05</v>
      </c>
      <c r="Q347" s="12">
        <f t="shared" si="104"/>
        <v>0.05</v>
      </c>
      <c r="R347" s="12">
        <v>0.65</v>
      </c>
      <c r="S347" s="1">
        <f t="shared" si="105"/>
        <v>24</v>
      </c>
      <c r="T347" s="1">
        <f t="shared" si="106"/>
        <v>12</v>
      </c>
      <c r="U347" s="1">
        <v>71</v>
      </c>
      <c r="V347" s="17">
        <v>896.65599999999995</v>
      </c>
      <c r="W347" s="17">
        <v>50809.666669999999</v>
      </c>
      <c r="X347" s="17">
        <f t="shared" si="107"/>
        <v>500000</v>
      </c>
      <c r="Y347" s="17">
        <f t="shared" si="108"/>
        <v>500000</v>
      </c>
      <c r="Z347" s="58">
        <v>-26.25404</v>
      </c>
      <c r="AA347" s="59">
        <v>29.18008</v>
      </c>
    </row>
    <row r="348" spans="1:27" x14ac:dyDescent="0.25">
      <c r="A348" s="74" t="str">
        <f t="shared" si="101"/>
        <v>AMBITIONS_LC</v>
      </c>
      <c r="B348" s="10" t="s">
        <v>46</v>
      </c>
      <c r="C348" s="10" t="s">
        <v>28</v>
      </c>
      <c r="D348" s="1" t="s">
        <v>29</v>
      </c>
      <c r="E348" s="1" t="b">
        <f t="shared" si="102"/>
        <v>1</v>
      </c>
      <c r="F348" s="1">
        <v>475</v>
      </c>
      <c r="G348" s="1">
        <v>3</v>
      </c>
      <c r="H348" s="1">
        <v>1425</v>
      </c>
      <c r="I348" s="1" t="s">
        <v>30</v>
      </c>
      <c r="J348" s="75">
        <v>2030</v>
      </c>
      <c r="K348" s="1">
        <v>12.994999999999999</v>
      </c>
      <c r="M348" s="1">
        <v>28.6</v>
      </c>
      <c r="N348" s="1">
        <v>0.45473684210526299</v>
      </c>
      <c r="O348" s="12">
        <v>0.45473684210526299</v>
      </c>
      <c r="P348" s="12">
        <f t="shared" si="103"/>
        <v>0.05</v>
      </c>
      <c r="Q348" s="12">
        <f t="shared" si="104"/>
        <v>0.05</v>
      </c>
      <c r="R348" s="12">
        <v>0.65</v>
      </c>
      <c r="S348" s="1">
        <f t="shared" si="105"/>
        <v>24</v>
      </c>
      <c r="T348" s="1">
        <f t="shared" si="106"/>
        <v>12</v>
      </c>
      <c r="U348" s="1">
        <v>71</v>
      </c>
      <c r="V348" s="17">
        <v>896.65599999999995</v>
      </c>
      <c r="W348" s="17">
        <v>50809.666669999999</v>
      </c>
      <c r="X348" s="17">
        <f t="shared" si="107"/>
        <v>500000</v>
      </c>
      <c r="Y348" s="17">
        <f t="shared" si="108"/>
        <v>500000</v>
      </c>
      <c r="Z348" s="58">
        <v>-26.25404</v>
      </c>
      <c r="AA348" s="59">
        <v>29.18008</v>
      </c>
    </row>
    <row r="349" spans="1:27" x14ac:dyDescent="0.25">
      <c r="A349" s="74" t="str">
        <f t="shared" si="101"/>
        <v>AMBITIONS_LC</v>
      </c>
      <c r="B349" s="10" t="s">
        <v>47</v>
      </c>
      <c r="C349" s="10" t="s">
        <v>28</v>
      </c>
      <c r="D349" s="1" t="s">
        <v>29</v>
      </c>
      <c r="E349" s="1" t="b">
        <f t="shared" si="102"/>
        <v>1</v>
      </c>
      <c r="F349" s="1">
        <v>720</v>
      </c>
      <c r="G349" s="1">
        <v>4</v>
      </c>
      <c r="H349" s="1">
        <v>2880</v>
      </c>
      <c r="I349" s="1" t="s">
        <v>30</v>
      </c>
      <c r="J349" s="1" t="s">
        <v>48</v>
      </c>
      <c r="K349" s="1">
        <v>10.305</v>
      </c>
      <c r="M349" s="1">
        <v>31.6</v>
      </c>
      <c r="N349" s="1">
        <v>0.6</v>
      </c>
      <c r="O349" s="12">
        <v>0.6</v>
      </c>
      <c r="P349" s="12">
        <f t="shared" si="103"/>
        <v>0.05</v>
      </c>
      <c r="Q349" s="12">
        <f t="shared" si="104"/>
        <v>0.05</v>
      </c>
      <c r="R349" s="12">
        <v>0.65</v>
      </c>
      <c r="S349" s="1">
        <f t="shared" si="105"/>
        <v>24</v>
      </c>
      <c r="T349" s="1">
        <f t="shared" si="106"/>
        <v>12</v>
      </c>
      <c r="U349" s="1">
        <v>98</v>
      </c>
      <c r="V349" s="17">
        <v>936.50199999999995</v>
      </c>
      <c r="W349" s="17">
        <v>69949.333329999994</v>
      </c>
      <c r="X349" s="17">
        <f t="shared" si="107"/>
        <v>500000</v>
      </c>
      <c r="Y349" s="17">
        <f t="shared" si="108"/>
        <v>500000</v>
      </c>
      <c r="Z349" s="58">
        <v>-25.920069999999999</v>
      </c>
      <c r="AA349" s="59">
        <v>28.924942000000001</v>
      </c>
    </row>
    <row r="350" spans="1:27" x14ac:dyDescent="0.25">
      <c r="A350" s="74" t="str">
        <f t="shared" si="101"/>
        <v>AMBITIONS_LC</v>
      </c>
      <c r="B350" s="10" t="s">
        <v>49</v>
      </c>
      <c r="C350" s="10" t="s">
        <v>28</v>
      </c>
      <c r="D350" s="1" t="s">
        <v>29</v>
      </c>
      <c r="E350" s="1" t="b">
        <f t="shared" si="102"/>
        <v>1</v>
      </c>
      <c r="F350" s="1">
        <v>720</v>
      </c>
      <c r="G350" s="1">
        <v>1</v>
      </c>
      <c r="H350" s="1">
        <v>720</v>
      </c>
      <c r="I350" s="1">
        <v>2023</v>
      </c>
      <c r="J350" s="1" t="s">
        <v>48</v>
      </c>
      <c r="K350" s="1">
        <v>10.305</v>
      </c>
      <c r="M350" s="1">
        <v>31.6</v>
      </c>
      <c r="N350" s="1">
        <v>0.6</v>
      </c>
      <c r="O350" s="12">
        <v>0.6</v>
      </c>
      <c r="P350" s="12">
        <f t="shared" si="103"/>
        <v>0.05</v>
      </c>
      <c r="Q350" s="12">
        <f t="shared" si="104"/>
        <v>0.05</v>
      </c>
      <c r="R350" s="12">
        <v>0.65</v>
      </c>
      <c r="S350" s="1">
        <f t="shared" si="105"/>
        <v>24</v>
      </c>
      <c r="T350" s="1">
        <f t="shared" si="106"/>
        <v>12</v>
      </c>
      <c r="U350" s="1">
        <v>98</v>
      </c>
      <c r="V350" s="17">
        <v>936.50199999999995</v>
      </c>
      <c r="W350" s="17">
        <v>69949.333329999994</v>
      </c>
      <c r="X350" s="17">
        <f t="shared" si="107"/>
        <v>500000</v>
      </c>
      <c r="Y350" s="17">
        <f t="shared" si="108"/>
        <v>500000</v>
      </c>
      <c r="Z350" s="58">
        <v>-25.920069999999999</v>
      </c>
      <c r="AA350" s="59">
        <v>28.924942000000001</v>
      </c>
    </row>
    <row r="351" spans="1:27" x14ac:dyDescent="0.25">
      <c r="A351" s="74" t="str">
        <f t="shared" si="101"/>
        <v>AMBITIONS_LC</v>
      </c>
      <c r="B351" s="10" t="s">
        <v>50</v>
      </c>
      <c r="C351" s="10" t="s">
        <v>28</v>
      </c>
      <c r="D351" s="1" t="s">
        <v>29</v>
      </c>
      <c r="E351" s="1" t="b">
        <f t="shared" si="102"/>
        <v>1</v>
      </c>
      <c r="F351" s="1">
        <v>720</v>
      </c>
      <c r="G351" s="1">
        <v>1</v>
      </c>
      <c r="H351" s="1">
        <v>720</v>
      </c>
      <c r="I351" s="1">
        <v>2024</v>
      </c>
      <c r="J351" s="1" t="s">
        <v>48</v>
      </c>
      <c r="K351" s="1">
        <v>10.305</v>
      </c>
      <c r="M351" s="1">
        <v>31.6</v>
      </c>
      <c r="N351" s="1">
        <v>0.6</v>
      </c>
      <c r="O351" s="12">
        <v>0.6</v>
      </c>
      <c r="P351" s="12">
        <f t="shared" si="103"/>
        <v>0.05</v>
      </c>
      <c r="Q351" s="12">
        <f t="shared" si="104"/>
        <v>0.05</v>
      </c>
      <c r="R351" s="12">
        <v>0.65</v>
      </c>
      <c r="S351" s="1">
        <f t="shared" si="105"/>
        <v>24</v>
      </c>
      <c r="T351" s="1">
        <f t="shared" si="106"/>
        <v>12</v>
      </c>
      <c r="U351" s="1">
        <v>98</v>
      </c>
      <c r="V351" s="17">
        <v>936.50199999999995</v>
      </c>
      <c r="W351" s="17">
        <v>69949.333329999994</v>
      </c>
      <c r="X351" s="17">
        <f t="shared" si="107"/>
        <v>500000</v>
      </c>
      <c r="Y351" s="17">
        <f t="shared" si="108"/>
        <v>500000</v>
      </c>
      <c r="Z351" s="58">
        <v>-25.920069999999999</v>
      </c>
      <c r="AA351" s="59">
        <v>28.924942000000001</v>
      </c>
    </row>
    <row r="352" spans="1:27" x14ac:dyDescent="0.25">
      <c r="A352" s="74" t="str">
        <f t="shared" si="101"/>
        <v>AMBITIONS_LC</v>
      </c>
      <c r="B352" s="10" t="s">
        <v>51</v>
      </c>
      <c r="C352" s="10" t="s">
        <v>28</v>
      </c>
      <c r="D352" s="1" t="s">
        <v>29</v>
      </c>
      <c r="E352" s="1" t="b">
        <f t="shared" si="102"/>
        <v>1</v>
      </c>
      <c r="F352" s="1">
        <v>593</v>
      </c>
      <c r="G352" s="1">
        <v>4</v>
      </c>
      <c r="H352" s="1">
        <v>2372</v>
      </c>
      <c r="I352" s="1" t="s">
        <v>30</v>
      </c>
      <c r="J352" s="1">
        <v>2039</v>
      </c>
      <c r="K352" s="1">
        <v>11.003</v>
      </c>
      <c r="M352" s="1">
        <v>14.4</v>
      </c>
      <c r="N352" s="1">
        <v>0.59696458684654297</v>
      </c>
      <c r="O352" s="12">
        <v>0.59696458684654297</v>
      </c>
      <c r="P352" s="12">
        <f t="shared" si="103"/>
        <v>0.05</v>
      </c>
      <c r="Q352" s="12">
        <f t="shared" si="104"/>
        <v>0.05</v>
      </c>
      <c r="R352" s="12">
        <v>0.65</v>
      </c>
      <c r="S352" s="1">
        <f t="shared" si="105"/>
        <v>24</v>
      </c>
      <c r="T352" s="1">
        <f t="shared" si="106"/>
        <v>12</v>
      </c>
      <c r="U352" s="1">
        <v>71</v>
      </c>
      <c r="V352" s="17">
        <v>896.65599999999995</v>
      </c>
      <c r="W352" s="17">
        <v>62453.666669999999</v>
      </c>
      <c r="X352" s="17">
        <f t="shared" si="107"/>
        <v>500000</v>
      </c>
      <c r="Y352" s="17">
        <f t="shared" si="108"/>
        <v>500000</v>
      </c>
      <c r="Z352" s="58">
        <v>-26.740269999999999</v>
      </c>
      <c r="AA352" s="59">
        <v>27.975000000000001</v>
      </c>
    </row>
    <row r="353" spans="1:27" x14ac:dyDescent="0.25">
      <c r="A353" s="74" t="str">
        <f t="shared" si="101"/>
        <v>AMBITIONS_LC</v>
      </c>
      <c r="B353" s="10" t="s">
        <v>52</v>
      </c>
      <c r="C353" s="10" t="s">
        <v>28</v>
      </c>
      <c r="D353" s="1" t="s">
        <v>29</v>
      </c>
      <c r="E353" s="1" t="b">
        <f t="shared" si="102"/>
        <v>1</v>
      </c>
      <c r="F353" s="1">
        <v>593</v>
      </c>
      <c r="G353" s="1">
        <v>2</v>
      </c>
      <c r="H353" s="1">
        <v>1186</v>
      </c>
      <c r="I353" s="1" t="s">
        <v>30</v>
      </c>
      <c r="J353" s="75">
        <v>2042</v>
      </c>
      <c r="K353" s="1">
        <v>11.003</v>
      </c>
      <c r="M353" s="1">
        <v>14.4</v>
      </c>
      <c r="N353" s="1">
        <v>0.59696458684654297</v>
      </c>
      <c r="O353" s="12">
        <v>0.59696458684654297</v>
      </c>
      <c r="P353" s="12">
        <f t="shared" si="103"/>
        <v>0.05</v>
      </c>
      <c r="Q353" s="12">
        <f t="shared" si="104"/>
        <v>0.05</v>
      </c>
      <c r="R353" s="12">
        <v>0.65</v>
      </c>
      <c r="S353" s="1">
        <f t="shared" si="105"/>
        <v>24</v>
      </c>
      <c r="T353" s="1">
        <f t="shared" si="106"/>
        <v>12</v>
      </c>
      <c r="U353" s="1">
        <v>71</v>
      </c>
      <c r="V353" s="17">
        <v>896.65599999999995</v>
      </c>
      <c r="W353" s="17">
        <v>62453.666669999999</v>
      </c>
      <c r="X353" s="17">
        <f t="shared" si="107"/>
        <v>500000</v>
      </c>
      <c r="Y353" s="17">
        <f t="shared" si="108"/>
        <v>500000</v>
      </c>
      <c r="Z353" s="58">
        <v>-26.740269999999999</v>
      </c>
      <c r="AA353" s="59">
        <v>27.975000000000001</v>
      </c>
    </row>
    <row r="354" spans="1:27" x14ac:dyDescent="0.25">
      <c r="A354" s="74" t="str">
        <f t="shared" si="101"/>
        <v>AMBITIONS_LC</v>
      </c>
      <c r="B354" s="10" t="s">
        <v>53</v>
      </c>
      <c r="C354" s="10" t="s">
        <v>28</v>
      </c>
      <c r="D354" s="1" t="s">
        <v>29</v>
      </c>
      <c r="E354" s="1" t="b">
        <f t="shared" si="102"/>
        <v>1</v>
      </c>
      <c r="F354" s="1">
        <v>611</v>
      </c>
      <c r="G354" s="1">
        <v>3</v>
      </c>
      <c r="H354" s="1">
        <v>1833</v>
      </c>
      <c r="I354" s="1" t="s">
        <v>30</v>
      </c>
      <c r="J354" s="1">
        <v>2031</v>
      </c>
      <c r="K354" s="1">
        <v>11.782</v>
      </c>
      <c r="M354" s="1">
        <v>32.1</v>
      </c>
      <c r="N354" s="1">
        <v>0.16700000000000001</v>
      </c>
      <c r="O354" s="12">
        <v>0.166939443535188</v>
      </c>
      <c r="P354" s="12">
        <f t="shared" si="103"/>
        <v>0.05</v>
      </c>
      <c r="Q354" s="12">
        <f t="shared" si="104"/>
        <v>0.05</v>
      </c>
      <c r="R354" s="12">
        <v>0.65</v>
      </c>
      <c r="S354" s="1">
        <f t="shared" si="105"/>
        <v>24</v>
      </c>
      <c r="T354" s="1">
        <f t="shared" si="106"/>
        <v>12</v>
      </c>
      <c r="U354" s="1">
        <v>71</v>
      </c>
      <c r="V354" s="17">
        <v>896.65599999999995</v>
      </c>
      <c r="W354" s="17">
        <v>129141.3333</v>
      </c>
      <c r="X354" s="17">
        <f t="shared" si="107"/>
        <v>500000</v>
      </c>
      <c r="Y354" s="17">
        <f t="shared" si="108"/>
        <v>500000</v>
      </c>
      <c r="Z354" s="58">
        <v>-27.095549999999999</v>
      </c>
      <c r="AA354" s="59">
        <v>29.77055</v>
      </c>
    </row>
    <row r="355" spans="1:27" x14ac:dyDescent="0.25">
      <c r="A355" s="74" t="str">
        <f t="shared" si="101"/>
        <v>AMBITIONS_LC</v>
      </c>
      <c r="B355" s="10" t="s">
        <v>54</v>
      </c>
      <c r="C355" s="10" t="s">
        <v>28</v>
      </c>
      <c r="D355" s="1" t="s">
        <v>29</v>
      </c>
      <c r="E355" s="1" t="b">
        <f t="shared" si="102"/>
        <v>1</v>
      </c>
      <c r="F355" s="1">
        <v>670</v>
      </c>
      <c r="G355" s="1">
        <v>3</v>
      </c>
      <c r="H355" s="1">
        <v>2010</v>
      </c>
      <c r="I355" s="1" t="s">
        <v>30</v>
      </c>
      <c r="J355" s="1">
        <v>2050</v>
      </c>
      <c r="K355" s="1">
        <v>11.032</v>
      </c>
      <c r="M355" s="1">
        <v>32.1</v>
      </c>
      <c r="N355" s="1">
        <v>0.16700000000000001</v>
      </c>
      <c r="O355" s="12">
        <v>0.17014925373134299</v>
      </c>
      <c r="P355" s="12">
        <f t="shared" si="103"/>
        <v>0.05</v>
      </c>
      <c r="Q355" s="12">
        <f t="shared" si="104"/>
        <v>0.05</v>
      </c>
      <c r="R355" s="12">
        <v>0.65</v>
      </c>
      <c r="S355" s="1">
        <f t="shared" si="105"/>
        <v>24</v>
      </c>
      <c r="T355" s="1">
        <f t="shared" si="106"/>
        <v>12</v>
      </c>
      <c r="U355" s="1">
        <v>71</v>
      </c>
      <c r="V355" s="17">
        <v>896.65599999999995</v>
      </c>
      <c r="W355" s="17">
        <v>141843.6667</v>
      </c>
      <c r="X355" s="17">
        <f t="shared" si="107"/>
        <v>500000</v>
      </c>
      <c r="Y355" s="17">
        <f t="shared" si="108"/>
        <v>500000</v>
      </c>
      <c r="Z355" s="58">
        <v>-27.095549999999999</v>
      </c>
      <c r="AA355" s="59">
        <v>29.77055</v>
      </c>
    </row>
    <row r="356" spans="1:27" x14ac:dyDescent="0.25">
      <c r="A356" s="74" t="str">
        <f t="shared" si="101"/>
        <v>AMBITIONS_LC</v>
      </c>
      <c r="B356" s="10" t="s">
        <v>55</v>
      </c>
      <c r="C356" s="10" t="s">
        <v>28</v>
      </c>
      <c r="D356" s="1" t="s">
        <v>29</v>
      </c>
      <c r="E356" s="1" t="b">
        <f t="shared" si="102"/>
        <v>1</v>
      </c>
      <c r="F356" s="1">
        <v>615</v>
      </c>
      <c r="G356" s="1">
        <v>2</v>
      </c>
      <c r="H356" s="1">
        <v>1230</v>
      </c>
      <c r="I356" s="1" t="s">
        <v>30</v>
      </c>
      <c r="J356" s="1">
        <v>2040</v>
      </c>
      <c r="K356" s="1">
        <v>11.682</v>
      </c>
      <c r="M356" s="1">
        <v>17.5</v>
      </c>
      <c r="N356" s="1">
        <v>0.28599999999999998</v>
      </c>
      <c r="O356" s="12">
        <v>0.28599999999999998</v>
      </c>
      <c r="P356" s="12">
        <f t="shared" si="103"/>
        <v>0.05</v>
      </c>
      <c r="Q356" s="12">
        <f t="shared" si="104"/>
        <v>0.05</v>
      </c>
      <c r="R356" s="12">
        <v>0.65</v>
      </c>
      <c r="S356" s="1">
        <f t="shared" si="105"/>
        <v>24</v>
      </c>
      <c r="T356" s="1">
        <f t="shared" si="106"/>
        <v>12</v>
      </c>
      <c r="U356" s="1">
        <v>71</v>
      </c>
      <c r="V356" s="17">
        <v>899.07399999999996</v>
      </c>
      <c r="W356" s="17">
        <v>65629.166670000006</v>
      </c>
      <c r="X356" s="17">
        <f t="shared" si="107"/>
        <v>500000</v>
      </c>
      <c r="Y356" s="17">
        <f t="shared" si="108"/>
        <v>500000</v>
      </c>
      <c r="Z356" s="58">
        <v>-23.667770000000001</v>
      </c>
      <c r="AA356" s="59">
        <v>27.612770000000001</v>
      </c>
    </row>
    <row r="357" spans="1:27" x14ac:dyDescent="0.25">
      <c r="A357" s="74" t="str">
        <f t="shared" si="101"/>
        <v>AMBITIONS_LC</v>
      </c>
      <c r="B357" s="10" t="s">
        <v>56</v>
      </c>
      <c r="C357" s="10" t="s">
        <v>28</v>
      </c>
      <c r="D357" s="1" t="s">
        <v>29</v>
      </c>
      <c r="E357" s="1" t="b">
        <f t="shared" si="102"/>
        <v>1</v>
      </c>
      <c r="F357" s="1">
        <v>615</v>
      </c>
      <c r="G357" s="1">
        <v>4</v>
      </c>
      <c r="H357" s="1">
        <v>2460</v>
      </c>
      <c r="I357" s="1" t="s">
        <v>30</v>
      </c>
      <c r="J357" s="1">
        <v>2043</v>
      </c>
      <c r="K357" s="1">
        <v>11.682</v>
      </c>
      <c r="M357" s="1">
        <v>17.5</v>
      </c>
      <c r="N357" s="1">
        <v>0.28599999999999998</v>
      </c>
      <c r="O357" s="12">
        <v>0.28599999999999998</v>
      </c>
      <c r="P357" s="12">
        <f t="shared" si="103"/>
        <v>0.05</v>
      </c>
      <c r="Q357" s="12">
        <f t="shared" si="104"/>
        <v>0.05</v>
      </c>
      <c r="R357" s="12">
        <v>0.65</v>
      </c>
      <c r="S357" s="1">
        <f t="shared" si="105"/>
        <v>24</v>
      </c>
      <c r="T357" s="1">
        <f t="shared" si="106"/>
        <v>12</v>
      </c>
      <c r="U357" s="1">
        <v>71</v>
      </c>
      <c r="V357" s="17">
        <v>899.07399999999996</v>
      </c>
      <c r="W357" s="17">
        <v>65629.166670000006</v>
      </c>
      <c r="X357" s="17">
        <f t="shared" si="107"/>
        <v>500000</v>
      </c>
      <c r="Y357" s="17">
        <f t="shared" si="108"/>
        <v>500000</v>
      </c>
      <c r="Z357" s="58">
        <v>-23.667770000000001</v>
      </c>
      <c r="AA357" s="59">
        <v>27.612770000000001</v>
      </c>
    </row>
    <row r="358" spans="1:27" x14ac:dyDescent="0.25">
      <c r="A358" s="74" t="str">
        <f t="shared" si="101"/>
        <v>AMBITIONS_LC</v>
      </c>
      <c r="B358" s="10" t="s">
        <v>57</v>
      </c>
      <c r="C358" s="10" t="s">
        <v>28</v>
      </c>
      <c r="D358" s="1" t="s">
        <v>29</v>
      </c>
      <c r="E358" s="1" t="b">
        <f t="shared" si="102"/>
        <v>1</v>
      </c>
      <c r="F358" s="1">
        <v>575</v>
      </c>
      <c r="G358" s="1">
        <v>3</v>
      </c>
      <c r="H358" s="1">
        <v>1725</v>
      </c>
      <c r="I358" s="1" t="s">
        <v>30</v>
      </c>
      <c r="J358" s="1">
        <v>2032</v>
      </c>
      <c r="K358" s="1">
        <v>12.066000000000001</v>
      </c>
      <c r="M358" s="1">
        <v>30.2</v>
      </c>
      <c r="N358" s="1">
        <v>0.250434782608696</v>
      </c>
      <c r="O358" s="12">
        <v>0.250434782608696</v>
      </c>
      <c r="P358" s="12">
        <f t="shared" si="103"/>
        <v>0.05</v>
      </c>
      <c r="Q358" s="12">
        <f t="shared" si="104"/>
        <v>0.05</v>
      </c>
      <c r="R358" s="12">
        <v>0.65</v>
      </c>
      <c r="S358" s="1">
        <f t="shared" si="105"/>
        <v>24</v>
      </c>
      <c r="T358" s="1">
        <f t="shared" si="106"/>
        <v>12</v>
      </c>
      <c r="U358" s="1">
        <v>71</v>
      </c>
      <c r="V358" s="17">
        <v>896.65599999999995</v>
      </c>
      <c r="W358" s="17">
        <v>61395</v>
      </c>
      <c r="X358" s="17">
        <f t="shared" si="107"/>
        <v>500000</v>
      </c>
      <c r="Y358" s="17">
        <f t="shared" si="108"/>
        <v>500000</v>
      </c>
      <c r="Z358" s="58">
        <v>-26.280360000000002</v>
      </c>
      <c r="AA358" s="59">
        <v>29.142289999999999</v>
      </c>
    </row>
    <row r="359" spans="1:27" x14ac:dyDescent="0.25">
      <c r="A359" s="74" t="str">
        <f t="shared" si="101"/>
        <v>AMBITIONS_LC</v>
      </c>
      <c r="B359" s="10" t="s">
        <v>58</v>
      </c>
      <c r="C359" s="10" t="s">
        <v>28</v>
      </c>
      <c r="D359" s="1" t="s">
        <v>29</v>
      </c>
      <c r="E359" s="1" t="b">
        <f t="shared" si="102"/>
        <v>1</v>
      </c>
      <c r="F359" s="1">
        <v>575</v>
      </c>
      <c r="G359" s="1">
        <v>3</v>
      </c>
      <c r="H359" s="1">
        <v>1725</v>
      </c>
      <c r="I359" s="1" t="s">
        <v>30</v>
      </c>
      <c r="J359" s="1">
        <v>2034</v>
      </c>
      <c r="K359" s="1">
        <v>12.066000000000001</v>
      </c>
      <c r="M359" s="1">
        <v>30.2</v>
      </c>
      <c r="N359" s="1">
        <v>0.250434782608696</v>
      </c>
      <c r="O359" s="12">
        <v>0.250434782608696</v>
      </c>
      <c r="P359" s="12">
        <f t="shared" si="103"/>
        <v>0.05</v>
      </c>
      <c r="Q359" s="12">
        <f t="shared" si="104"/>
        <v>0.05</v>
      </c>
      <c r="R359" s="12">
        <v>0.65</v>
      </c>
      <c r="S359" s="1">
        <f t="shared" si="105"/>
        <v>24</v>
      </c>
      <c r="T359" s="1">
        <f t="shared" si="106"/>
        <v>12</v>
      </c>
      <c r="U359" s="1">
        <v>71</v>
      </c>
      <c r="V359" s="17">
        <v>896.65599999999995</v>
      </c>
      <c r="W359" s="17">
        <v>61395</v>
      </c>
      <c r="X359" s="17">
        <f t="shared" si="107"/>
        <v>500000</v>
      </c>
      <c r="Y359" s="17">
        <f t="shared" si="108"/>
        <v>500000</v>
      </c>
      <c r="Z359" s="58">
        <v>-26.280360000000002</v>
      </c>
      <c r="AA359" s="59">
        <v>29.142289999999999</v>
      </c>
    </row>
    <row r="360" spans="1:27" x14ac:dyDescent="0.25">
      <c r="A360" s="74" t="str">
        <f t="shared" si="101"/>
        <v>AMBITIONS_LC</v>
      </c>
      <c r="B360" s="10" t="s">
        <v>59</v>
      </c>
      <c r="C360" s="10" t="s">
        <v>28</v>
      </c>
      <c r="D360" s="1" t="s">
        <v>29</v>
      </c>
      <c r="E360" s="1" t="b">
        <f t="shared" si="102"/>
        <v>1</v>
      </c>
      <c r="F360" s="1">
        <v>723</v>
      </c>
      <c r="G360" s="1">
        <v>5</v>
      </c>
      <c r="H360" s="1">
        <v>3615</v>
      </c>
      <c r="I360" s="1" t="s">
        <v>30</v>
      </c>
      <c r="J360" s="1" t="s">
        <v>48</v>
      </c>
      <c r="K360" s="1">
        <v>10.305</v>
      </c>
      <c r="M360" s="1">
        <v>21.4</v>
      </c>
      <c r="N360" s="1">
        <v>0.59751037344398295</v>
      </c>
      <c r="O360" s="12">
        <v>0.59751037344398295</v>
      </c>
      <c r="P360" s="12">
        <f t="shared" si="103"/>
        <v>0.05</v>
      </c>
      <c r="Q360" s="12">
        <f t="shared" si="104"/>
        <v>0.05</v>
      </c>
      <c r="R360" s="12">
        <v>0.65</v>
      </c>
      <c r="S360" s="1">
        <f t="shared" si="105"/>
        <v>24</v>
      </c>
      <c r="T360" s="1">
        <f t="shared" si="106"/>
        <v>12</v>
      </c>
      <c r="U360" s="1">
        <v>98</v>
      </c>
      <c r="V360" s="17">
        <v>965.35500000000002</v>
      </c>
      <c r="W360" s="17">
        <v>69949.333329999994</v>
      </c>
      <c r="X360" s="17">
        <f t="shared" si="107"/>
        <v>500000</v>
      </c>
      <c r="Y360" s="17">
        <f t="shared" si="108"/>
        <v>500000</v>
      </c>
      <c r="Z360" s="58">
        <v>-23.42</v>
      </c>
      <c r="AA360" s="59">
        <v>27.33</v>
      </c>
    </row>
    <row r="361" spans="1:27" x14ac:dyDescent="0.25">
      <c r="A361" s="74" t="str">
        <f t="shared" si="101"/>
        <v>AMBITIONS_LC</v>
      </c>
      <c r="B361" s="10" t="s">
        <v>60</v>
      </c>
      <c r="C361" s="10" t="s">
        <v>28</v>
      </c>
      <c r="D361" s="1" t="s">
        <v>29</v>
      </c>
      <c r="E361" s="1" t="b">
        <f t="shared" si="102"/>
        <v>1</v>
      </c>
      <c r="F361" s="1">
        <v>723</v>
      </c>
      <c r="G361" s="1">
        <v>1</v>
      </c>
      <c r="H361" s="1">
        <v>723</v>
      </c>
      <c r="I361" s="1" t="s">
        <v>30</v>
      </c>
      <c r="J361" s="1" t="s">
        <v>48</v>
      </c>
      <c r="K361" s="1">
        <v>10.305</v>
      </c>
      <c r="M361" s="1">
        <v>21.4</v>
      </c>
      <c r="N361" s="1">
        <v>0.59751037344398295</v>
      </c>
      <c r="O361" s="12">
        <v>0.59751037344398295</v>
      </c>
      <c r="P361" s="12">
        <f t="shared" si="103"/>
        <v>0.05</v>
      </c>
      <c r="Q361" s="12">
        <f t="shared" si="104"/>
        <v>0.05</v>
      </c>
      <c r="R361" s="12">
        <v>0.65</v>
      </c>
      <c r="S361" s="1">
        <f t="shared" si="105"/>
        <v>24</v>
      </c>
      <c r="T361" s="1">
        <f t="shared" si="106"/>
        <v>12</v>
      </c>
      <c r="U361" s="1">
        <v>98</v>
      </c>
      <c r="V361" s="17">
        <v>965.35500000000002</v>
      </c>
      <c r="W361" s="17">
        <v>69949.333329999994</v>
      </c>
      <c r="X361" s="17">
        <f t="shared" si="107"/>
        <v>500000</v>
      </c>
      <c r="Y361" s="17">
        <f t="shared" si="108"/>
        <v>500000</v>
      </c>
      <c r="Z361" s="58">
        <v>-23.42</v>
      </c>
      <c r="AA361" s="59">
        <v>27.33</v>
      </c>
    </row>
    <row r="362" spans="1:27" x14ac:dyDescent="0.25">
      <c r="A362" s="74" t="str">
        <f t="shared" si="101"/>
        <v>AMBITIONS_LC</v>
      </c>
      <c r="B362" s="10" t="s">
        <v>61</v>
      </c>
      <c r="C362" s="10" t="s">
        <v>28</v>
      </c>
      <c r="D362" s="1" t="s">
        <v>29</v>
      </c>
      <c r="E362" s="1" t="b">
        <f t="shared" si="102"/>
        <v>1</v>
      </c>
      <c r="F362" s="1">
        <v>585</v>
      </c>
      <c r="G362" s="1">
        <v>2</v>
      </c>
      <c r="H362" s="1">
        <v>1170</v>
      </c>
      <c r="I362" s="1" t="s">
        <v>30</v>
      </c>
      <c r="J362" s="1">
        <v>2040</v>
      </c>
      <c r="K362" s="1">
        <v>10.494999999999999</v>
      </c>
      <c r="M362" s="1">
        <v>32.299999999999997</v>
      </c>
      <c r="N362" s="1">
        <v>0.33300000000000002</v>
      </c>
      <c r="O362" s="12">
        <v>0.33300000000000002</v>
      </c>
      <c r="P362" s="12">
        <f t="shared" si="103"/>
        <v>0.05</v>
      </c>
      <c r="Q362" s="12">
        <f t="shared" si="104"/>
        <v>0.05</v>
      </c>
      <c r="R362" s="12">
        <v>0.65</v>
      </c>
      <c r="S362" s="1">
        <f t="shared" si="105"/>
        <v>24</v>
      </c>
      <c r="T362" s="1">
        <f t="shared" si="106"/>
        <v>12</v>
      </c>
      <c r="U362" s="1">
        <v>71</v>
      </c>
      <c r="V362" s="17">
        <v>896.65599999999995</v>
      </c>
      <c r="W362" s="17">
        <v>61395</v>
      </c>
      <c r="X362" s="17">
        <f t="shared" si="107"/>
        <v>500000</v>
      </c>
      <c r="Y362" s="17">
        <f t="shared" si="108"/>
        <v>500000</v>
      </c>
      <c r="Z362" s="58">
        <v>-26.775649999999999</v>
      </c>
      <c r="AA362" s="59">
        <v>29.352119999999999</v>
      </c>
    </row>
    <row r="363" spans="1:27" x14ac:dyDescent="0.25">
      <c r="A363" s="74" t="str">
        <f t="shared" si="101"/>
        <v>AMBITIONS_LC</v>
      </c>
      <c r="B363" s="10" t="s">
        <v>62</v>
      </c>
      <c r="C363" s="10" t="s">
        <v>28</v>
      </c>
      <c r="D363" s="1" t="s">
        <v>29</v>
      </c>
      <c r="E363" s="1" t="b">
        <f t="shared" si="102"/>
        <v>1</v>
      </c>
      <c r="F363" s="1">
        <v>585</v>
      </c>
      <c r="G363" s="1">
        <v>4</v>
      </c>
      <c r="H363" s="1">
        <v>2340</v>
      </c>
      <c r="I363" s="1" t="s">
        <v>30</v>
      </c>
      <c r="J363" s="1">
        <v>2036</v>
      </c>
      <c r="K363" s="1">
        <v>10.494999999999999</v>
      </c>
      <c r="M363" s="1">
        <v>32.299999999999997</v>
      </c>
      <c r="N363" s="1">
        <v>0.33300000000000002</v>
      </c>
      <c r="O363" s="12">
        <v>0.33300000000000002</v>
      </c>
      <c r="P363" s="12">
        <f t="shared" si="103"/>
        <v>0.05</v>
      </c>
      <c r="Q363" s="12">
        <f t="shared" si="104"/>
        <v>0.05</v>
      </c>
      <c r="R363" s="12">
        <v>0.65</v>
      </c>
      <c r="S363" s="1">
        <f t="shared" si="105"/>
        <v>24</v>
      </c>
      <c r="T363" s="1">
        <f t="shared" si="106"/>
        <v>12</v>
      </c>
      <c r="U363" s="1">
        <v>71</v>
      </c>
      <c r="V363" s="17">
        <v>896.65599999999995</v>
      </c>
      <c r="W363" s="17">
        <v>61395</v>
      </c>
      <c r="X363" s="17">
        <f t="shared" si="107"/>
        <v>500000</v>
      </c>
      <c r="Y363" s="17">
        <f t="shared" si="108"/>
        <v>500000</v>
      </c>
      <c r="Z363" s="58">
        <v>-26.775649999999999</v>
      </c>
      <c r="AA363" s="59">
        <v>29.352119999999999</v>
      </c>
    </row>
    <row r="364" spans="1:27" x14ac:dyDescent="0.25">
      <c r="A364" s="74" t="str">
        <f t="shared" si="101"/>
        <v>AMBITIONS_LC</v>
      </c>
      <c r="B364" s="10" t="s">
        <v>63</v>
      </c>
      <c r="C364" s="10" t="s">
        <v>28</v>
      </c>
      <c r="D364" s="1" t="s">
        <v>64</v>
      </c>
      <c r="E364" s="1" t="b">
        <f t="shared" si="102"/>
        <v>1</v>
      </c>
      <c r="F364" s="1">
        <v>930</v>
      </c>
      <c r="G364" s="1">
        <v>2</v>
      </c>
      <c r="H364" s="1">
        <v>1860</v>
      </c>
      <c r="I364" s="1" t="s">
        <v>30</v>
      </c>
      <c r="J364" s="1">
        <v>2047</v>
      </c>
      <c r="K364" s="1">
        <v>11.111000000000001</v>
      </c>
      <c r="M364" s="1">
        <v>8.5</v>
      </c>
      <c r="N364" s="1">
        <v>0.1</v>
      </c>
      <c r="O364" s="12">
        <v>0.1</v>
      </c>
      <c r="P364" s="12">
        <f t="shared" si="103"/>
        <v>0.05</v>
      </c>
      <c r="Q364" s="12">
        <f t="shared" si="104"/>
        <v>0.05</v>
      </c>
      <c r="R364" s="12">
        <v>0.5</v>
      </c>
      <c r="S364" s="1">
        <v>240</v>
      </c>
      <c r="T364" s="1">
        <v>240</v>
      </c>
      <c r="U364" s="1">
        <v>45</v>
      </c>
      <c r="V364" s="17">
        <v>1187</v>
      </c>
      <c r="W364" s="17"/>
      <c r="X364" s="17">
        <v>10000000</v>
      </c>
      <c r="Y364" s="17">
        <v>10000000</v>
      </c>
      <c r="Z364" s="1">
        <v>-33.673593539999999</v>
      </c>
      <c r="AA364" s="14">
        <v>18.428246999999999</v>
      </c>
    </row>
    <row r="365" spans="1:27" x14ac:dyDescent="0.25">
      <c r="A365" s="74" t="str">
        <f t="shared" si="101"/>
        <v>AMBITIONS_LC</v>
      </c>
      <c r="B365" s="10" t="s">
        <v>71</v>
      </c>
      <c r="C365" s="10" t="s">
        <v>28</v>
      </c>
      <c r="D365" s="1" t="s">
        <v>72</v>
      </c>
      <c r="E365" s="1" t="b">
        <v>0</v>
      </c>
      <c r="F365" s="1">
        <v>90</v>
      </c>
      <c r="G365" s="1">
        <v>4</v>
      </c>
      <c r="H365" s="1">
        <v>360</v>
      </c>
      <c r="I365" s="1" t="s">
        <v>30</v>
      </c>
      <c r="J365" s="1" t="s">
        <v>48</v>
      </c>
      <c r="K365" s="1" t="s">
        <v>30</v>
      </c>
      <c r="M365" s="1" t="s">
        <v>30</v>
      </c>
      <c r="N365" s="1"/>
      <c r="O365" s="12"/>
      <c r="P365" s="12">
        <f t="shared" si="103"/>
        <v>0.05</v>
      </c>
      <c r="Q365" s="12">
        <f t="shared" si="104"/>
        <v>0.05</v>
      </c>
      <c r="R365" s="12"/>
      <c r="S365" s="1"/>
      <c r="T365" s="1"/>
      <c r="U365" s="1">
        <v>350</v>
      </c>
      <c r="V365" s="17">
        <v>0</v>
      </c>
      <c r="W365" s="17"/>
      <c r="X365" s="17">
        <v>0</v>
      </c>
      <c r="Y365" s="17">
        <v>0</v>
      </c>
      <c r="Z365" s="1">
        <v>-30.62396</v>
      </c>
      <c r="AA365" s="14">
        <v>25.50403</v>
      </c>
    </row>
    <row r="366" spans="1:27" x14ac:dyDescent="0.25">
      <c r="A366" s="74" t="str">
        <f t="shared" si="101"/>
        <v>AMBITIONS_LC</v>
      </c>
      <c r="B366" s="10" t="s">
        <v>73</v>
      </c>
      <c r="C366" s="10" t="s">
        <v>28</v>
      </c>
      <c r="D366" s="1" t="s">
        <v>72</v>
      </c>
      <c r="E366" s="1" t="b">
        <f t="shared" si="102"/>
        <v>0</v>
      </c>
      <c r="F366" s="1">
        <v>120</v>
      </c>
      <c r="G366" s="1">
        <v>2</v>
      </c>
      <c r="H366" s="1">
        <v>240</v>
      </c>
      <c r="I366" s="1" t="s">
        <v>30</v>
      </c>
      <c r="J366" s="1" t="s">
        <v>48</v>
      </c>
      <c r="K366" s="1" t="s">
        <v>30</v>
      </c>
      <c r="M366" s="1" t="s">
        <v>30</v>
      </c>
      <c r="N366" s="1"/>
      <c r="O366" s="12"/>
      <c r="P366" s="12"/>
      <c r="Q366" s="12"/>
      <c r="R366" s="12"/>
      <c r="S366" s="1"/>
      <c r="T366" s="1"/>
      <c r="U366" s="1">
        <v>350</v>
      </c>
      <c r="V366" s="17">
        <v>0</v>
      </c>
      <c r="W366" s="17"/>
      <c r="X366" s="17">
        <v>0</v>
      </c>
      <c r="Y366" s="17">
        <v>0</v>
      </c>
      <c r="Z366" s="1">
        <v>-29.993369999999999</v>
      </c>
      <c r="AA366" s="14">
        <v>24.733840000000001</v>
      </c>
    </row>
    <row r="367" spans="1:27" x14ac:dyDescent="0.25">
      <c r="A367" s="74" t="str">
        <f t="shared" si="101"/>
        <v>AMBITIONS_LC</v>
      </c>
      <c r="B367" s="10" t="s">
        <v>68</v>
      </c>
      <c r="C367" s="10" t="s">
        <v>28</v>
      </c>
      <c r="D367" s="1" t="s">
        <v>104</v>
      </c>
      <c r="E367" s="1" t="b">
        <v>1</v>
      </c>
      <c r="F367" s="1">
        <v>57</v>
      </c>
      <c r="G367" s="1">
        <v>3</v>
      </c>
      <c r="H367" s="1">
        <v>171</v>
      </c>
      <c r="I367" s="1" t="s">
        <v>30</v>
      </c>
      <c r="J367" s="1">
        <v>2026</v>
      </c>
      <c r="K367" s="1">
        <v>11.519</v>
      </c>
      <c r="M367" s="1">
        <v>284.39999999999998</v>
      </c>
      <c r="N367" s="1"/>
      <c r="O367" s="12"/>
      <c r="P367" s="12"/>
      <c r="Q367" s="12"/>
      <c r="R367" s="12"/>
      <c r="S367" s="1"/>
      <c r="T367" s="1"/>
      <c r="U367" s="1">
        <v>3</v>
      </c>
      <c r="V367" s="17">
        <v>196</v>
      </c>
      <c r="W367" s="17"/>
      <c r="X367" s="17">
        <v>0</v>
      </c>
      <c r="Y367" s="17">
        <v>0</v>
      </c>
      <c r="Z367" s="1">
        <v>-33.884079999999997</v>
      </c>
      <c r="AA367" s="14">
        <v>18.533609999999999</v>
      </c>
    </row>
    <row r="368" spans="1:27" x14ac:dyDescent="0.25">
      <c r="A368" s="74" t="str">
        <f t="shared" si="101"/>
        <v>AMBITIONS_LC</v>
      </c>
      <c r="B368" s="10" t="s">
        <v>65</v>
      </c>
      <c r="C368" s="10" t="s">
        <v>28</v>
      </c>
      <c r="D368" s="1" t="s">
        <v>66</v>
      </c>
      <c r="E368" s="1" t="b">
        <f t="shared" si="102"/>
        <v>1</v>
      </c>
      <c r="F368" s="1">
        <v>148</v>
      </c>
      <c r="G368" s="1">
        <v>9</v>
      </c>
      <c r="H368" s="1">
        <v>1332</v>
      </c>
      <c r="I368" s="1" t="s">
        <v>30</v>
      </c>
      <c r="J368" s="1">
        <v>2039</v>
      </c>
      <c r="K368" s="1">
        <v>11.519</v>
      </c>
      <c r="M368" s="1">
        <v>263.39999999999998</v>
      </c>
      <c r="N368" s="1"/>
      <c r="O368" s="12"/>
      <c r="P368" s="12"/>
      <c r="Q368" s="12"/>
      <c r="R368" s="12"/>
      <c r="S368" s="1"/>
      <c r="T368" s="1"/>
      <c r="U368" s="1">
        <v>3</v>
      </c>
      <c r="V368" s="17">
        <v>196</v>
      </c>
      <c r="W368" s="17"/>
      <c r="X368" s="17">
        <v>0</v>
      </c>
      <c r="Y368" s="17">
        <v>0</v>
      </c>
      <c r="Z368" s="1">
        <v>-33.591999999999999</v>
      </c>
      <c r="AA368" s="14">
        <v>18.460699999999999</v>
      </c>
    </row>
    <row r="369" spans="1:27" x14ac:dyDescent="0.25">
      <c r="A369" s="74" t="str">
        <f t="shared" si="101"/>
        <v>AMBITIONS_LC</v>
      </c>
      <c r="B369" s="10" t="s">
        <v>67</v>
      </c>
      <c r="C369" s="10" t="s">
        <v>28</v>
      </c>
      <c r="D369" s="1" t="s">
        <v>66</v>
      </c>
      <c r="E369" s="1" t="b">
        <f t="shared" si="102"/>
        <v>1</v>
      </c>
      <c r="F369" s="1">
        <v>148</v>
      </c>
      <c r="G369" s="1">
        <v>5</v>
      </c>
      <c r="H369" s="1">
        <v>740</v>
      </c>
      <c r="I369" s="1" t="s">
        <v>30</v>
      </c>
      <c r="J369" s="1">
        <v>2038</v>
      </c>
      <c r="K369" s="1">
        <v>11.519</v>
      </c>
      <c r="M369" s="1">
        <v>263.39999999999998</v>
      </c>
      <c r="N369" s="1"/>
      <c r="O369" s="12"/>
      <c r="P369" s="12"/>
      <c r="Q369" s="12"/>
      <c r="R369" s="12"/>
      <c r="S369" s="1"/>
      <c r="T369" s="1"/>
      <c r="U369" s="1">
        <v>3</v>
      </c>
      <c r="V369" s="17">
        <v>196</v>
      </c>
      <c r="W369" s="17"/>
      <c r="X369" s="17">
        <v>0</v>
      </c>
      <c r="Y369" s="17">
        <v>0</v>
      </c>
      <c r="Z369" s="1">
        <v>-34.165260000000004</v>
      </c>
      <c r="AA369" s="14">
        <v>21.96077</v>
      </c>
    </row>
    <row r="370" spans="1:27" x14ac:dyDescent="0.25">
      <c r="A370" s="74" t="str">
        <f t="shared" si="101"/>
        <v>AMBITIONS_LC</v>
      </c>
      <c r="B370" s="10" t="s">
        <v>70</v>
      </c>
      <c r="C370" s="10" t="s">
        <v>28</v>
      </c>
      <c r="D370" s="1" t="s">
        <v>104</v>
      </c>
      <c r="E370" s="1" t="b">
        <f t="shared" si="102"/>
        <v>1</v>
      </c>
      <c r="F370" s="1">
        <v>57</v>
      </c>
      <c r="G370" s="1">
        <v>3</v>
      </c>
      <c r="H370" s="1">
        <v>171</v>
      </c>
      <c r="I370" s="1" t="s">
        <v>30</v>
      </c>
      <c r="J370" s="1">
        <v>2026</v>
      </c>
      <c r="K370" s="1">
        <v>11.519</v>
      </c>
      <c r="M370" s="1">
        <v>284.39999999999998</v>
      </c>
      <c r="N370" s="1"/>
      <c r="O370" s="12"/>
      <c r="P370" s="12"/>
      <c r="Q370" s="12"/>
      <c r="R370" s="12"/>
      <c r="S370" s="1"/>
      <c r="T370" s="1"/>
      <c r="U370" s="1">
        <v>3</v>
      </c>
      <c r="V370" s="17">
        <v>196</v>
      </c>
      <c r="W370" s="17"/>
      <c r="X370" s="17">
        <v>0</v>
      </c>
      <c r="Y370" s="17">
        <v>0</v>
      </c>
      <c r="Z370" s="1">
        <v>-33.027389999999997</v>
      </c>
      <c r="AA370" s="14">
        <v>27.88382</v>
      </c>
    </row>
    <row r="371" spans="1:27" x14ac:dyDescent="0.25">
      <c r="A371" s="74" t="str">
        <f t="shared" si="101"/>
        <v>AMBITIONS_LC</v>
      </c>
      <c r="B371" s="10" t="s">
        <v>40</v>
      </c>
      <c r="C371" s="10" t="s">
        <v>41</v>
      </c>
      <c r="D371" s="1" t="s">
        <v>29</v>
      </c>
      <c r="E371" s="1" t="b">
        <f t="shared" si="102"/>
        <v>1</v>
      </c>
      <c r="F371" s="1">
        <v>80</v>
      </c>
      <c r="G371" s="1">
        <v>2</v>
      </c>
      <c r="H371" s="1">
        <v>160</v>
      </c>
      <c r="I371" s="1" t="s">
        <v>30</v>
      </c>
      <c r="J371" s="1">
        <v>2027</v>
      </c>
      <c r="K371" s="1">
        <v>12.372</v>
      </c>
      <c r="M371" s="1">
        <v>15.6</v>
      </c>
      <c r="N371" s="1">
        <v>0.375</v>
      </c>
      <c r="O371" s="12">
        <v>0.375</v>
      </c>
      <c r="P371" s="12">
        <v>0.1875</v>
      </c>
      <c r="Q371" s="12">
        <v>0.1875</v>
      </c>
      <c r="R371" s="12">
        <v>0.65</v>
      </c>
      <c r="S371" s="1"/>
      <c r="T371" s="1"/>
      <c r="U371" s="1">
        <v>80</v>
      </c>
      <c r="V371" s="17">
        <v>965.36</v>
      </c>
      <c r="W371" s="17">
        <v>180848</v>
      </c>
      <c r="X371" s="17">
        <v>500000</v>
      </c>
      <c r="Y371" s="17">
        <v>500000</v>
      </c>
      <c r="Z371" s="1">
        <v>-26.658000000000001</v>
      </c>
      <c r="AA371" s="14">
        <v>28.113800000000001</v>
      </c>
    </row>
    <row r="372" spans="1:27" x14ac:dyDescent="0.25">
      <c r="A372" s="74" t="str">
        <f t="shared" si="101"/>
        <v>AMBITIONS_LC</v>
      </c>
      <c r="B372" s="10" t="s">
        <v>105</v>
      </c>
      <c r="C372" s="10" t="s">
        <v>91</v>
      </c>
      <c r="D372" s="1" t="s">
        <v>92</v>
      </c>
      <c r="E372" s="1" t="b">
        <v>0</v>
      </c>
      <c r="F372" s="1">
        <v>43</v>
      </c>
      <c r="G372" s="1">
        <v>20</v>
      </c>
      <c r="H372" s="1">
        <v>860</v>
      </c>
      <c r="I372" s="1" t="s">
        <v>30</v>
      </c>
      <c r="J372" s="1" t="s">
        <v>48</v>
      </c>
      <c r="K372" s="1">
        <v>12.372</v>
      </c>
      <c r="M372" s="1">
        <v>15.6</v>
      </c>
      <c r="N372" s="1"/>
      <c r="R372" s="12">
        <v>0.65</v>
      </c>
      <c r="S372" s="1"/>
      <c r="U372" s="1">
        <v>71</v>
      </c>
      <c r="V372" s="17">
        <v>965.36</v>
      </c>
      <c r="W372" s="17">
        <v>180848</v>
      </c>
      <c r="X372" s="17">
        <v>500000</v>
      </c>
      <c r="Y372" s="17">
        <v>500000</v>
      </c>
      <c r="Z372" s="1">
        <v>-26.503599999999999</v>
      </c>
      <c r="AA372" s="14">
        <v>29.180299999999999</v>
      </c>
    </row>
    <row r="373" spans="1:27" x14ac:dyDescent="0.25">
      <c r="A373" s="74" t="str">
        <f t="shared" si="101"/>
        <v>AMBITIONS_LC</v>
      </c>
      <c r="B373" s="10" t="s">
        <v>88</v>
      </c>
      <c r="C373" s="10" t="s">
        <v>41</v>
      </c>
      <c r="D373" s="1" t="s">
        <v>66</v>
      </c>
      <c r="E373" s="1" t="b">
        <v>1</v>
      </c>
      <c r="F373" s="1">
        <v>167.5</v>
      </c>
      <c r="G373" s="1">
        <v>4</v>
      </c>
      <c r="H373" s="1">
        <v>670</v>
      </c>
      <c r="I373" s="1" t="s">
        <v>30</v>
      </c>
      <c r="J373" s="1">
        <v>2046</v>
      </c>
      <c r="K373" s="1">
        <v>11.519</v>
      </c>
      <c r="M373" s="1">
        <v>263.39999999999998</v>
      </c>
      <c r="N373" s="1"/>
      <c r="R373" s="1">
        <v>0</v>
      </c>
      <c r="S373" s="1"/>
      <c r="U373" s="1">
        <v>3</v>
      </c>
      <c r="V373" s="17">
        <v>169</v>
      </c>
      <c r="W373" s="17"/>
      <c r="X373" s="17">
        <v>0</v>
      </c>
      <c r="Y373" s="17">
        <v>0</v>
      </c>
      <c r="Z373" s="1">
        <v>-29.251000000000001</v>
      </c>
      <c r="AA373" s="14">
        <v>31.094100000000001</v>
      </c>
    </row>
    <row r="374" spans="1:27" x14ac:dyDescent="0.25">
      <c r="A374" s="74" t="str">
        <f t="shared" si="101"/>
        <v>AMBITIONS_LC</v>
      </c>
      <c r="B374" s="10" t="s">
        <v>89</v>
      </c>
      <c r="C374" s="10" t="s">
        <v>41</v>
      </c>
      <c r="D374" s="1" t="s">
        <v>66</v>
      </c>
      <c r="E374" s="1" t="b">
        <f t="shared" si="102"/>
        <v>1</v>
      </c>
      <c r="F374" s="1">
        <v>167.5</v>
      </c>
      <c r="G374" s="1">
        <v>2</v>
      </c>
      <c r="H374" s="1">
        <v>335</v>
      </c>
      <c r="I374" s="1" t="s">
        <v>30</v>
      </c>
      <c r="J374" s="1">
        <v>2046</v>
      </c>
      <c r="K374" s="1">
        <v>11.519</v>
      </c>
      <c r="M374" s="1">
        <v>263.39999999999998</v>
      </c>
      <c r="N374" s="1"/>
      <c r="R374" s="1">
        <v>0</v>
      </c>
      <c r="S374" s="1"/>
      <c r="U374" s="1">
        <v>3</v>
      </c>
      <c r="V374" s="17">
        <v>169</v>
      </c>
      <c r="W374" s="17"/>
      <c r="X374" s="17">
        <v>0</v>
      </c>
      <c r="Y374" s="17">
        <v>0</v>
      </c>
      <c r="Z374" s="1">
        <v>-33.443300000000001</v>
      </c>
      <c r="AA374" s="14">
        <v>25.402200000000001</v>
      </c>
    </row>
    <row r="375" spans="1:27" x14ac:dyDescent="0.25">
      <c r="A375" s="74" t="str">
        <f t="shared" si="101"/>
        <v>AMBITIONS_LC</v>
      </c>
      <c r="B375" s="10" t="s">
        <v>94</v>
      </c>
      <c r="C375" s="10" t="s">
        <v>91</v>
      </c>
      <c r="D375" s="1" t="s">
        <v>95</v>
      </c>
      <c r="E375" s="1" t="b">
        <v>0</v>
      </c>
      <c r="F375" s="1">
        <v>9.6999999999999993</v>
      </c>
      <c r="G375" s="1">
        <v>18</v>
      </c>
      <c r="H375" s="1">
        <v>174.6</v>
      </c>
      <c r="I375" s="1" t="s">
        <v>30</v>
      </c>
      <c r="J375" s="1" t="s">
        <v>48</v>
      </c>
      <c r="K375" s="1">
        <v>7.6</v>
      </c>
      <c r="M375" s="1">
        <v>75</v>
      </c>
      <c r="N375" s="1"/>
      <c r="R375" s="1">
        <v>0</v>
      </c>
      <c r="S375" s="1"/>
      <c r="U375" s="1">
        <v>71</v>
      </c>
      <c r="V375" s="17">
        <v>0</v>
      </c>
      <c r="W375" s="17"/>
      <c r="X375" s="17">
        <v>0</v>
      </c>
      <c r="Y375" s="17">
        <v>0</v>
      </c>
      <c r="Z375" s="1">
        <v>-26.810199999999998</v>
      </c>
      <c r="AA375" s="14">
        <v>27.8277</v>
      </c>
    </row>
    <row r="376" spans="1:27" x14ac:dyDescent="0.25">
      <c r="A376" s="74" t="str">
        <f t="shared" si="101"/>
        <v>AMBITIONS_LC</v>
      </c>
      <c r="B376" s="10" t="s">
        <v>96</v>
      </c>
      <c r="C376" s="10" t="s">
        <v>91</v>
      </c>
      <c r="D376" s="1" t="s">
        <v>95</v>
      </c>
      <c r="E376" s="1" t="b">
        <f t="shared" si="102"/>
        <v>0</v>
      </c>
      <c r="F376" s="1">
        <v>50</v>
      </c>
      <c r="G376" s="1">
        <v>5</v>
      </c>
      <c r="H376" s="1">
        <v>250</v>
      </c>
      <c r="I376" s="1" t="s">
        <v>30</v>
      </c>
      <c r="J376" s="1" t="s">
        <v>48</v>
      </c>
      <c r="K376" s="1">
        <v>11.519</v>
      </c>
      <c r="M376" s="1">
        <v>75</v>
      </c>
      <c r="N376" s="1"/>
      <c r="R376" s="1">
        <v>0</v>
      </c>
      <c r="S376" s="1"/>
      <c r="U376" s="1">
        <v>3</v>
      </c>
      <c r="V376" s="17">
        <v>0</v>
      </c>
      <c r="W376" s="17"/>
      <c r="X376" s="17">
        <v>0</v>
      </c>
      <c r="Y376" s="17">
        <v>0</v>
      </c>
      <c r="Z376" s="1">
        <v>-26.810199999999998</v>
      </c>
      <c r="AA376" s="14">
        <v>27.8277</v>
      </c>
    </row>
  </sheetData>
  <conditionalFormatting sqref="A2:A376">
    <cfRule type="containsText" dxfId="2" priority="2" operator="containsText" text="ignore">
      <formula>NOT(ISERROR(SEARCH("ignore",A2)))</formula>
    </cfRule>
  </conditionalFormatting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1"/>
  <sheetViews>
    <sheetView topLeftCell="A351" zoomScale="85" zoomScaleNormal="85" workbookViewId="0">
      <selection activeCell="A286" sqref="A286:A381"/>
    </sheetView>
  </sheetViews>
  <sheetFormatPr defaultColWidth="8.7109375" defaultRowHeight="15" x14ac:dyDescent="0.25"/>
  <cols>
    <col min="1" max="1" width="15.42578125" customWidth="1"/>
    <col min="2" max="2" width="35.85546875" customWidth="1"/>
    <col min="3" max="3" width="22.140625" style="1" bestFit="1" customWidth="1"/>
    <col min="4" max="4" width="11.85546875" style="1" customWidth="1"/>
    <col min="5" max="5" width="16.7109375" bestFit="1" customWidth="1"/>
    <col min="6" max="6" width="15.7109375" style="1" customWidth="1"/>
    <col min="7" max="7" width="19" style="1" customWidth="1"/>
    <col min="8" max="8" width="27.85546875" style="1" customWidth="1"/>
    <col min="9" max="9" width="16.85546875" style="1" customWidth="1"/>
    <col min="10" max="10" width="13.28515625" style="1" customWidth="1"/>
    <col min="11" max="11" width="15.85546875" style="1" customWidth="1"/>
    <col min="12" max="12" width="20.42578125" style="1" customWidth="1"/>
    <col min="13" max="13" width="25.7109375" style="1" customWidth="1"/>
    <col min="14" max="16" width="29.42578125" style="1" customWidth="1"/>
  </cols>
  <sheetData>
    <row r="1" spans="1:16" ht="34.5" x14ac:dyDescent="0.25">
      <c r="A1" s="3" t="s">
        <v>0</v>
      </c>
      <c r="B1" s="3" t="s">
        <v>1</v>
      </c>
      <c r="C1" s="4" t="s">
        <v>106</v>
      </c>
      <c r="D1" s="4" t="s">
        <v>2</v>
      </c>
      <c r="E1" s="4" t="s">
        <v>3</v>
      </c>
      <c r="F1" s="5" t="s">
        <v>6</v>
      </c>
      <c r="G1" s="4" t="s">
        <v>19</v>
      </c>
      <c r="H1" s="4" t="s">
        <v>20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7</v>
      </c>
      <c r="N1" s="4" t="s">
        <v>8</v>
      </c>
      <c r="O1" s="4" t="s">
        <v>24</v>
      </c>
      <c r="P1" s="4" t="s">
        <v>25</v>
      </c>
    </row>
    <row r="2" spans="1:16" x14ac:dyDescent="0.25">
      <c r="A2" s="33" t="s">
        <v>99</v>
      </c>
      <c r="B2" s="34" t="s">
        <v>111</v>
      </c>
      <c r="C2" s="35" t="s">
        <v>112</v>
      </c>
      <c r="D2" s="35" t="s">
        <v>113</v>
      </c>
      <c r="E2" s="36" t="s">
        <v>114</v>
      </c>
      <c r="F2" s="36">
        <v>9.65</v>
      </c>
      <c r="G2" s="36">
        <v>3649</v>
      </c>
      <c r="H2" s="36">
        <v>0</v>
      </c>
      <c r="I2" s="36" t="s">
        <v>115</v>
      </c>
      <c r="J2" s="36">
        <v>1.1399999999999999</v>
      </c>
      <c r="K2" s="36" t="s">
        <v>30</v>
      </c>
      <c r="L2" s="36"/>
      <c r="M2" s="36">
        <v>2014</v>
      </c>
      <c r="N2" s="36">
        <v>2039</v>
      </c>
      <c r="O2" s="36">
        <v>-29.496506</v>
      </c>
      <c r="P2" s="36">
        <v>20.785119000000002</v>
      </c>
    </row>
    <row r="3" spans="1:16" x14ac:dyDescent="0.25">
      <c r="A3" s="33" t="s">
        <v>99</v>
      </c>
      <c r="B3" s="34" t="s">
        <v>116</v>
      </c>
      <c r="C3" s="35" t="s">
        <v>117</v>
      </c>
      <c r="D3" s="35" t="s">
        <v>113</v>
      </c>
      <c r="E3" s="37" t="s">
        <v>114</v>
      </c>
      <c r="F3" s="37">
        <v>48.25</v>
      </c>
      <c r="G3" s="37">
        <v>3649</v>
      </c>
      <c r="H3" s="37">
        <v>0</v>
      </c>
      <c r="I3" s="37" t="s">
        <v>115</v>
      </c>
      <c r="J3" s="37">
        <v>1.04</v>
      </c>
      <c r="K3" s="37" t="s">
        <v>30</v>
      </c>
      <c r="L3" s="37"/>
      <c r="M3" s="37">
        <v>2014</v>
      </c>
      <c r="N3" s="37">
        <v>2039</v>
      </c>
      <c r="O3" s="37">
        <v>-30.6234</v>
      </c>
      <c r="P3" s="37">
        <v>24.028300000000002</v>
      </c>
    </row>
    <row r="4" spans="1:16" x14ac:dyDescent="0.25">
      <c r="A4" s="33" t="s">
        <v>99</v>
      </c>
      <c r="B4" s="34" t="s">
        <v>118</v>
      </c>
      <c r="C4" s="35" t="s">
        <v>119</v>
      </c>
      <c r="D4" s="35" t="s">
        <v>113</v>
      </c>
      <c r="E4" s="36" t="s">
        <v>114</v>
      </c>
      <c r="F4" s="36">
        <v>48.25</v>
      </c>
      <c r="G4" s="36">
        <v>3649</v>
      </c>
      <c r="H4" s="36">
        <v>0</v>
      </c>
      <c r="I4" s="36" t="s">
        <v>115</v>
      </c>
      <c r="J4" s="36">
        <v>1.04</v>
      </c>
      <c r="K4" s="36" t="s">
        <v>30</v>
      </c>
      <c r="L4" s="36"/>
      <c r="M4" s="36">
        <v>2014</v>
      </c>
      <c r="N4" s="36">
        <v>2039</v>
      </c>
      <c r="O4" s="36">
        <v>-28.613299999999999</v>
      </c>
      <c r="P4" s="36">
        <v>24.7468</v>
      </c>
    </row>
    <row r="5" spans="1:16" x14ac:dyDescent="0.25">
      <c r="A5" s="33" t="s">
        <v>99</v>
      </c>
      <c r="B5" s="34" t="s">
        <v>120</v>
      </c>
      <c r="C5" s="35" t="s">
        <v>121</v>
      </c>
      <c r="D5" s="35" t="s">
        <v>113</v>
      </c>
      <c r="E5" s="37" t="s">
        <v>114</v>
      </c>
      <c r="F5" s="37">
        <v>10</v>
      </c>
      <c r="G5" s="37">
        <v>3649</v>
      </c>
      <c r="H5" s="37">
        <v>0</v>
      </c>
      <c r="I5" s="37" t="s">
        <v>122</v>
      </c>
      <c r="J5" s="37">
        <v>1.1000000000000001</v>
      </c>
      <c r="K5" s="37" t="s">
        <v>30</v>
      </c>
      <c r="L5" s="37"/>
      <c r="M5" s="37">
        <v>2014</v>
      </c>
      <c r="N5" s="37">
        <v>2039</v>
      </c>
      <c r="O5" s="37">
        <v>-29.393781000000001</v>
      </c>
      <c r="P5" s="37">
        <v>23.307708000000002</v>
      </c>
    </row>
    <row r="6" spans="1:16" x14ac:dyDescent="0.25">
      <c r="A6" s="33" t="s">
        <v>99</v>
      </c>
      <c r="B6" s="34" t="s">
        <v>123</v>
      </c>
      <c r="C6" s="35" t="s">
        <v>124</v>
      </c>
      <c r="D6" s="35" t="s">
        <v>113</v>
      </c>
      <c r="E6" s="36" t="s">
        <v>114</v>
      </c>
      <c r="F6" s="36">
        <v>19.899999999999999</v>
      </c>
      <c r="G6" s="36">
        <v>3649</v>
      </c>
      <c r="H6" s="36">
        <v>0</v>
      </c>
      <c r="I6" s="36" t="s">
        <v>115</v>
      </c>
      <c r="J6" s="36">
        <v>1.1100000000000001</v>
      </c>
      <c r="K6" s="36" t="s">
        <v>30</v>
      </c>
      <c r="L6" s="36"/>
      <c r="M6" s="36">
        <v>2014</v>
      </c>
      <c r="N6" s="36">
        <v>2039</v>
      </c>
      <c r="O6" s="36">
        <v>-29.001899999999999</v>
      </c>
      <c r="P6" s="36">
        <v>23.8019</v>
      </c>
    </row>
    <row r="7" spans="1:16" x14ac:dyDescent="0.25">
      <c r="A7" s="33" t="s">
        <v>99</v>
      </c>
      <c r="B7" s="34" t="s">
        <v>125</v>
      </c>
      <c r="C7" s="35" t="s">
        <v>125</v>
      </c>
      <c r="D7" s="35" t="s">
        <v>113</v>
      </c>
      <c r="E7" s="37" t="s">
        <v>114</v>
      </c>
      <c r="F7" s="37">
        <v>72.5</v>
      </c>
      <c r="G7" s="37">
        <v>3649</v>
      </c>
      <c r="H7" s="37">
        <v>0</v>
      </c>
      <c r="I7" s="37" t="s">
        <v>115</v>
      </c>
      <c r="J7" s="37">
        <v>1.03</v>
      </c>
      <c r="K7" s="37" t="s">
        <v>30</v>
      </c>
      <c r="L7" s="37"/>
      <c r="M7" s="37">
        <v>2014</v>
      </c>
      <c r="N7" s="37">
        <v>2039</v>
      </c>
      <c r="O7" s="37">
        <v>-30.160833</v>
      </c>
      <c r="P7" s="37">
        <v>24.135833000000002</v>
      </c>
    </row>
    <row r="8" spans="1:16" x14ac:dyDescent="0.25">
      <c r="A8" s="33" t="s">
        <v>99</v>
      </c>
      <c r="B8" s="34" t="s">
        <v>126</v>
      </c>
      <c r="C8" s="35" t="s">
        <v>127</v>
      </c>
      <c r="D8" s="35" t="s">
        <v>113</v>
      </c>
      <c r="E8" s="36" t="s">
        <v>114</v>
      </c>
      <c r="F8" s="36">
        <v>75</v>
      </c>
      <c r="G8" s="36">
        <v>3649</v>
      </c>
      <c r="H8" s="36">
        <v>0</v>
      </c>
      <c r="I8" s="36" t="s">
        <v>122</v>
      </c>
      <c r="J8" s="36">
        <v>1.08</v>
      </c>
      <c r="K8" s="36" t="s">
        <v>30</v>
      </c>
      <c r="L8" s="36"/>
      <c r="M8" s="36">
        <v>2014</v>
      </c>
      <c r="N8" s="36">
        <v>2039</v>
      </c>
      <c r="O8" s="36">
        <v>-27.612908000000001</v>
      </c>
      <c r="P8" s="36">
        <v>23.025886</v>
      </c>
    </row>
    <row r="9" spans="1:16" x14ac:dyDescent="0.25">
      <c r="A9" s="33" t="s">
        <v>99</v>
      </c>
      <c r="B9" s="34" t="s">
        <v>128</v>
      </c>
      <c r="C9" s="35" t="s">
        <v>129</v>
      </c>
      <c r="D9" s="35" t="s">
        <v>113</v>
      </c>
      <c r="E9" s="37" t="s">
        <v>114</v>
      </c>
      <c r="F9" s="37">
        <v>9.65</v>
      </c>
      <c r="G9" s="37">
        <v>3649</v>
      </c>
      <c r="H9" s="37">
        <v>0</v>
      </c>
      <c r="I9" s="37" t="s">
        <v>115</v>
      </c>
      <c r="J9" s="37">
        <v>1.1399999999999999</v>
      </c>
      <c r="K9" s="37" t="s">
        <v>30</v>
      </c>
      <c r="L9" s="37"/>
      <c r="M9" s="37">
        <v>2014</v>
      </c>
      <c r="N9" s="37">
        <v>2039</v>
      </c>
      <c r="O9" s="37">
        <v>-28.889147000000001</v>
      </c>
      <c r="P9" s="37">
        <v>19.555275000000002</v>
      </c>
    </row>
    <row r="10" spans="1:16" x14ac:dyDescent="0.25">
      <c r="A10" s="33" t="s">
        <v>99</v>
      </c>
      <c r="B10" s="34" t="s">
        <v>130</v>
      </c>
      <c r="C10" s="35" t="s">
        <v>131</v>
      </c>
      <c r="D10" s="35" t="s">
        <v>113</v>
      </c>
      <c r="E10" s="36" t="s">
        <v>114</v>
      </c>
      <c r="F10" s="36">
        <v>64</v>
      </c>
      <c r="G10" s="36">
        <v>3649</v>
      </c>
      <c r="H10" s="36">
        <v>0</v>
      </c>
      <c r="I10" s="36" t="s">
        <v>115</v>
      </c>
      <c r="J10" s="36">
        <v>1.17</v>
      </c>
      <c r="K10" s="36" t="s">
        <v>30</v>
      </c>
      <c r="L10" s="36"/>
      <c r="M10" s="36">
        <v>2014</v>
      </c>
      <c r="N10" s="36">
        <v>2039</v>
      </c>
      <c r="O10" s="36">
        <v>-28.3154</v>
      </c>
      <c r="P10" s="36">
        <v>23.350100000000001</v>
      </c>
    </row>
    <row r="11" spans="1:16" x14ac:dyDescent="0.25">
      <c r="A11" s="33" t="s">
        <v>99</v>
      </c>
      <c r="B11" s="34" t="s">
        <v>132</v>
      </c>
      <c r="C11" s="35" t="s">
        <v>133</v>
      </c>
      <c r="D11" s="35" t="s">
        <v>113</v>
      </c>
      <c r="E11" s="37" t="s">
        <v>114</v>
      </c>
      <c r="F11" s="37">
        <v>64</v>
      </c>
      <c r="G11" s="37">
        <v>3649</v>
      </c>
      <c r="H11" s="37">
        <v>0</v>
      </c>
      <c r="I11" s="37" t="s">
        <v>115</v>
      </c>
      <c r="J11" s="37">
        <v>1.17</v>
      </c>
      <c r="K11" s="37" t="s">
        <v>30</v>
      </c>
      <c r="L11" s="37"/>
      <c r="M11" s="37">
        <v>2014</v>
      </c>
      <c r="N11" s="37">
        <v>2039</v>
      </c>
      <c r="O11" s="37">
        <v>-28.913399999999999</v>
      </c>
      <c r="P11" s="37">
        <v>25.919899999999998</v>
      </c>
    </row>
    <row r="12" spans="1:16" x14ac:dyDescent="0.25">
      <c r="A12" s="33" t="s">
        <v>99</v>
      </c>
      <c r="B12" s="34" t="s">
        <v>134</v>
      </c>
      <c r="C12" s="35" t="s">
        <v>135</v>
      </c>
      <c r="D12" s="35" t="s">
        <v>113</v>
      </c>
      <c r="E12" s="36" t="s">
        <v>114</v>
      </c>
      <c r="F12" s="36">
        <v>9.65</v>
      </c>
      <c r="G12" s="36">
        <v>3649</v>
      </c>
      <c r="H12" s="36">
        <v>0</v>
      </c>
      <c r="I12" s="36" t="s">
        <v>115</v>
      </c>
      <c r="J12" s="36">
        <v>1.04</v>
      </c>
      <c r="K12" s="36" t="s">
        <v>30</v>
      </c>
      <c r="L12" s="36"/>
      <c r="M12" s="36">
        <v>2014</v>
      </c>
      <c r="N12" s="36">
        <v>2039</v>
      </c>
      <c r="O12" s="36">
        <v>-30.6279</v>
      </c>
      <c r="P12" s="36">
        <v>24.005452999999999</v>
      </c>
    </row>
    <row r="13" spans="1:16" x14ac:dyDescent="0.25">
      <c r="A13" s="33" t="s">
        <v>99</v>
      </c>
      <c r="B13" s="34" t="s">
        <v>136</v>
      </c>
      <c r="C13" s="35" t="s">
        <v>137</v>
      </c>
      <c r="D13" s="35" t="s">
        <v>113</v>
      </c>
      <c r="E13" s="37" t="s">
        <v>114</v>
      </c>
      <c r="F13" s="37">
        <v>19.899999999999999</v>
      </c>
      <c r="G13" s="37">
        <v>3649</v>
      </c>
      <c r="H13" s="37">
        <v>0</v>
      </c>
      <c r="I13" s="37" t="s">
        <v>115</v>
      </c>
      <c r="J13" s="37">
        <v>1.01</v>
      </c>
      <c r="K13" s="37" t="s">
        <v>30</v>
      </c>
      <c r="L13" s="37"/>
      <c r="M13" s="37">
        <v>2014</v>
      </c>
      <c r="N13" s="37">
        <v>2039</v>
      </c>
      <c r="O13" s="37">
        <v>-29.967661</v>
      </c>
      <c r="P13" s="37">
        <v>22.319683000000001</v>
      </c>
    </row>
    <row r="14" spans="1:16" x14ac:dyDescent="0.25">
      <c r="A14" s="33" t="s">
        <v>99</v>
      </c>
      <c r="B14" s="34" t="s">
        <v>138</v>
      </c>
      <c r="C14" s="35" t="s">
        <v>139</v>
      </c>
      <c r="D14" s="35" t="s">
        <v>113</v>
      </c>
      <c r="E14" s="36" t="s">
        <v>114</v>
      </c>
      <c r="F14" s="36">
        <v>6.76</v>
      </c>
      <c r="G14" s="36">
        <v>3649</v>
      </c>
      <c r="H14" s="36">
        <v>0</v>
      </c>
      <c r="I14" s="36" t="s">
        <v>115</v>
      </c>
      <c r="J14" s="36">
        <v>1.04</v>
      </c>
      <c r="K14" s="36" t="s">
        <v>30</v>
      </c>
      <c r="L14" s="36"/>
      <c r="M14" s="36">
        <v>2013</v>
      </c>
      <c r="N14" s="36">
        <v>2038</v>
      </c>
      <c r="O14" s="36">
        <v>-25.737891999999999</v>
      </c>
      <c r="P14" s="36">
        <v>27.418313999999999</v>
      </c>
    </row>
    <row r="15" spans="1:16" x14ac:dyDescent="0.25">
      <c r="A15" s="33" t="s">
        <v>99</v>
      </c>
      <c r="B15" s="34" t="s">
        <v>140</v>
      </c>
      <c r="C15" s="35" t="s">
        <v>141</v>
      </c>
      <c r="D15" s="35" t="s">
        <v>113</v>
      </c>
      <c r="E15" s="37" t="s">
        <v>114</v>
      </c>
      <c r="F15" s="37">
        <v>5</v>
      </c>
      <c r="G15" s="37">
        <v>3649</v>
      </c>
      <c r="H15" s="37">
        <v>0</v>
      </c>
      <c r="I15" s="37" t="s">
        <v>115</v>
      </c>
      <c r="J15" s="37">
        <v>1.2</v>
      </c>
      <c r="K15" s="37" t="s">
        <v>30</v>
      </c>
      <c r="L15" s="37"/>
      <c r="M15" s="37">
        <v>2015</v>
      </c>
      <c r="N15" s="37">
        <v>2040</v>
      </c>
      <c r="O15" s="37">
        <v>-33.35</v>
      </c>
      <c r="P15" s="37">
        <v>18.529707999999999</v>
      </c>
    </row>
    <row r="16" spans="1:16" x14ac:dyDescent="0.25">
      <c r="A16" s="33" t="s">
        <v>99</v>
      </c>
      <c r="B16" s="34" t="s">
        <v>142</v>
      </c>
      <c r="C16" s="35" t="s">
        <v>143</v>
      </c>
      <c r="D16" s="35" t="s">
        <v>113</v>
      </c>
      <c r="E16" s="36" t="s">
        <v>114</v>
      </c>
      <c r="F16" s="36">
        <v>75</v>
      </c>
      <c r="G16" s="36">
        <v>3649</v>
      </c>
      <c r="H16" s="36">
        <v>0</v>
      </c>
      <c r="I16" s="36" t="s">
        <v>115</v>
      </c>
      <c r="J16" s="36">
        <v>1.1299999999999999</v>
      </c>
      <c r="K16" s="36" t="s">
        <v>30</v>
      </c>
      <c r="L16" s="36"/>
      <c r="M16" s="36">
        <v>2014</v>
      </c>
      <c r="N16" s="36">
        <v>2039</v>
      </c>
      <c r="O16" s="36">
        <v>-30.604752999999999</v>
      </c>
      <c r="P16" s="36">
        <v>24.095238999999999</v>
      </c>
    </row>
    <row r="17" spans="1:16" x14ac:dyDescent="0.25">
      <c r="A17" s="33" t="s">
        <v>99</v>
      </c>
      <c r="B17" s="34" t="s">
        <v>144</v>
      </c>
      <c r="C17" s="35" t="s">
        <v>145</v>
      </c>
      <c r="D17" s="35" t="s">
        <v>113</v>
      </c>
      <c r="E17" s="37" t="s">
        <v>114</v>
      </c>
      <c r="F17" s="37">
        <v>28</v>
      </c>
      <c r="G17" s="37">
        <v>3649</v>
      </c>
      <c r="H17" s="37">
        <v>0</v>
      </c>
      <c r="I17" s="37" t="s">
        <v>115</v>
      </c>
      <c r="J17" s="37">
        <v>1.1100000000000001</v>
      </c>
      <c r="K17" s="37" t="s">
        <v>30</v>
      </c>
      <c r="L17" s="37"/>
      <c r="M17" s="37">
        <v>2014</v>
      </c>
      <c r="N17" s="37">
        <v>2039</v>
      </c>
      <c r="O17" s="37">
        <v>-22.991667</v>
      </c>
      <c r="P17" s="37">
        <v>29.251667000000001</v>
      </c>
    </row>
    <row r="18" spans="1:16" x14ac:dyDescent="0.25">
      <c r="A18" s="33" t="s">
        <v>99</v>
      </c>
      <c r="B18" s="34" t="s">
        <v>146</v>
      </c>
      <c r="C18" s="35" t="s">
        <v>147</v>
      </c>
      <c r="D18" s="35" t="s">
        <v>113</v>
      </c>
      <c r="E18" s="36" t="s">
        <v>114</v>
      </c>
      <c r="F18" s="36">
        <v>36</v>
      </c>
      <c r="G18" s="36">
        <v>3649</v>
      </c>
      <c r="H18" s="36">
        <v>0</v>
      </c>
      <c r="I18" s="36" t="s">
        <v>122</v>
      </c>
      <c r="J18" s="36">
        <v>1</v>
      </c>
      <c r="K18" s="36" t="s">
        <v>30</v>
      </c>
      <c r="L18" s="36"/>
      <c r="M18" s="36">
        <v>2014</v>
      </c>
      <c r="N18" s="36">
        <v>2039</v>
      </c>
      <c r="O18" s="36">
        <v>-33.410389000000002</v>
      </c>
      <c r="P18" s="36">
        <v>19.927600000000002</v>
      </c>
    </row>
    <row r="19" spans="1:16" x14ac:dyDescent="0.25">
      <c r="A19" s="33" t="s">
        <v>99</v>
      </c>
      <c r="B19" s="34" t="s">
        <v>148</v>
      </c>
      <c r="C19" s="35" t="s">
        <v>149</v>
      </c>
      <c r="D19" s="35" t="s">
        <v>113</v>
      </c>
      <c r="E19" s="37" t="s">
        <v>114</v>
      </c>
      <c r="F19" s="37">
        <v>30</v>
      </c>
      <c r="G19" s="37">
        <v>3649</v>
      </c>
      <c r="H19" s="37">
        <v>0</v>
      </c>
      <c r="I19" s="37" t="s">
        <v>122</v>
      </c>
      <c r="J19" s="37">
        <v>1.1000000000000001</v>
      </c>
      <c r="K19" s="37" t="s">
        <v>30</v>
      </c>
      <c r="L19" s="37"/>
      <c r="M19" s="37">
        <v>2014</v>
      </c>
      <c r="N19" s="37">
        <v>2039</v>
      </c>
      <c r="O19" s="37">
        <v>-24.041667</v>
      </c>
      <c r="P19" s="37">
        <v>29.361667000000001</v>
      </c>
    </row>
    <row r="20" spans="1:16" x14ac:dyDescent="0.25">
      <c r="A20" s="33" t="s">
        <v>99</v>
      </c>
      <c r="B20" s="34" t="s">
        <v>150</v>
      </c>
      <c r="C20" s="35" t="s">
        <v>150</v>
      </c>
      <c r="D20" s="35" t="s">
        <v>151</v>
      </c>
      <c r="E20" s="36" t="s">
        <v>114</v>
      </c>
      <c r="F20" s="36">
        <v>9</v>
      </c>
      <c r="G20" s="36">
        <v>2176</v>
      </c>
      <c r="H20" s="36">
        <v>0</v>
      </c>
      <c r="I20" s="36" t="s">
        <v>115</v>
      </c>
      <c r="J20" s="36">
        <v>1.17</v>
      </c>
      <c r="K20" s="36" t="s">
        <v>30</v>
      </c>
      <c r="L20" s="36"/>
      <c r="M20" s="36">
        <v>2014</v>
      </c>
      <c r="N20" s="36">
        <v>2039</v>
      </c>
      <c r="O20" s="36">
        <v>-32.641343999999997</v>
      </c>
      <c r="P20" s="36">
        <v>18.497288999999999</v>
      </c>
    </row>
    <row r="21" spans="1:16" x14ac:dyDescent="0.25">
      <c r="A21" s="33" t="s">
        <v>99</v>
      </c>
      <c r="B21" s="34" t="s">
        <v>152</v>
      </c>
      <c r="C21" s="35" t="s">
        <v>153</v>
      </c>
      <c r="D21" s="35" t="s">
        <v>151</v>
      </c>
      <c r="E21" s="37" t="s">
        <v>114</v>
      </c>
      <c r="F21" s="37">
        <v>60</v>
      </c>
      <c r="G21" s="37">
        <v>2176</v>
      </c>
      <c r="H21" s="37">
        <v>0</v>
      </c>
      <c r="I21" s="37" t="s">
        <v>122</v>
      </c>
      <c r="J21" s="37">
        <v>1.1000000000000001</v>
      </c>
      <c r="K21" s="37" t="s">
        <v>30</v>
      </c>
      <c r="L21" s="37"/>
      <c r="M21" s="37">
        <v>2014</v>
      </c>
      <c r="N21" s="37">
        <v>2039</v>
      </c>
      <c r="O21" s="37">
        <v>-28.462800000000001</v>
      </c>
      <c r="P21" s="37">
        <v>25.1891</v>
      </c>
    </row>
    <row r="22" spans="1:16" x14ac:dyDescent="0.25">
      <c r="A22" s="33" t="s">
        <v>99</v>
      </c>
      <c r="B22" s="34" t="s">
        <v>154</v>
      </c>
      <c r="C22" s="35" t="s">
        <v>155</v>
      </c>
      <c r="D22" s="35" t="s">
        <v>151</v>
      </c>
      <c r="E22" s="36" t="s">
        <v>114</v>
      </c>
      <c r="F22" s="36">
        <v>75</v>
      </c>
      <c r="G22" s="36">
        <v>2176</v>
      </c>
      <c r="H22" s="36">
        <v>0</v>
      </c>
      <c r="I22" s="36" t="s">
        <v>115</v>
      </c>
      <c r="J22" s="36">
        <v>1.28</v>
      </c>
      <c r="K22" s="36" t="s">
        <v>30</v>
      </c>
      <c r="L22" s="36"/>
      <c r="M22" s="36">
        <v>2014</v>
      </c>
      <c r="N22" s="36">
        <v>2039</v>
      </c>
      <c r="O22" s="36">
        <v>-28.313300000000002</v>
      </c>
      <c r="P22" s="36">
        <v>23.3751</v>
      </c>
    </row>
    <row r="23" spans="1:16" x14ac:dyDescent="0.25">
      <c r="A23" s="33" t="s">
        <v>99</v>
      </c>
      <c r="B23" s="34" t="s">
        <v>156</v>
      </c>
      <c r="C23" s="35" t="s">
        <v>156</v>
      </c>
      <c r="D23" s="35" t="s">
        <v>151</v>
      </c>
      <c r="E23" s="37" t="s">
        <v>114</v>
      </c>
      <c r="F23" s="37">
        <v>36.799999999999997</v>
      </c>
      <c r="G23" s="37">
        <v>2176</v>
      </c>
      <c r="H23" s="37">
        <v>0</v>
      </c>
      <c r="I23" s="37" t="s">
        <v>122</v>
      </c>
      <c r="J23" s="37">
        <v>1</v>
      </c>
      <c r="K23" s="37" t="s">
        <v>30</v>
      </c>
      <c r="L23" s="37"/>
      <c r="M23" s="37">
        <v>2013</v>
      </c>
      <c r="N23" s="37">
        <v>2038</v>
      </c>
      <c r="O23" s="37">
        <v>-30.9986</v>
      </c>
      <c r="P23" s="37">
        <v>24.650600000000001</v>
      </c>
    </row>
    <row r="24" spans="1:16" x14ac:dyDescent="0.25">
      <c r="A24" s="33" t="s">
        <v>99</v>
      </c>
      <c r="B24" s="34" t="s">
        <v>157</v>
      </c>
      <c r="C24" s="35" t="s">
        <v>158</v>
      </c>
      <c r="D24" s="35" t="s">
        <v>151</v>
      </c>
      <c r="E24" s="36" t="s">
        <v>114</v>
      </c>
      <c r="F24" s="36">
        <v>69.900000000000006</v>
      </c>
      <c r="G24" s="36">
        <v>2176</v>
      </c>
      <c r="H24" s="36">
        <v>0</v>
      </c>
      <c r="I24" s="36" t="s">
        <v>115</v>
      </c>
      <c r="J24" s="36">
        <v>1.07</v>
      </c>
      <c r="K24" s="36" t="s">
        <v>30</v>
      </c>
      <c r="L24" s="36"/>
      <c r="M24" s="36">
        <v>2014</v>
      </c>
      <c r="N24" s="36">
        <v>2039</v>
      </c>
      <c r="O24" s="36">
        <v>-30.837299999999999</v>
      </c>
      <c r="P24" s="36">
        <v>26.205500000000001</v>
      </c>
    </row>
    <row r="25" spans="1:16" x14ac:dyDescent="0.25">
      <c r="A25" s="33" t="s">
        <v>99</v>
      </c>
      <c r="B25" s="34" t="s">
        <v>159</v>
      </c>
      <c r="C25" s="35" t="s">
        <v>160</v>
      </c>
      <c r="D25" s="35" t="s">
        <v>151</v>
      </c>
      <c r="E25" s="37" t="s">
        <v>114</v>
      </c>
      <c r="F25" s="37">
        <v>74</v>
      </c>
      <c r="G25" s="37">
        <v>2176</v>
      </c>
      <c r="H25" s="37">
        <v>0</v>
      </c>
      <c r="I25" s="37" t="s">
        <v>122</v>
      </c>
      <c r="J25" s="37">
        <v>1.27</v>
      </c>
      <c r="K25" s="37" t="s">
        <v>30</v>
      </c>
      <c r="L25" s="37"/>
      <c r="M25" s="37">
        <v>2014</v>
      </c>
      <c r="N25" s="37">
        <v>2039</v>
      </c>
      <c r="O25" s="37">
        <v>-27.583611000000001</v>
      </c>
      <c r="P25" s="37">
        <v>22.932777999999999</v>
      </c>
    </row>
    <row r="26" spans="1:16" x14ac:dyDescent="0.25">
      <c r="A26" s="33" t="s">
        <v>99</v>
      </c>
      <c r="B26" s="34" t="s">
        <v>161</v>
      </c>
      <c r="C26" s="35" t="s">
        <v>162</v>
      </c>
      <c r="D26" s="35" t="s">
        <v>151</v>
      </c>
      <c r="E26" s="36" t="s">
        <v>114</v>
      </c>
      <c r="F26" s="36">
        <v>75</v>
      </c>
      <c r="G26" s="36">
        <v>2176</v>
      </c>
      <c r="H26" s="36">
        <v>0</v>
      </c>
      <c r="I26" s="36" t="s">
        <v>115</v>
      </c>
      <c r="J26" s="36">
        <v>1</v>
      </c>
      <c r="K26" s="36" t="s">
        <v>30</v>
      </c>
      <c r="L26" s="36"/>
      <c r="M26" s="36">
        <v>2014</v>
      </c>
      <c r="N26" s="36">
        <v>2039</v>
      </c>
      <c r="O26" s="36">
        <v>-30.604752999999999</v>
      </c>
      <c r="P26" s="36">
        <v>24.095238999999999</v>
      </c>
    </row>
    <row r="27" spans="1:16" x14ac:dyDescent="0.25">
      <c r="A27" s="33" t="s">
        <v>99</v>
      </c>
      <c r="B27" s="34" t="s">
        <v>163</v>
      </c>
      <c r="C27" s="35" t="s">
        <v>164</v>
      </c>
      <c r="D27" s="35" t="s">
        <v>151</v>
      </c>
      <c r="E27" s="37" t="s">
        <v>114</v>
      </c>
      <c r="F27" s="37">
        <v>8.9</v>
      </c>
      <c r="G27" s="37">
        <v>2176</v>
      </c>
      <c r="H27" s="37">
        <v>0</v>
      </c>
      <c r="I27" s="37" t="s">
        <v>115</v>
      </c>
      <c r="J27" s="37">
        <v>1.1200000000000001</v>
      </c>
      <c r="K27" s="37" t="s">
        <v>30</v>
      </c>
      <c r="L27" s="37"/>
      <c r="M27" s="37">
        <v>2014</v>
      </c>
      <c r="N27" s="37">
        <v>2039</v>
      </c>
      <c r="O27" s="37">
        <v>-28.549299999999999</v>
      </c>
      <c r="P27" s="37">
        <v>21.1038</v>
      </c>
    </row>
    <row r="28" spans="1:16" x14ac:dyDescent="0.25">
      <c r="A28" s="33" t="s">
        <v>99</v>
      </c>
      <c r="B28" s="34" t="s">
        <v>165</v>
      </c>
      <c r="C28" s="35" t="s">
        <v>165</v>
      </c>
      <c r="D28" s="35" t="s">
        <v>151</v>
      </c>
      <c r="E28" s="36" t="s">
        <v>114</v>
      </c>
      <c r="F28" s="36">
        <v>8.8000000000000007</v>
      </c>
      <c r="G28" s="36">
        <v>2176</v>
      </c>
      <c r="H28" s="36">
        <v>0</v>
      </c>
      <c r="I28" s="36" t="s">
        <v>115</v>
      </c>
      <c r="J28" s="36">
        <v>1.19</v>
      </c>
      <c r="K28" s="36" t="s">
        <v>30</v>
      </c>
      <c r="L28" s="36"/>
      <c r="M28" s="36">
        <v>2014</v>
      </c>
      <c r="N28" s="36">
        <v>2039</v>
      </c>
      <c r="O28" s="36">
        <v>-31.634886000000002</v>
      </c>
      <c r="P28" s="36">
        <v>18.505355999999999</v>
      </c>
    </row>
    <row r="29" spans="1:16" x14ac:dyDescent="0.25">
      <c r="A29" s="33" t="s">
        <v>99</v>
      </c>
      <c r="B29" s="34" t="s">
        <v>166</v>
      </c>
      <c r="C29" s="35" t="s">
        <v>167</v>
      </c>
      <c r="D29" s="35" t="s">
        <v>168</v>
      </c>
      <c r="E29" s="37" t="s">
        <v>114</v>
      </c>
      <c r="F29" s="37">
        <v>75</v>
      </c>
      <c r="G29" s="37">
        <v>1165</v>
      </c>
      <c r="H29" s="37">
        <v>0</v>
      </c>
      <c r="I29" s="37" t="s">
        <v>115</v>
      </c>
      <c r="J29" s="37">
        <v>1.1000000000000001</v>
      </c>
      <c r="K29" s="37" t="s">
        <v>30</v>
      </c>
      <c r="L29" s="37"/>
      <c r="M29" s="37">
        <v>2017</v>
      </c>
      <c r="N29" s="37">
        <v>2042</v>
      </c>
      <c r="O29" s="37">
        <v>-27.378969000000001</v>
      </c>
      <c r="P29" s="37">
        <v>23.012989000000001</v>
      </c>
    </row>
    <row r="30" spans="1:16" x14ac:dyDescent="0.25">
      <c r="A30" s="33" t="s">
        <v>99</v>
      </c>
      <c r="B30" s="34" t="s">
        <v>169</v>
      </c>
      <c r="C30" s="35" t="s">
        <v>170</v>
      </c>
      <c r="D30" s="35" t="s">
        <v>168</v>
      </c>
      <c r="E30" s="36" t="s">
        <v>114</v>
      </c>
      <c r="F30" s="36">
        <v>75</v>
      </c>
      <c r="G30" s="36">
        <v>1165</v>
      </c>
      <c r="H30" s="36">
        <v>0</v>
      </c>
      <c r="I30" s="36" t="s">
        <v>115</v>
      </c>
      <c r="J30" s="36">
        <v>1</v>
      </c>
      <c r="K30" s="36" t="s">
        <v>30</v>
      </c>
      <c r="L30" s="36"/>
      <c r="M30" s="36">
        <v>2016</v>
      </c>
      <c r="N30" s="36">
        <v>2041</v>
      </c>
      <c r="O30" s="36">
        <v>-32.4148</v>
      </c>
      <c r="P30" s="36">
        <v>18.7379</v>
      </c>
    </row>
    <row r="31" spans="1:16" x14ac:dyDescent="0.25">
      <c r="A31" s="33" t="s">
        <v>99</v>
      </c>
      <c r="B31" s="34" t="s">
        <v>171</v>
      </c>
      <c r="C31" s="35" t="s">
        <v>172</v>
      </c>
      <c r="D31" s="35" t="s">
        <v>168</v>
      </c>
      <c r="E31" s="37" t="s">
        <v>114</v>
      </c>
      <c r="F31" s="37">
        <v>75</v>
      </c>
      <c r="G31" s="37">
        <v>1165</v>
      </c>
      <c r="H31" s="37">
        <v>0</v>
      </c>
      <c r="I31" s="37" t="s">
        <v>115</v>
      </c>
      <c r="J31" s="37">
        <v>1.1499999999999999</v>
      </c>
      <c r="K31" s="37" t="s">
        <v>30</v>
      </c>
      <c r="L31" s="37"/>
      <c r="M31" s="37">
        <v>2016</v>
      </c>
      <c r="N31" s="37">
        <v>2041</v>
      </c>
      <c r="O31" s="37">
        <v>-30.037500000000001</v>
      </c>
      <c r="P31" s="37">
        <v>22.317222000000001</v>
      </c>
    </row>
    <row r="32" spans="1:16" x14ac:dyDescent="0.25">
      <c r="A32" s="33" t="s">
        <v>99</v>
      </c>
      <c r="B32" s="34" t="s">
        <v>173</v>
      </c>
      <c r="C32" s="35" t="s">
        <v>174</v>
      </c>
      <c r="D32" s="35" t="s">
        <v>168</v>
      </c>
      <c r="E32" s="36" t="s">
        <v>114</v>
      </c>
      <c r="F32" s="36">
        <v>75</v>
      </c>
      <c r="G32" s="36">
        <v>1165</v>
      </c>
      <c r="H32" s="36">
        <v>0</v>
      </c>
      <c r="I32" s="36" t="s">
        <v>122</v>
      </c>
      <c r="J32" s="36">
        <v>1.1499999999999999</v>
      </c>
      <c r="K32" s="36" t="s">
        <v>30</v>
      </c>
      <c r="L32" s="36"/>
      <c r="M32" s="36">
        <v>2016</v>
      </c>
      <c r="N32" s="36">
        <v>2041</v>
      </c>
      <c r="O32" s="36">
        <v>-30.024443999999999</v>
      </c>
      <c r="P32" s="36">
        <v>22.362777999999999</v>
      </c>
    </row>
    <row r="33" spans="1:16" x14ac:dyDescent="0.25">
      <c r="A33" s="33" t="s">
        <v>99</v>
      </c>
      <c r="B33" s="34" t="s">
        <v>175</v>
      </c>
      <c r="C33" s="35" t="s">
        <v>176</v>
      </c>
      <c r="D33" s="35" t="s">
        <v>168</v>
      </c>
      <c r="E33" s="37" t="s">
        <v>114</v>
      </c>
      <c r="F33" s="37">
        <v>75</v>
      </c>
      <c r="G33" s="37">
        <v>1165</v>
      </c>
      <c r="H33" s="37">
        <v>0</v>
      </c>
      <c r="I33" s="37" t="s">
        <v>115</v>
      </c>
      <c r="J33" s="37">
        <v>1.1000000000000001</v>
      </c>
      <c r="K33" s="37" t="s">
        <v>30</v>
      </c>
      <c r="L33" s="37"/>
      <c r="M33" s="37">
        <v>2017</v>
      </c>
      <c r="N33" s="37">
        <v>2042</v>
      </c>
      <c r="O33" s="37">
        <v>-29.086943999999999</v>
      </c>
      <c r="P33" s="37">
        <v>24.903333</v>
      </c>
    </row>
    <row r="34" spans="1:16" x14ac:dyDescent="0.25">
      <c r="A34" s="33" t="s">
        <v>99</v>
      </c>
      <c r="B34" s="34" t="s">
        <v>177</v>
      </c>
      <c r="C34" s="35" t="s">
        <v>178</v>
      </c>
      <c r="D34" s="35" t="s">
        <v>168</v>
      </c>
      <c r="E34" s="36" t="s">
        <v>114</v>
      </c>
      <c r="F34" s="36">
        <v>60</v>
      </c>
      <c r="G34" s="36">
        <v>1165</v>
      </c>
      <c r="H34" s="36">
        <v>0</v>
      </c>
      <c r="I34" s="36" t="s">
        <v>115</v>
      </c>
      <c r="J34" s="36">
        <v>1.1000000000000001</v>
      </c>
      <c r="K34" s="36" t="s">
        <v>30</v>
      </c>
      <c r="L34" s="36"/>
      <c r="M34" s="36">
        <v>2016</v>
      </c>
      <c r="N34" s="36">
        <v>2041</v>
      </c>
      <c r="O34" s="36">
        <v>-23.072778</v>
      </c>
      <c r="P34" s="36">
        <v>27.989443999999999</v>
      </c>
    </row>
    <row r="35" spans="1:16" x14ac:dyDescent="0.25">
      <c r="A35" s="33" t="s">
        <v>99</v>
      </c>
      <c r="B35" s="34" t="s">
        <v>179</v>
      </c>
      <c r="C35" s="35" t="s">
        <v>180</v>
      </c>
      <c r="D35" s="35" t="s">
        <v>181</v>
      </c>
      <c r="E35" s="37" t="s">
        <v>114</v>
      </c>
      <c r="F35" s="37">
        <v>40</v>
      </c>
      <c r="G35" s="37">
        <v>872</v>
      </c>
      <c r="H35" s="37">
        <v>0</v>
      </c>
      <c r="I35" s="37" t="s">
        <v>122</v>
      </c>
      <c r="J35" s="37">
        <v>1.1499999999999999</v>
      </c>
      <c r="K35" s="37" t="s">
        <v>30</v>
      </c>
      <c r="L35" s="37"/>
      <c r="M35" s="37">
        <v>2020</v>
      </c>
      <c r="N35" s="37">
        <v>2045</v>
      </c>
      <c r="O35" s="37">
        <v>-29.235793999999999</v>
      </c>
      <c r="P35" s="37">
        <v>18.897656000000001</v>
      </c>
    </row>
    <row r="36" spans="1:16" ht="16.5" x14ac:dyDescent="0.3">
      <c r="A36" s="33" t="s">
        <v>99</v>
      </c>
      <c r="B36" s="34" t="s">
        <v>182</v>
      </c>
      <c r="C36" s="35" t="s">
        <v>182</v>
      </c>
      <c r="D36" s="35" t="s">
        <v>181</v>
      </c>
      <c r="E36" s="36" t="s">
        <v>114</v>
      </c>
      <c r="F36" s="36">
        <v>67.900000000000006</v>
      </c>
      <c r="G36" s="36">
        <v>872</v>
      </c>
      <c r="H36" s="36">
        <v>0</v>
      </c>
      <c r="I36" s="36" t="s">
        <v>122</v>
      </c>
      <c r="J36" s="36">
        <v>1.1499999999999999</v>
      </c>
      <c r="K36" s="36" t="s">
        <v>30</v>
      </c>
      <c r="L36" s="36"/>
      <c r="M36" s="36">
        <v>2020</v>
      </c>
      <c r="N36" s="36">
        <v>2045</v>
      </c>
      <c r="O36" s="57">
        <v>-27.158300000000001</v>
      </c>
      <c r="P36" s="57">
        <v>26.4009</v>
      </c>
    </row>
    <row r="37" spans="1:16" x14ac:dyDescent="0.25">
      <c r="A37" s="33" t="s">
        <v>99</v>
      </c>
      <c r="B37" s="34" t="s">
        <v>183</v>
      </c>
      <c r="C37" s="35" t="s">
        <v>184</v>
      </c>
      <c r="D37" s="35" t="s">
        <v>181</v>
      </c>
      <c r="E37" s="37" t="s">
        <v>114</v>
      </c>
      <c r="F37" s="37">
        <v>50</v>
      </c>
      <c r="G37" s="37">
        <v>872</v>
      </c>
      <c r="H37" s="37">
        <v>0</v>
      </c>
      <c r="I37" s="37" t="s">
        <v>122</v>
      </c>
      <c r="J37" s="37">
        <v>1.1599999999999999</v>
      </c>
      <c r="K37" s="37" t="s">
        <v>30</v>
      </c>
      <c r="L37" s="37"/>
      <c r="M37" s="37">
        <v>2021</v>
      </c>
      <c r="N37" s="37">
        <v>2046</v>
      </c>
      <c r="O37" s="37">
        <v>-25.633199999999999</v>
      </c>
      <c r="P37" s="37">
        <v>27.930700000000002</v>
      </c>
    </row>
    <row r="38" spans="1:16" x14ac:dyDescent="0.25">
      <c r="A38" s="33" t="s">
        <v>99</v>
      </c>
      <c r="B38" s="34" t="s">
        <v>185</v>
      </c>
      <c r="C38" s="35" t="s">
        <v>186</v>
      </c>
      <c r="D38" s="35" t="s">
        <v>181</v>
      </c>
      <c r="E38" s="36" t="s">
        <v>114</v>
      </c>
      <c r="F38" s="36">
        <v>75</v>
      </c>
      <c r="G38" s="36">
        <v>872</v>
      </c>
      <c r="H38" s="36">
        <v>0</v>
      </c>
      <c r="I38" s="36" t="s">
        <v>122</v>
      </c>
      <c r="J38" s="36">
        <v>1.1499999999999999</v>
      </c>
      <c r="K38" s="36" t="s">
        <v>30</v>
      </c>
      <c r="L38" s="36"/>
      <c r="M38" s="36">
        <v>2020</v>
      </c>
      <c r="N38" s="36">
        <v>2045</v>
      </c>
      <c r="O38" s="36">
        <v>-28.567699999999999</v>
      </c>
      <c r="P38" s="36">
        <v>24.702300000000001</v>
      </c>
    </row>
    <row r="39" spans="1:16" x14ac:dyDescent="0.25">
      <c r="A39" s="33" t="s">
        <v>99</v>
      </c>
      <c r="B39" s="34" t="s">
        <v>187</v>
      </c>
      <c r="C39" s="35" t="s">
        <v>188</v>
      </c>
      <c r="D39" s="35" t="s">
        <v>181</v>
      </c>
      <c r="E39" s="37" t="s">
        <v>114</v>
      </c>
      <c r="F39" s="37">
        <v>75</v>
      </c>
      <c r="G39" s="37">
        <v>872</v>
      </c>
      <c r="H39" s="37">
        <v>0</v>
      </c>
      <c r="I39" s="37" t="s">
        <v>122</v>
      </c>
      <c r="J39" s="37">
        <v>1.1499999999999999</v>
      </c>
      <c r="K39" s="37" t="s">
        <v>30</v>
      </c>
      <c r="L39" s="37"/>
      <c r="M39" s="37">
        <v>2020</v>
      </c>
      <c r="N39" s="37">
        <v>2045</v>
      </c>
      <c r="O39" s="37">
        <v>-28.549299999999999</v>
      </c>
      <c r="P39" s="37">
        <v>21.1038</v>
      </c>
    </row>
    <row r="40" spans="1:16" x14ac:dyDescent="0.25">
      <c r="A40" s="33" t="s">
        <v>99</v>
      </c>
      <c r="B40" s="34" t="s">
        <v>189</v>
      </c>
      <c r="C40" s="35" t="s">
        <v>190</v>
      </c>
      <c r="D40" s="35" t="s">
        <v>181</v>
      </c>
      <c r="E40" s="36" t="s">
        <v>114</v>
      </c>
      <c r="F40" s="36">
        <v>75</v>
      </c>
      <c r="G40" s="36">
        <v>872</v>
      </c>
      <c r="H40" s="36">
        <v>0</v>
      </c>
      <c r="I40" s="36" t="s">
        <v>122</v>
      </c>
      <c r="J40" s="36">
        <v>1.1499999999999999</v>
      </c>
      <c r="K40" s="36" t="s">
        <v>30</v>
      </c>
      <c r="L40" s="36"/>
      <c r="M40" s="36">
        <v>2020</v>
      </c>
      <c r="N40" s="36">
        <v>2045</v>
      </c>
      <c r="O40" s="36">
        <v>-28.570699999999999</v>
      </c>
      <c r="P40" s="36">
        <v>21.061299999999999</v>
      </c>
    </row>
    <row r="41" spans="1:16" x14ac:dyDescent="0.25">
      <c r="A41" s="33" t="s">
        <v>99</v>
      </c>
      <c r="B41" s="34" t="s">
        <v>191</v>
      </c>
      <c r="C41" s="35" t="s">
        <v>192</v>
      </c>
      <c r="D41" s="35" t="s">
        <v>181</v>
      </c>
      <c r="E41" s="37" t="s">
        <v>114</v>
      </c>
      <c r="F41" s="37">
        <v>55</v>
      </c>
      <c r="G41" s="37">
        <v>872</v>
      </c>
      <c r="H41" s="37">
        <v>0</v>
      </c>
      <c r="I41" s="37" t="s">
        <v>122</v>
      </c>
      <c r="J41" s="37">
        <v>1.1499999999999999</v>
      </c>
      <c r="K41" s="37" t="s">
        <v>30</v>
      </c>
      <c r="L41" s="37"/>
      <c r="M41" s="37">
        <v>2021</v>
      </c>
      <c r="N41" s="37">
        <v>2046</v>
      </c>
      <c r="O41" s="37">
        <v>-29.3857</v>
      </c>
      <c r="P41" s="37">
        <v>23.3172</v>
      </c>
    </row>
    <row r="42" spans="1:16" x14ac:dyDescent="0.25">
      <c r="A42" s="33" t="s">
        <v>99</v>
      </c>
      <c r="B42" s="34" t="s">
        <v>193</v>
      </c>
      <c r="C42" s="35" t="s">
        <v>194</v>
      </c>
      <c r="D42" s="35" t="s">
        <v>181</v>
      </c>
      <c r="E42" s="36" t="s">
        <v>114</v>
      </c>
      <c r="F42" s="36">
        <v>75</v>
      </c>
      <c r="G42" s="36">
        <v>872</v>
      </c>
      <c r="H42" s="36">
        <v>0</v>
      </c>
      <c r="I42" s="36" t="s">
        <v>122</v>
      </c>
      <c r="J42" s="36">
        <v>1.1499999999999999</v>
      </c>
      <c r="K42" s="36" t="s">
        <v>30</v>
      </c>
      <c r="L42" s="36"/>
      <c r="M42" s="36">
        <v>2020</v>
      </c>
      <c r="N42" s="36">
        <v>2045</v>
      </c>
      <c r="O42" s="36">
        <v>-28.898810999999998</v>
      </c>
      <c r="P42" s="36">
        <v>19.557383000000002</v>
      </c>
    </row>
    <row r="43" spans="1:16" x14ac:dyDescent="0.25">
      <c r="A43" s="33" t="s">
        <v>99</v>
      </c>
      <c r="B43" s="34" t="s">
        <v>195</v>
      </c>
      <c r="C43" s="35" t="s">
        <v>196</v>
      </c>
      <c r="D43" s="35" t="s">
        <v>181</v>
      </c>
      <c r="E43" s="37" t="s">
        <v>114</v>
      </c>
      <c r="F43" s="37">
        <v>75</v>
      </c>
      <c r="G43" s="37">
        <v>872</v>
      </c>
      <c r="H43" s="37">
        <v>0</v>
      </c>
      <c r="I43" s="37" t="s">
        <v>122</v>
      </c>
      <c r="J43" s="37">
        <v>1.1499999999999999</v>
      </c>
      <c r="K43" s="37" t="s">
        <v>30</v>
      </c>
      <c r="L43" s="37"/>
      <c r="M43" s="37">
        <v>2023</v>
      </c>
      <c r="N43" s="37">
        <v>2048</v>
      </c>
      <c r="O43" s="37">
        <v>-30.918108610000001</v>
      </c>
      <c r="P43" s="37">
        <v>19.441043459999999</v>
      </c>
    </row>
    <row r="44" spans="1:16" x14ac:dyDescent="0.25">
      <c r="A44" s="33" t="s">
        <v>99</v>
      </c>
      <c r="B44" s="34" t="s">
        <v>197</v>
      </c>
      <c r="C44" s="35" t="s">
        <v>198</v>
      </c>
      <c r="D44" s="35" t="s">
        <v>181</v>
      </c>
      <c r="E44" s="36" t="s">
        <v>114</v>
      </c>
      <c r="F44" s="36">
        <v>75</v>
      </c>
      <c r="G44" s="36">
        <v>872</v>
      </c>
      <c r="H44" s="36">
        <v>0</v>
      </c>
      <c r="I44" s="36" t="s">
        <v>122</v>
      </c>
      <c r="J44" s="36">
        <v>1.1499999999999999</v>
      </c>
      <c r="K44" s="36" t="s">
        <v>30</v>
      </c>
      <c r="L44" s="36"/>
      <c r="M44" s="36">
        <v>2020</v>
      </c>
      <c r="N44" s="36">
        <v>2045</v>
      </c>
      <c r="O44" s="36">
        <v>-28.547360999999999</v>
      </c>
      <c r="P44" s="36">
        <v>21.094950000000001</v>
      </c>
    </row>
    <row r="45" spans="1:16" x14ac:dyDescent="0.25">
      <c r="A45" s="33" t="s">
        <v>99</v>
      </c>
      <c r="B45" s="34" t="s">
        <v>199</v>
      </c>
      <c r="C45" s="35" t="s">
        <v>200</v>
      </c>
      <c r="D45" s="35" t="s">
        <v>181</v>
      </c>
      <c r="E45" s="37" t="s">
        <v>114</v>
      </c>
      <c r="F45" s="37">
        <v>75</v>
      </c>
      <c r="G45" s="37">
        <v>872</v>
      </c>
      <c r="H45" s="37">
        <v>0</v>
      </c>
      <c r="I45" s="37" t="s">
        <v>122</v>
      </c>
      <c r="J45" s="37">
        <v>1.1499999999999999</v>
      </c>
      <c r="K45" s="37" t="s">
        <v>30</v>
      </c>
      <c r="L45" s="37"/>
      <c r="M45" s="37">
        <v>2020</v>
      </c>
      <c r="N45" s="37">
        <v>2045</v>
      </c>
      <c r="O45" s="37">
        <v>-27.0322</v>
      </c>
      <c r="P45" s="37">
        <v>24.793099999999999</v>
      </c>
    </row>
    <row r="46" spans="1:16" x14ac:dyDescent="0.25">
      <c r="A46" s="33" t="s">
        <v>99</v>
      </c>
      <c r="B46" s="34" t="s">
        <v>201</v>
      </c>
      <c r="C46" s="35" t="s">
        <v>201</v>
      </c>
      <c r="D46" s="35" t="s">
        <v>181</v>
      </c>
      <c r="E46" s="36" t="s">
        <v>114</v>
      </c>
      <c r="F46" s="36">
        <v>75</v>
      </c>
      <c r="G46" s="36">
        <v>872</v>
      </c>
      <c r="H46" s="36">
        <v>0</v>
      </c>
      <c r="I46" s="36" t="s">
        <v>122</v>
      </c>
      <c r="J46" s="36">
        <v>1.1499999999999999</v>
      </c>
      <c r="K46" s="36" t="s">
        <v>30</v>
      </c>
      <c r="L46" s="36"/>
      <c r="M46" s="36">
        <v>2021</v>
      </c>
      <c r="N46" s="36">
        <v>2046</v>
      </c>
      <c r="O46" s="36">
        <v>-25.5748</v>
      </c>
      <c r="P46" s="36">
        <v>26.0718</v>
      </c>
    </row>
    <row r="47" spans="1:16" x14ac:dyDescent="0.25">
      <c r="A47" s="33" t="s">
        <v>99</v>
      </c>
      <c r="B47" s="34" t="s">
        <v>202</v>
      </c>
      <c r="C47" s="35" t="s">
        <v>203</v>
      </c>
      <c r="D47" s="35" t="s">
        <v>204</v>
      </c>
      <c r="E47" s="37" t="s">
        <v>114</v>
      </c>
      <c r="F47" s="37">
        <v>75</v>
      </c>
      <c r="G47" s="37">
        <v>600</v>
      </c>
      <c r="H47" s="37">
        <v>0</v>
      </c>
      <c r="I47" s="37" t="s">
        <v>122</v>
      </c>
      <c r="J47" s="37">
        <v>1.1499999999999999</v>
      </c>
      <c r="K47" s="37" t="s">
        <v>30</v>
      </c>
      <c r="L47" s="37"/>
      <c r="M47" s="37">
        <v>2025</v>
      </c>
      <c r="N47" s="37">
        <v>2050</v>
      </c>
      <c r="O47" s="37">
        <v>-28.747199999999999</v>
      </c>
      <c r="P47" s="37">
        <v>25.711099999999998</v>
      </c>
    </row>
    <row r="48" spans="1:16" x14ac:dyDescent="0.25">
      <c r="A48" s="33" t="s">
        <v>99</v>
      </c>
      <c r="B48" s="34" t="s">
        <v>205</v>
      </c>
      <c r="C48" s="35" t="s">
        <v>206</v>
      </c>
      <c r="D48" s="35" t="s">
        <v>204</v>
      </c>
      <c r="E48" s="36" t="s">
        <v>114</v>
      </c>
      <c r="F48" s="36">
        <v>75</v>
      </c>
      <c r="G48" s="36">
        <v>600</v>
      </c>
      <c r="H48" s="36">
        <v>0</v>
      </c>
      <c r="I48" s="36" t="s">
        <v>122</v>
      </c>
      <c r="J48" s="36">
        <v>1.1499999999999999</v>
      </c>
      <c r="K48" s="36" t="s">
        <v>30</v>
      </c>
      <c r="L48" s="36"/>
      <c r="M48" s="18">
        <v>2024</v>
      </c>
      <c r="N48" s="36">
        <v>2049</v>
      </c>
      <c r="O48" s="36">
        <v>-30.631499999999999</v>
      </c>
      <c r="P48" s="36">
        <v>24.0398</v>
      </c>
    </row>
    <row r="49" spans="1:16" x14ac:dyDescent="0.25">
      <c r="A49" s="33" t="s">
        <v>99</v>
      </c>
      <c r="B49" s="34" t="s">
        <v>207</v>
      </c>
      <c r="C49" s="35" t="s">
        <v>208</v>
      </c>
      <c r="D49" s="35" t="s">
        <v>204</v>
      </c>
      <c r="E49" s="37" t="s">
        <v>114</v>
      </c>
      <c r="F49" s="37">
        <v>75</v>
      </c>
      <c r="G49" s="37">
        <v>600</v>
      </c>
      <c r="H49" s="37">
        <v>0</v>
      </c>
      <c r="I49" s="37" t="s">
        <v>122</v>
      </c>
      <c r="J49" s="37">
        <v>1.1499999999999999</v>
      </c>
      <c r="K49" s="37" t="s">
        <v>30</v>
      </c>
      <c r="L49" s="37"/>
      <c r="M49" s="18">
        <v>2024</v>
      </c>
      <c r="N49" s="37">
        <v>2049</v>
      </c>
      <c r="O49" s="37">
        <v>-29.366199999999999</v>
      </c>
      <c r="P49" s="37">
        <v>24.417000000000002</v>
      </c>
    </row>
    <row r="50" spans="1:16" x14ac:dyDescent="0.25">
      <c r="A50" s="33" t="s">
        <v>99</v>
      </c>
      <c r="B50" s="34" t="s">
        <v>209</v>
      </c>
      <c r="C50" s="35" t="s">
        <v>210</v>
      </c>
      <c r="D50" s="35" t="s">
        <v>204</v>
      </c>
      <c r="E50" s="36" t="s">
        <v>114</v>
      </c>
      <c r="F50" s="36">
        <v>75</v>
      </c>
      <c r="G50" s="36">
        <v>600</v>
      </c>
      <c r="H50" s="36">
        <v>0</v>
      </c>
      <c r="I50" s="36" t="s">
        <v>122</v>
      </c>
      <c r="J50" s="36">
        <v>1.1499999999999999</v>
      </c>
      <c r="K50" s="36" t="s">
        <v>30</v>
      </c>
      <c r="L50" s="36"/>
      <c r="M50" s="18">
        <v>2024</v>
      </c>
      <c r="N50" s="36">
        <v>2049</v>
      </c>
      <c r="O50" s="36">
        <v>-32.958300000000001</v>
      </c>
      <c r="P50" s="36">
        <v>19.931899999999999</v>
      </c>
    </row>
    <row r="51" spans="1:16" x14ac:dyDescent="0.25">
      <c r="A51" s="33" t="s">
        <v>99</v>
      </c>
      <c r="B51" s="34" t="s">
        <v>211</v>
      </c>
      <c r="C51" s="35" t="s">
        <v>212</v>
      </c>
      <c r="D51" s="35" t="s">
        <v>204</v>
      </c>
      <c r="E51" s="37" t="s">
        <v>114</v>
      </c>
      <c r="F51" s="37">
        <v>75</v>
      </c>
      <c r="G51" s="37">
        <v>600</v>
      </c>
      <c r="H51" s="37">
        <v>0</v>
      </c>
      <c r="I51" s="37" t="s">
        <v>122</v>
      </c>
      <c r="J51" s="37">
        <v>1.1499999999999999</v>
      </c>
      <c r="K51" s="37" t="s">
        <v>30</v>
      </c>
      <c r="L51" s="37"/>
      <c r="M51" s="18">
        <v>2024</v>
      </c>
      <c r="N51" s="37">
        <v>2049</v>
      </c>
      <c r="O51" s="37">
        <v>-32.958300000000001</v>
      </c>
      <c r="P51" s="37">
        <v>19.944400000000002</v>
      </c>
    </row>
    <row r="52" spans="1:16" x14ac:dyDescent="0.25">
      <c r="A52" s="33" t="s">
        <v>99</v>
      </c>
      <c r="B52" s="34" t="s">
        <v>213</v>
      </c>
      <c r="C52" s="35" t="s">
        <v>214</v>
      </c>
      <c r="D52" s="35" t="s">
        <v>204</v>
      </c>
      <c r="E52" s="36" t="s">
        <v>114</v>
      </c>
      <c r="F52" s="36">
        <v>75</v>
      </c>
      <c r="G52" s="36">
        <v>600</v>
      </c>
      <c r="H52" s="36">
        <v>0</v>
      </c>
      <c r="I52" s="36" t="s">
        <v>122</v>
      </c>
      <c r="J52" s="36">
        <v>1.1499999999999999</v>
      </c>
      <c r="K52" s="36" t="s">
        <v>30</v>
      </c>
      <c r="L52" s="36"/>
      <c r="M52" s="18">
        <v>2024</v>
      </c>
      <c r="N52" s="36">
        <v>2049</v>
      </c>
      <c r="O52" s="36">
        <v>-32.958300000000001</v>
      </c>
      <c r="P52" s="36">
        <v>19.9528</v>
      </c>
    </row>
    <row r="53" spans="1:16" x14ac:dyDescent="0.25">
      <c r="A53" s="33" t="s">
        <v>99</v>
      </c>
      <c r="B53" s="34" t="s">
        <v>215</v>
      </c>
      <c r="C53" s="35" t="s">
        <v>216</v>
      </c>
      <c r="D53" s="35" t="s">
        <v>204</v>
      </c>
      <c r="E53" s="37" t="s">
        <v>114</v>
      </c>
      <c r="F53" s="37">
        <v>75</v>
      </c>
      <c r="G53" s="37">
        <v>600</v>
      </c>
      <c r="H53" s="37">
        <v>0</v>
      </c>
      <c r="I53" s="37" t="s">
        <v>122</v>
      </c>
      <c r="J53" s="37">
        <v>1.1499999999999999</v>
      </c>
      <c r="K53" s="37" t="s">
        <v>30</v>
      </c>
      <c r="L53" s="37"/>
      <c r="M53" s="18">
        <v>2024</v>
      </c>
      <c r="N53" s="37">
        <v>2049</v>
      </c>
      <c r="O53" s="37">
        <v>-27.737500000000001</v>
      </c>
      <c r="P53" s="37">
        <v>26.774999999999999</v>
      </c>
    </row>
    <row r="54" spans="1:16" x14ac:dyDescent="0.25">
      <c r="A54" s="33" t="s">
        <v>99</v>
      </c>
      <c r="B54" s="34" t="s">
        <v>217</v>
      </c>
      <c r="C54" s="35" t="s">
        <v>218</v>
      </c>
      <c r="D54" s="35" t="s">
        <v>204</v>
      </c>
      <c r="E54" s="36" t="s">
        <v>114</v>
      </c>
      <c r="F54" s="36">
        <v>75</v>
      </c>
      <c r="G54" s="36">
        <v>600</v>
      </c>
      <c r="H54" s="36">
        <v>0</v>
      </c>
      <c r="I54" s="36" t="s">
        <v>122</v>
      </c>
      <c r="J54" s="36">
        <v>1.1499999999999999</v>
      </c>
      <c r="K54" s="36" t="s">
        <v>30</v>
      </c>
      <c r="L54" s="36"/>
      <c r="M54" s="36">
        <v>2025</v>
      </c>
      <c r="N54" s="36">
        <v>2050</v>
      </c>
      <c r="O54" s="36">
        <v>-28.616700000000002</v>
      </c>
      <c r="P54" s="36">
        <v>25.716699999999999</v>
      </c>
    </row>
    <row r="55" spans="1:16" x14ac:dyDescent="0.25">
      <c r="A55" s="33" t="s">
        <v>99</v>
      </c>
      <c r="B55" s="34" t="s">
        <v>219</v>
      </c>
      <c r="C55" s="35" t="s">
        <v>220</v>
      </c>
      <c r="D55" s="35" t="s">
        <v>204</v>
      </c>
      <c r="E55" s="37" t="s">
        <v>114</v>
      </c>
      <c r="F55" s="37">
        <v>75</v>
      </c>
      <c r="G55" s="37">
        <v>600</v>
      </c>
      <c r="H55" s="37">
        <v>0</v>
      </c>
      <c r="I55" s="37" t="s">
        <v>122</v>
      </c>
      <c r="J55" s="37">
        <v>1.1499999999999999</v>
      </c>
      <c r="K55" s="37" t="s">
        <v>30</v>
      </c>
      <c r="L55" s="37"/>
      <c r="M55" s="37">
        <v>2025</v>
      </c>
      <c r="N55" s="37">
        <v>2050</v>
      </c>
      <c r="O55" s="37">
        <v>-28.6769</v>
      </c>
      <c r="P55" s="37">
        <v>25.7333</v>
      </c>
    </row>
    <row r="56" spans="1:16" x14ac:dyDescent="0.25">
      <c r="A56" s="33" t="s">
        <v>99</v>
      </c>
      <c r="B56" s="34" t="s">
        <v>221</v>
      </c>
      <c r="C56" s="35" t="s">
        <v>222</v>
      </c>
      <c r="D56" s="35" t="s">
        <v>204</v>
      </c>
      <c r="E56" s="36" t="s">
        <v>114</v>
      </c>
      <c r="F56" s="36">
        <v>75</v>
      </c>
      <c r="G56" s="36">
        <v>600</v>
      </c>
      <c r="H56" s="36">
        <v>0</v>
      </c>
      <c r="I56" s="36" t="s">
        <v>122</v>
      </c>
      <c r="J56" s="36">
        <v>1.1499999999999999</v>
      </c>
      <c r="K56" s="36" t="s">
        <v>30</v>
      </c>
      <c r="L56" s="36"/>
      <c r="M56" s="36">
        <v>2025</v>
      </c>
      <c r="N56" s="36">
        <v>2050</v>
      </c>
      <c r="O56" s="36">
        <v>-28.663900000000002</v>
      </c>
      <c r="P56" s="36">
        <v>25.7501</v>
      </c>
    </row>
    <row r="57" spans="1:16" x14ac:dyDescent="0.25">
      <c r="A57" s="33" t="s">
        <v>99</v>
      </c>
      <c r="B57" s="34" t="s">
        <v>223</v>
      </c>
      <c r="C57" s="35" t="s">
        <v>224</v>
      </c>
      <c r="D57" s="35" t="s">
        <v>204</v>
      </c>
      <c r="E57" s="37" t="s">
        <v>114</v>
      </c>
      <c r="F57" s="37">
        <v>75</v>
      </c>
      <c r="G57" s="37">
        <v>600</v>
      </c>
      <c r="H57" s="37">
        <v>0</v>
      </c>
      <c r="I57" s="37" t="s">
        <v>122</v>
      </c>
      <c r="J57" s="37">
        <v>1.1499999999999999</v>
      </c>
      <c r="K57" s="37" t="s">
        <v>30</v>
      </c>
      <c r="L57" s="37"/>
      <c r="M57" s="37">
        <v>2025</v>
      </c>
      <c r="N57" s="37">
        <v>2050</v>
      </c>
      <c r="O57" s="37">
        <v>-28.691700000000001</v>
      </c>
      <c r="P57" s="37">
        <v>25.700099999999999</v>
      </c>
    </row>
    <row r="58" spans="1:16" x14ac:dyDescent="0.25">
      <c r="A58" s="33" t="s">
        <v>99</v>
      </c>
      <c r="B58" s="34" t="s">
        <v>225</v>
      </c>
      <c r="C58" s="35" t="s">
        <v>226</v>
      </c>
      <c r="D58" s="35" t="s">
        <v>204</v>
      </c>
      <c r="E58" s="36" t="s">
        <v>114</v>
      </c>
      <c r="F58" s="36">
        <v>75</v>
      </c>
      <c r="G58" s="36">
        <v>600</v>
      </c>
      <c r="H58" s="36">
        <v>0</v>
      </c>
      <c r="I58" s="36" t="s">
        <v>122</v>
      </c>
      <c r="J58" s="36">
        <v>1.1499999999999999</v>
      </c>
      <c r="K58" s="36" t="s">
        <v>30</v>
      </c>
      <c r="L58" s="36"/>
      <c r="M58" s="18">
        <v>2024</v>
      </c>
      <c r="N58" s="36">
        <v>2049</v>
      </c>
      <c r="O58" s="36">
        <v>-29.194887999999999</v>
      </c>
      <c r="P58" s="36">
        <v>26.588305999999999</v>
      </c>
    </row>
    <row r="59" spans="1:16" x14ac:dyDescent="0.25">
      <c r="A59" s="33" t="s">
        <v>99</v>
      </c>
      <c r="B59" s="34" t="s">
        <v>227</v>
      </c>
      <c r="C59" s="35" t="s">
        <v>228</v>
      </c>
      <c r="D59" s="35" t="s">
        <v>204</v>
      </c>
      <c r="E59" s="37" t="s">
        <v>114</v>
      </c>
      <c r="F59" s="37">
        <v>75</v>
      </c>
      <c r="G59" s="37">
        <v>600</v>
      </c>
      <c r="H59" s="37">
        <v>0</v>
      </c>
      <c r="I59" s="37" t="s">
        <v>122</v>
      </c>
      <c r="J59" s="37">
        <v>1.1499999999999999</v>
      </c>
      <c r="K59" s="37" t="s">
        <v>30</v>
      </c>
      <c r="L59" s="37"/>
      <c r="M59" s="37">
        <v>2025</v>
      </c>
      <c r="N59" s="37">
        <v>2050</v>
      </c>
      <c r="O59" s="37">
        <v>-28.747199999999999</v>
      </c>
      <c r="P59" s="37">
        <v>25.7361</v>
      </c>
    </row>
    <row r="60" spans="1:16" x14ac:dyDescent="0.25">
      <c r="A60" s="33" t="s">
        <v>99</v>
      </c>
      <c r="B60" s="34" t="s">
        <v>229</v>
      </c>
      <c r="C60" s="35" t="s">
        <v>230</v>
      </c>
      <c r="D60" s="35" t="s">
        <v>231</v>
      </c>
      <c r="E60" s="36" t="s">
        <v>114</v>
      </c>
      <c r="F60" s="36">
        <v>150</v>
      </c>
      <c r="G60" s="36">
        <v>600</v>
      </c>
      <c r="H60" s="36">
        <v>0</v>
      </c>
      <c r="I60" s="36" t="s">
        <v>122</v>
      </c>
      <c r="J60" s="36">
        <v>1.1499999999999999</v>
      </c>
      <c r="K60" s="36" t="s">
        <v>30</v>
      </c>
      <c r="L60" s="36"/>
      <c r="M60" s="36">
        <v>2025</v>
      </c>
      <c r="N60" s="36">
        <v>2050</v>
      </c>
      <c r="O60" s="36">
        <v>-26.014161999999999</v>
      </c>
      <c r="P60" s="36">
        <v>26.105823000000001</v>
      </c>
    </row>
    <row r="61" spans="1:16" x14ac:dyDescent="0.25">
      <c r="A61" s="33" t="s">
        <v>99</v>
      </c>
      <c r="B61" s="34" t="s">
        <v>232</v>
      </c>
      <c r="C61" s="35" t="s">
        <v>233</v>
      </c>
      <c r="D61" s="35" t="s">
        <v>231</v>
      </c>
      <c r="E61" s="37" t="s">
        <v>114</v>
      </c>
      <c r="F61" s="37">
        <v>120</v>
      </c>
      <c r="G61" s="37">
        <v>600</v>
      </c>
      <c r="H61" s="37">
        <v>0</v>
      </c>
      <c r="I61" s="37" t="s">
        <v>122</v>
      </c>
      <c r="J61" s="37">
        <v>1.1499999999999999</v>
      </c>
      <c r="K61" s="37" t="s">
        <v>30</v>
      </c>
      <c r="L61" s="37"/>
      <c r="M61" s="37">
        <v>2025</v>
      </c>
      <c r="N61" s="37">
        <v>2050</v>
      </c>
      <c r="O61" s="37">
        <v>-26.434000000000001</v>
      </c>
      <c r="P61" s="37">
        <v>26.284300000000002</v>
      </c>
    </row>
    <row r="62" spans="1:16" x14ac:dyDescent="0.25">
      <c r="A62" s="33" t="s">
        <v>99</v>
      </c>
      <c r="B62" s="34" t="s">
        <v>234</v>
      </c>
      <c r="C62" s="35" t="s">
        <v>235</v>
      </c>
      <c r="D62" s="35" t="s">
        <v>231</v>
      </c>
      <c r="E62" s="36" t="s">
        <v>114</v>
      </c>
      <c r="F62" s="36">
        <v>200</v>
      </c>
      <c r="G62" s="36">
        <v>600</v>
      </c>
      <c r="H62" s="36">
        <v>0</v>
      </c>
      <c r="I62" s="36" t="s">
        <v>122</v>
      </c>
      <c r="J62" s="36">
        <v>1.1499999999999999</v>
      </c>
      <c r="K62" s="36" t="s">
        <v>30</v>
      </c>
      <c r="L62" s="36"/>
      <c r="M62" s="36">
        <v>2025</v>
      </c>
      <c r="N62" s="36">
        <v>2050</v>
      </c>
      <c r="O62" s="36">
        <v>-28.647213059999999</v>
      </c>
      <c r="P62" s="36">
        <v>25.761109229999999</v>
      </c>
    </row>
    <row r="63" spans="1:16" x14ac:dyDescent="0.25">
      <c r="A63" s="33" t="s">
        <v>99</v>
      </c>
      <c r="B63" s="34" t="s">
        <v>236</v>
      </c>
      <c r="C63" s="35" t="s">
        <v>237</v>
      </c>
      <c r="D63" s="35" t="s">
        <v>231</v>
      </c>
      <c r="E63" s="37" t="s">
        <v>114</v>
      </c>
      <c r="F63" s="37">
        <v>150</v>
      </c>
      <c r="G63" s="37">
        <v>600</v>
      </c>
      <c r="H63" s="37">
        <v>0</v>
      </c>
      <c r="I63" s="37" t="s">
        <v>122</v>
      </c>
      <c r="J63" s="37">
        <v>1.1499999999999999</v>
      </c>
      <c r="K63" s="37" t="s">
        <v>30</v>
      </c>
      <c r="L63" s="37"/>
      <c r="M63" s="37">
        <v>2025</v>
      </c>
      <c r="N63" s="37">
        <v>2050</v>
      </c>
      <c r="O63" s="37">
        <v>-26.029682999999999</v>
      </c>
      <c r="P63" s="37">
        <v>26.112373000000002</v>
      </c>
    </row>
    <row r="64" spans="1:16" x14ac:dyDescent="0.25">
      <c r="A64" s="33" t="s">
        <v>99</v>
      </c>
      <c r="B64" s="34" t="s">
        <v>238</v>
      </c>
      <c r="C64" s="35" t="s">
        <v>239</v>
      </c>
      <c r="D64" s="35" t="s">
        <v>231</v>
      </c>
      <c r="E64" s="36" t="s">
        <v>114</v>
      </c>
      <c r="F64" s="36">
        <v>140</v>
      </c>
      <c r="G64" s="36">
        <v>600</v>
      </c>
      <c r="H64" s="36">
        <v>0</v>
      </c>
      <c r="I64" s="36" t="s">
        <v>122</v>
      </c>
      <c r="J64" s="36">
        <v>1.1499999999999999</v>
      </c>
      <c r="K64" s="36" t="s">
        <v>30</v>
      </c>
      <c r="L64" s="36"/>
      <c r="M64" s="36">
        <v>2025</v>
      </c>
      <c r="N64" s="36">
        <v>2050</v>
      </c>
      <c r="O64" s="36">
        <v>-28.652538</v>
      </c>
      <c r="P64" s="36">
        <v>25.653755</v>
      </c>
    </row>
    <row r="65" spans="1:16" x14ac:dyDescent="0.25">
      <c r="A65" s="33" t="s">
        <v>99</v>
      </c>
      <c r="B65" s="34" t="s">
        <v>240</v>
      </c>
      <c r="C65" s="35" t="s">
        <v>241</v>
      </c>
      <c r="D65" s="35" t="s">
        <v>231</v>
      </c>
      <c r="E65" s="37" t="s">
        <v>114</v>
      </c>
      <c r="F65" s="37">
        <v>240</v>
      </c>
      <c r="G65" s="37">
        <v>600</v>
      </c>
      <c r="H65" s="37">
        <v>0</v>
      </c>
      <c r="I65" s="37" t="s">
        <v>122</v>
      </c>
      <c r="J65" s="37">
        <v>1.1499999999999999</v>
      </c>
      <c r="K65" s="37" t="s">
        <v>30</v>
      </c>
      <c r="L65" s="37"/>
      <c r="M65" s="37">
        <v>2025</v>
      </c>
      <c r="N65" s="37">
        <v>2050</v>
      </c>
      <c r="O65" s="37">
        <v>-28.212334999999999</v>
      </c>
      <c r="P65" s="37">
        <v>26.990031999999999</v>
      </c>
    </row>
    <row r="66" spans="1:16" x14ac:dyDescent="0.25">
      <c r="A66" s="33" t="s">
        <v>99</v>
      </c>
      <c r="B66" s="34" t="s">
        <v>242</v>
      </c>
      <c r="C66" s="35" t="s">
        <v>243</v>
      </c>
      <c r="D66" s="35" t="s">
        <v>113</v>
      </c>
      <c r="E66" s="36" t="s">
        <v>244</v>
      </c>
      <c r="F66" s="36">
        <v>135</v>
      </c>
      <c r="G66" s="36">
        <v>1513</v>
      </c>
      <c r="H66" s="36">
        <v>0</v>
      </c>
      <c r="I66" s="36" t="s">
        <v>30</v>
      </c>
      <c r="J66" s="36" t="s">
        <v>30</v>
      </c>
      <c r="K66" s="36">
        <v>115</v>
      </c>
      <c r="L66" s="36"/>
      <c r="M66" s="36">
        <v>2014</v>
      </c>
      <c r="N66" s="36">
        <v>2034</v>
      </c>
      <c r="O66" s="36">
        <v>-32.7333</v>
      </c>
      <c r="P66" s="36">
        <v>25.909300000000002</v>
      </c>
    </row>
    <row r="67" spans="1:16" x14ac:dyDescent="0.25">
      <c r="A67" s="33" t="s">
        <v>99</v>
      </c>
      <c r="B67" s="34" t="s">
        <v>245</v>
      </c>
      <c r="C67" s="35" t="s">
        <v>246</v>
      </c>
      <c r="D67" s="35" t="s">
        <v>113</v>
      </c>
      <c r="E67" s="37" t="s">
        <v>244</v>
      </c>
      <c r="F67" s="37">
        <v>26.19</v>
      </c>
      <c r="G67" s="37">
        <v>1513</v>
      </c>
      <c r="H67" s="37">
        <v>0</v>
      </c>
      <c r="I67" s="37" t="s">
        <v>30</v>
      </c>
      <c r="J67" s="37" t="s">
        <v>30</v>
      </c>
      <c r="K67" s="37">
        <v>91.5</v>
      </c>
      <c r="L67" s="37"/>
      <c r="M67" s="37">
        <v>2014</v>
      </c>
      <c r="N67" s="37">
        <v>2034</v>
      </c>
      <c r="O67">
        <v>-34.227499999999999</v>
      </c>
      <c r="P67">
        <v>19.382999999999999</v>
      </c>
    </row>
    <row r="68" spans="1:16" x14ac:dyDescent="0.25">
      <c r="A68" s="33" t="s">
        <v>99</v>
      </c>
      <c r="B68" s="34" t="s">
        <v>247</v>
      </c>
      <c r="C68" s="35" t="s">
        <v>248</v>
      </c>
      <c r="D68" s="35" t="s">
        <v>113</v>
      </c>
      <c r="E68" s="36" t="s">
        <v>244</v>
      </c>
      <c r="F68" s="36">
        <v>65.400000000000006</v>
      </c>
      <c r="G68" s="36">
        <v>1513</v>
      </c>
      <c r="H68" s="36">
        <v>0</v>
      </c>
      <c r="I68" s="36" t="s">
        <v>30</v>
      </c>
      <c r="J68" s="36" t="s">
        <v>30</v>
      </c>
      <c r="K68" s="36">
        <v>99.5</v>
      </c>
      <c r="L68" s="36"/>
      <c r="M68" s="36">
        <v>2014</v>
      </c>
      <c r="N68" s="36">
        <v>2034</v>
      </c>
      <c r="O68" s="36">
        <v>-33.092799999999997</v>
      </c>
      <c r="P68">
        <v>18.398900000000001</v>
      </c>
    </row>
    <row r="69" spans="1:16" x14ac:dyDescent="0.25">
      <c r="A69" s="33" t="s">
        <v>99</v>
      </c>
      <c r="B69" s="34" t="s">
        <v>249</v>
      </c>
      <c r="C69" s="35" t="s">
        <v>250</v>
      </c>
      <c r="D69" s="35" t="s">
        <v>113</v>
      </c>
      <c r="E69" s="37" t="s">
        <v>244</v>
      </c>
      <c r="F69" s="37">
        <v>133.86000000000001</v>
      </c>
      <c r="G69" s="37">
        <v>1513</v>
      </c>
      <c r="H69" s="37">
        <v>0</v>
      </c>
      <c r="I69" s="37" t="s">
        <v>30</v>
      </c>
      <c r="J69" s="37" t="s">
        <v>30</v>
      </c>
      <c r="K69" s="37">
        <v>80</v>
      </c>
      <c r="L69" s="37"/>
      <c r="M69" s="37">
        <v>2014</v>
      </c>
      <c r="N69" s="37">
        <v>2034</v>
      </c>
      <c r="O69" s="37">
        <v>-34.0107</v>
      </c>
      <c r="P69" s="37">
        <v>24.880800000000001</v>
      </c>
    </row>
    <row r="70" spans="1:16" x14ac:dyDescent="0.25">
      <c r="A70" s="33" t="s">
        <v>99</v>
      </c>
      <c r="B70" s="34" t="s">
        <v>251</v>
      </c>
      <c r="C70" s="35" t="s">
        <v>252</v>
      </c>
      <c r="D70" s="35" t="s">
        <v>113</v>
      </c>
      <c r="E70" s="36" t="s">
        <v>244</v>
      </c>
      <c r="F70" s="36">
        <v>77.599999999999994</v>
      </c>
      <c r="G70" s="36">
        <v>1513</v>
      </c>
      <c r="H70" s="36">
        <v>0</v>
      </c>
      <c r="I70" s="36" t="s">
        <v>30</v>
      </c>
      <c r="J70" s="36" t="s">
        <v>30</v>
      </c>
      <c r="K70" s="36">
        <v>99.5</v>
      </c>
      <c r="L70" s="36"/>
      <c r="M70" s="36">
        <v>2014</v>
      </c>
      <c r="N70" s="36">
        <v>2034</v>
      </c>
      <c r="O70">
        <v>-34.146560000000001</v>
      </c>
      <c r="P70">
        <v>24.700399999999998</v>
      </c>
    </row>
    <row r="71" spans="1:16" x14ac:dyDescent="0.25">
      <c r="A71" s="33" t="s">
        <v>99</v>
      </c>
      <c r="B71" s="34" t="s">
        <v>253</v>
      </c>
      <c r="C71" s="35" t="s">
        <v>254</v>
      </c>
      <c r="D71" s="35" t="s">
        <v>113</v>
      </c>
      <c r="E71" s="37" t="s">
        <v>244</v>
      </c>
      <c r="F71" s="37">
        <v>86.6</v>
      </c>
      <c r="G71" s="37">
        <v>1513</v>
      </c>
      <c r="H71" s="37">
        <v>0</v>
      </c>
      <c r="I71" s="37" t="s">
        <v>30</v>
      </c>
      <c r="J71" s="37" t="s">
        <v>30</v>
      </c>
      <c r="K71" s="37">
        <v>80</v>
      </c>
      <c r="L71" s="37"/>
      <c r="M71" s="37">
        <v>2014</v>
      </c>
      <c r="N71" s="37">
        <v>2034</v>
      </c>
      <c r="O71">
        <v>-33.962220000000002</v>
      </c>
      <c r="P71">
        <v>25.244440000000001</v>
      </c>
    </row>
    <row r="72" spans="1:16" x14ac:dyDescent="0.25">
      <c r="A72" s="33" t="s">
        <v>99</v>
      </c>
      <c r="B72" s="34" t="s">
        <v>255</v>
      </c>
      <c r="C72" s="35" t="s">
        <v>256</v>
      </c>
      <c r="D72" s="35" t="s">
        <v>113</v>
      </c>
      <c r="E72" s="36" t="s">
        <v>244</v>
      </c>
      <c r="F72" s="36">
        <v>72.75</v>
      </c>
      <c r="G72" s="36">
        <v>1513</v>
      </c>
      <c r="H72" s="36">
        <v>0</v>
      </c>
      <c r="I72" s="36" t="s">
        <v>30</v>
      </c>
      <c r="J72" s="36" t="s">
        <v>30</v>
      </c>
      <c r="K72" s="36">
        <v>80</v>
      </c>
      <c r="L72" s="36"/>
      <c r="M72" s="36">
        <v>2014</v>
      </c>
      <c r="N72" s="36">
        <v>2034</v>
      </c>
      <c r="O72">
        <v>-31.750833333333301</v>
      </c>
      <c r="P72">
        <v>23.1733333333333</v>
      </c>
    </row>
    <row r="73" spans="1:16" x14ac:dyDescent="0.25">
      <c r="A73" s="33" t="s">
        <v>99</v>
      </c>
      <c r="B73" s="34" t="s">
        <v>257</v>
      </c>
      <c r="C73" s="35" t="s">
        <v>258</v>
      </c>
      <c r="D73" s="35" t="s">
        <v>113</v>
      </c>
      <c r="E73" s="37" t="s">
        <v>244</v>
      </c>
      <c r="F73" s="37">
        <v>110</v>
      </c>
      <c r="G73" s="37">
        <v>1513</v>
      </c>
      <c r="H73" s="37">
        <v>0</v>
      </c>
      <c r="I73" s="37" t="s">
        <v>30</v>
      </c>
      <c r="J73" s="37" t="s">
        <v>30</v>
      </c>
      <c r="K73" s="37">
        <v>90</v>
      </c>
      <c r="L73" s="37"/>
      <c r="M73" s="37">
        <v>2014</v>
      </c>
      <c r="N73" s="37">
        <v>2034</v>
      </c>
      <c r="O73" s="37">
        <v>-34.128599999999999</v>
      </c>
      <c r="P73" s="37">
        <v>24.4818</v>
      </c>
    </row>
    <row r="74" spans="1:16" x14ac:dyDescent="0.25">
      <c r="A74" s="33" t="s">
        <v>99</v>
      </c>
      <c r="B74" s="38" t="s">
        <v>259</v>
      </c>
      <c r="C74" s="35" t="s">
        <v>260</v>
      </c>
      <c r="D74" s="35" t="s">
        <v>113</v>
      </c>
      <c r="E74" s="36" t="s">
        <v>244</v>
      </c>
      <c r="F74" s="36">
        <v>100</v>
      </c>
      <c r="G74" s="36">
        <v>1513</v>
      </c>
      <c r="H74" s="36">
        <v>0</v>
      </c>
      <c r="I74" s="36" t="s">
        <v>30</v>
      </c>
      <c r="J74" s="36" t="s">
        <v>30</v>
      </c>
      <c r="K74" s="36">
        <v>80</v>
      </c>
      <c r="L74" s="36"/>
      <c r="M74" s="36">
        <v>2014</v>
      </c>
      <c r="N74" s="36">
        <v>2034</v>
      </c>
      <c r="O74">
        <v>-31.496856837234699</v>
      </c>
      <c r="P74">
        <v>18.0633761989106</v>
      </c>
    </row>
    <row r="75" spans="1:16" x14ac:dyDescent="0.25">
      <c r="A75" s="33" t="s">
        <v>99</v>
      </c>
      <c r="B75" s="34" t="s">
        <v>261</v>
      </c>
      <c r="C75" s="35" t="s">
        <v>262</v>
      </c>
      <c r="D75" s="35" t="s">
        <v>151</v>
      </c>
      <c r="E75" s="37" t="s">
        <v>244</v>
      </c>
      <c r="F75" s="37">
        <v>137.9</v>
      </c>
      <c r="G75" s="37">
        <v>1186</v>
      </c>
      <c r="H75" s="37">
        <v>0</v>
      </c>
      <c r="I75" s="37" t="s">
        <v>30</v>
      </c>
      <c r="J75" s="37" t="s">
        <v>30</v>
      </c>
      <c r="K75" s="37">
        <v>80</v>
      </c>
      <c r="L75" s="37"/>
      <c r="M75" s="37">
        <v>2017</v>
      </c>
      <c r="N75" s="37">
        <v>2037</v>
      </c>
      <c r="O75" s="37">
        <v>-32.875797914560998</v>
      </c>
      <c r="P75" s="37">
        <v>25.997530099999999</v>
      </c>
    </row>
    <row r="76" spans="1:16" x14ac:dyDescent="0.25">
      <c r="A76" s="33" t="s">
        <v>99</v>
      </c>
      <c r="B76" s="34" t="s">
        <v>263</v>
      </c>
      <c r="C76" s="35" t="s">
        <v>394</v>
      </c>
      <c r="D76" s="35" t="s">
        <v>151</v>
      </c>
      <c r="E76" s="36" t="s">
        <v>244</v>
      </c>
      <c r="F76" s="36">
        <v>90.8</v>
      </c>
      <c r="G76" s="36">
        <v>1186</v>
      </c>
      <c r="H76" s="36">
        <v>0</v>
      </c>
      <c r="I76" s="36" t="s">
        <v>30</v>
      </c>
      <c r="J76" s="36" t="s">
        <v>30</v>
      </c>
      <c r="K76" s="36">
        <v>99.5</v>
      </c>
      <c r="L76" s="36"/>
      <c r="M76" s="36">
        <v>2017</v>
      </c>
      <c r="N76" s="36">
        <v>2037</v>
      </c>
      <c r="O76" s="36">
        <v>-32.834249999999997</v>
      </c>
      <c r="P76">
        <v>17.995611111111099</v>
      </c>
    </row>
    <row r="77" spans="1:16" x14ac:dyDescent="0.25">
      <c r="A77" s="33" t="s">
        <v>99</v>
      </c>
      <c r="B77" s="34" t="s">
        <v>264</v>
      </c>
      <c r="C77" s="35" t="s">
        <v>265</v>
      </c>
      <c r="D77" s="35" t="s">
        <v>151</v>
      </c>
      <c r="E77" s="37" t="s">
        <v>244</v>
      </c>
      <c r="F77" s="37">
        <v>20.6</v>
      </c>
      <c r="G77" s="37">
        <v>1186</v>
      </c>
      <c r="H77" s="37">
        <v>0</v>
      </c>
      <c r="I77" s="37" t="s">
        <v>30</v>
      </c>
      <c r="J77" s="37" t="s">
        <v>30</v>
      </c>
      <c r="K77" s="37">
        <v>100</v>
      </c>
      <c r="L77" s="37"/>
      <c r="M77" s="37">
        <v>2017</v>
      </c>
      <c r="N77" s="37">
        <v>2037</v>
      </c>
      <c r="O77" s="37">
        <v>-32.5901</v>
      </c>
      <c r="P77">
        <v>27.962299999999999</v>
      </c>
    </row>
    <row r="78" spans="1:16" x14ac:dyDescent="0.25">
      <c r="A78" s="33" t="s">
        <v>99</v>
      </c>
      <c r="B78" s="34" t="s">
        <v>266</v>
      </c>
      <c r="C78" s="35" t="s">
        <v>267</v>
      </c>
      <c r="D78" s="35" t="s">
        <v>151</v>
      </c>
      <c r="E78" s="36" t="s">
        <v>244</v>
      </c>
      <c r="F78" s="36">
        <v>135.19999999999999</v>
      </c>
      <c r="G78" s="36">
        <v>1186</v>
      </c>
      <c r="H78" s="36">
        <v>0</v>
      </c>
      <c r="I78" s="36" t="s">
        <v>30</v>
      </c>
      <c r="J78" s="36" t="s">
        <v>30</v>
      </c>
      <c r="K78" s="36">
        <v>91.5</v>
      </c>
      <c r="L78" s="36"/>
      <c r="M78" s="36">
        <v>2017</v>
      </c>
      <c r="N78" s="36">
        <v>2037</v>
      </c>
      <c r="O78">
        <v>-33.256399999999999</v>
      </c>
      <c r="P78">
        <v>19.0184</v>
      </c>
    </row>
    <row r="79" spans="1:16" x14ac:dyDescent="0.25">
      <c r="A79" s="33" t="s">
        <v>99</v>
      </c>
      <c r="B79" s="34" t="s">
        <v>268</v>
      </c>
      <c r="C79" s="35" t="s">
        <v>269</v>
      </c>
      <c r="D79" s="35" t="s">
        <v>151</v>
      </c>
      <c r="E79" s="37" t="s">
        <v>244</v>
      </c>
      <c r="F79" s="37">
        <v>59.8</v>
      </c>
      <c r="G79" s="37">
        <v>1186</v>
      </c>
      <c r="H79" s="37">
        <v>0</v>
      </c>
      <c r="I79" s="37" t="s">
        <v>30</v>
      </c>
      <c r="J79" s="37" t="s">
        <v>30</v>
      </c>
      <c r="K79" s="37">
        <v>115</v>
      </c>
      <c r="L79" s="37"/>
      <c r="M79" s="37">
        <v>2017</v>
      </c>
      <c r="N79" s="37">
        <v>2037</v>
      </c>
      <c r="O79">
        <v>-33.655099999999997</v>
      </c>
      <c r="P79">
        <v>25.5915</v>
      </c>
    </row>
    <row r="80" spans="1:16" x14ac:dyDescent="0.25">
      <c r="A80" s="33" t="s">
        <v>99</v>
      </c>
      <c r="B80" s="34" t="s">
        <v>270</v>
      </c>
      <c r="C80" s="35" t="s">
        <v>271</v>
      </c>
      <c r="D80" s="35" t="s">
        <v>151</v>
      </c>
      <c r="E80" s="36" t="s">
        <v>244</v>
      </c>
      <c r="F80" s="36">
        <v>94.8</v>
      </c>
      <c r="G80" s="36">
        <v>1186</v>
      </c>
      <c r="H80" s="36">
        <v>0</v>
      </c>
      <c r="I80" s="36" t="s">
        <v>30</v>
      </c>
      <c r="J80" s="36" t="s">
        <v>30</v>
      </c>
      <c r="K80" s="36">
        <v>91</v>
      </c>
      <c r="L80" s="36"/>
      <c r="M80" s="36">
        <v>2017</v>
      </c>
      <c r="N80" s="36">
        <v>2037</v>
      </c>
      <c r="O80">
        <v>-34.073500000000003</v>
      </c>
      <c r="P80">
        <v>24.506699999999999</v>
      </c>
    </row>
    <row r="81" spans="1:16" x14ac:dyDescent="0.25">
      <c r="A81" s="33" t="s">
        <v>99</v>
      </c>
      <c r="B81" s="34" t="s">
        <v>272</v>
      </c>
      <c r="C81" s="35" t="s">
        <v>273</v>
      </c>
      <c r="D81" s="35" t="s">
        <v>151</v>
      </c>
      <c r="E81" s="37" t="s">
        <v>244</v>
      </c>
      <c r="F81" s="37">
        <v>23.4</v>
      </c>
      <c r="G81" s="37">
        <v>1186</v>
      </c>
      <c r="H81" s="37">
        <v>0</v>
      </c>
      <c r="I81" s="37" t="s">
        <v>30</v>
      </c>
      <c r="J81" s="37" t="s">
        <v>30</v>
      </c>
      <c r="K81" s="37">
        <v>100</v>
      </c>
      <c r="L81" s="37"/>
      <c r="M81" s="37">
        <v>2017</v>
      </c>
      <c r="N81" s="37">
        <v>2037</v>
      </c>
      <c r="O81">
        <v>-32.5901</v>
      </c>
      <c r="P81">
        <v>26.456900000000001</v>
      </c>
    </row>
    <row r="82" spans="1:16" x14ac:dyDescent="0.25">
      <c r="A82" s="33" t="s">
        <v>99</v>
      </c>
      <c r="B82" s="34" t="s">
        <v>274</v>
      </c>
      <c r="C82" s="35" t="s">
        <v>275</v>
      </c>
      <c r="D82" s="35" t="s">
        <v>168</v>
      </c>
      <c r="E82" s="36" t="s">
        <v>244</v>
      </c>
      <c r="F82" s="36">
        <v>97</v>
      </c>
      <c r="G82" s="36">
        <v>868</v>
      </c>
      <c r="H82" s="36">
        <v>0</v>
      </c>
      <c r="I82" s="36" t="s">
        <v>30</v>
      </c>
      <c r="J82" s="36" t="s">
        <v>30</v>
      </c>
      <c r="K82" s="36">
        <v>115</v>
      </c>
      <c r="L82" s="36"/>
      <c r="M82" s="36">
        <v>2018</v>
      </c>
      <c r="N82" s="36">
        <v>2038</v>
      </c>
      <c r="O82">
        <v>-31.480899999999998</v>
      </c>
      <c r="P82">
        <v>26.439299999999999</v>
      </c>
    </row>
    <row r="83" spans="1:16" x14ac:dyDescent="0.25">
      <c r="A83" s="33" t="s">
        <v>99</v>
      </c>
      <c r="B83" s="34" t="s">
        <v>276</v>
      </c>
      <c r="C83" s="35" t="s">
        <v>277</v>
      </c>
      <c r="D83" s="35" t="s">
        <v>168</v>
      </c>
      <c r="E83" s="37" t="s">
        <v>244</v>
      </c>
      <c r="F83" s="37">
        <v>137.69999999999999</v>
      </c>
      <c r="G83" s="37">
        <v>868</v>
      </c>
      <c r="H83" s="37">
        <v>0</v>
      </c>
      <c r="I83" s="37" t="s">
        <v>30</v>
      </c>
      <c r="J83" s="37" t="s">
        <v>30</v>
      </c>
      <c r="K83" s="37">
        <v>91.5</v>
      </c>
      <c r="L83" s="37"/>
      <c r="M83" s="37">
        <v>2018</v>
      </c>
      <c r="N83" s="37">
        <v>2038</v>
      </c>
      <c r="O83">
        <v>-30.4344</v>
      </c>
      <c r="P83">
        <v>19.553799999999999</v>
      </c>
    </row>
    <row r="84" spans="1:16" x14ac:dyDescent="0.25">
      <c r="A84" s="33" t="s">
        <v>99</v>
      </c>
      <c r="B84" s="34" t="s">
        <v>278</v>
      </c>
      <c r="C84" s="35" t="s">
        <v>279</v>
      </c>
      <c r="D84" s="35" t="s">
        <v>168</v>
      </c>
      <c r="E84" s="36" t="s">
        <v>244</v>
      </c>
      <c r="F84" s="36">
        <v>138.19999999999999</v>
      </c>
      <c r="G84" s="36">
        <v>868</v>
      </c>
      <c r="H84" s="36">
        <v>0</v>
      </c>
      <c r="I84" s="36" t="s">
        <v>30</v>
      </c>
      <c r="J84" s="36" t="s">
        <v>30</v>
      </c>
      <c r="K84" s="36">
        <v>94</v>
      </c>
      <c r="L84" s="36"/>
      <c r="M84" s="36">
        <v>2018</v>
      </c>
      <c r="N84" s="36">
        <v>2038</v>
      </c>
      <c r="O84" s="36">
        <v>-30.380404030000001</v>
      </c>
      <c r="P84" s="36">
        <v>19.58928465</v>
      </c>
    </row>
    <row r="85" spans="1:16" x14ac:dyDescent="0.25">
      <c r="A85" s="33" t="s">
        <v>99</v>
      </c>
      <c r="B85" s="34" t="s">
        <v>280</v>
      </c>
      <c r="C85" s="35" t="s">
        <v>281</v>
      </c>
      <c r="D85" s="35" t="s">
        <v>168</v>
      </c>
      <c r="E85" s="37" t="s">
        <v>244</v>
      </c>
      <c r="F85" s="37">
        <v>139</v>
      </c>
      <c r="G85" s="37">
        <v>868</v>
      </c>
      <c r="H85" s="37">
        <v>0</v>
      </c>
      <c r="I85" s="37" t="s">
        <v>30</v>
      </c>
      <c r="J85" s="37" t="s">
        <v>30</v>
      </c>
      <c r="K85" s="37">
        <v>84</v>
      </c>
      <c r="L85" s="37"/>
      <c r="M85" s="37">
        <v>2018</v>
      </c>
      <c r="N85" s="37">
        <v>2038</v>
      </c>
      <c r="O85" s="37">
        <v>-30.716666666666601</v>
      </c>
      <c r="P85">
        <v>23.920555555555499</v>
      </c>
    </row>
    <row r="86" spans="1:16" x14ac:dyDescent="0.25">
      <c r="A86" s="33" t="s">
        <v>99</v>
      </c>
      <c r="B86" s="34" t="s">
        <v>282</v>
      </c>
      <c r="C86" s="35" t="s">
        <v>283</v>
      </c>
      <c r="D86" s="35" t="s">
        <v>168</v>
      </c>
      <c r="E86" s="36" t="s">
        <v>244</v>
      </c>
      <c r="F86" s="36">
        <v>96.5</v>
      </c>
      <c r="G86" s="36">
        <v>868</v>
      </c>
      <c r="H86" s="36">
        <v>0</v>
      </c>
      <c r="I86" s="36" t="s">
        <v>30</v>
      </c>
      <c r="J86" s="36" t="s">
        <v>30</v>
      </c>
      <c r="K86" s="36">
        <v>117</v>
      </c>
      <c r="L86" s="36"/>
      <c r="M86" s="36">
        <v>2018</v>
      </c>
      <c r="N86" s="36">
        <v>2038</v>
      </c>
      <c r="O86" s="36">
        <v>-30.7349</v>
      </c>
      <c r="P86">
        <v>23.866499999999998</v>
      </c>
    </row>
    <row r="87" spans="1:16" x14ac:dyDescent="0.25">
      <c r="A87" s="33" t="s">
        <v>99</v>
      </c>
      <c r="B87" s="34" t="s">
        <v>284</v>
      </c>
      <c r="C87" s="35" t="s">
        <v>285</v>
      </c>
      <c r="D87" s="35" t="s">
        <v>168</v>
      </c>
      <c r="E87" s="37" t="s">
        <v>244</v>
      </c>
      <c r="F87" s="37">
        <v>86.6</v>
      </c>
      <c r="G87" s="37">
        <v>868</v>
      </c>
      <c r="H87" s="37">
        <v>0</v>
      </c>
      <c r="I87" s="37" t="s">
        <v>30</v>
      </c>
      <c r="J87" s="37" t="s">
        <v>30</v>
      </c>
      <c r="K87" s="37">
        <v>100</v>
      </c>
      <c r="L87" s="37"/>
      <c r="M87" s="37">
        <v>2018</v>
      </c>
      <c r="N87" s="37">
        <v>2038</v>
      </c>
      <c r="O87">
        <v>-32.771000000000001</v>
      </c>
      <c r="P87">
        <v>25.915659999999999</v>
      </c>
    </row>
    <row r="88" spans="1:16" x14ac:dyDescent="0.25">
      <c r="A88" s="33" t="s">
        <v>99</v>
      </c>
      <c r="B88" s="34" t="s">
        <v>286</v>
      </c>
      <c r="C88" s="35" t="s">
        <v>287</v>
      </c>
      <c r="D88" s="35" t="s">
        <v>168</v>
      </c>
      <c r="E88" s="36" t="s">
        <v>244</v>
      </c>
      <c r="F88" s="36">
        <v>79.099999999999994</v>
      </c>
      <c r="G88" s="36">
        <v>868</v>
      </c>
      <c r="H88" s="36">
        <v>0</v>
      </c>
      <c r="I88" s="36" t="s">
        <v>30</v>
      </c>
      <c r="J88" s="36" t="s">
        <v>30</v>
      </c>
      <c r="K88" s="36">
        <v>100</v>
      </c>
      <c r="L88" s="36"/>
      <c r="M88" s="36">
        <v>2018</v>
      </c>
      <c r="N88" s="36">
        <v>2038</v>
      </c>
      <c r="O88">
        <v>-31.172814321717201</v>
      </c>
      <c r="P88">
        <v>25.016448728908198</v>
      </c>
    </row>
    <row r="89" spans="1:16" x14ac:dyDescent="0.25">
      <c r="A89" s="33" t="s">
        <v>99</v>
      </c>
      <c r="B89" s="34" t="s">
        <v>288</v>
      </c>
      <c r="C89" s="35" t="s">
        <v>289</v>
      </c>
      <c r="D89" s="35" t="s">
        <v>181</v>
      </c>
      <c r="E89" s="37" t="s">
        <v>244</v>
      </c>
      <c r="F89" s="37">
        <v>102</v>
      </c>
      <c r="G89" s="37">
        <v>687</v>
      </c>
      <c r="H89" s="37">
        <v>0</v>
      </c>
      <c r="I89" s="37" t="s">
        <v>30</v>
      </c>
      <c r="J89" s="37" t="s">
        <v>30</v>
      </c>
      <c r="K89" s="37">
        <v>100</v>
      </c>
      <c r="L89" s="37"/>
      <c r="M89" s="37">
        <v>2021</v>
      </c>
      <c r="N89" s="37">
        <v>2041</v>
      </c>
      <c r="O89">
        <v>-29.907800000000002</v>
      </c>
      <c r="P89" s="37">
        <v>22.339099999999998</v>
      </c>
    </row>
    <row r="90" spans="1:16" x14ac:dyDescent="0.25">
      <c r="A90" s="33" t="s">
        <v>99</v>
      </c>
      <c r="B90" s="34" t="s">
        <v>290</v>
      </c>
      <c r="C90" s="35" t="s">
        <v>291</v>
      </c>
      <c r="D90" s="35" t="s">
        <v>181</v>
      </c>
      <c r="E90" s="36" t="s">
        <v>244</v>
      </c>
      <c r="F90" s="36">
        <v>31.9</v>
      </c>
      <c r="G90" s="36">
        <v>687</v>
      </c>
      <c r="H90" s="36">
        <v>0</v>
      </c>
      <c r="I90" s="36" t="s">
        <v>30</v>
      </c>
      <c r="J90" s="36" t="s">
        <v>30</v>
      </c>
      <c r="K90" s="36">
        <v>100</v>
      </c>
      <c r="L90" s="36"/>
      <c r="M90" s="36">
        <v>2021</v>
      </c>
      <c r="N90" s="36">
        <v>2041</v>
      </c>
      <c r="O90">
        <v>-34.2423</v>
      </c>
      <c r="P90">
        <v>20.230699999999999</v>
      </c>
    </row>
    <row r="91" spans="1:16" x14ac:dyDescent="0.25">
      <c r="A91" s="33" t="s">
        <v>99</v>
      </c>
      <c r="B91" s="34" t="s">
        <v>292</v>
      </c>
      <c r="C91" s="35" t="s">
        <v>293</v>
      </c>
      <c r="D91" s="35" t="s">
        <v>181</v>
      </c>
      <c r="E91" s="37" t="s">
        <v>244</v>
      </c>
      <c r="F91" s="37">
        <v>135.9</v>
      </c>
      <c r="G91" s="37">
        <v>687</v>
      </c>
      <c r="H91" s="37">
        <v>0</v>
      </c>
      <c r="I91" s="37" t="s">
        <v>30</v>
      </c>
      <c r="J91" s="37" t="s">
        <v>30</v>
      </c>
      <c r="K91" s="37">
        <v>100</v>
      </c>
      <c r="L91" s="37"/>
      <c r="M91" s="37">
        <v>2021</v>
      </c>
      <c r="N91" s="37">
        <v>2041</v>
      </c>
      <c r="O91">
        <v>-29.959</v>
      </c>
      <c r="P91">
        <v>22.4131</v>
      </c>
    </row>
    <row r="92" spans="1:16" x14ac:dyDescent="0.25">
      <c r="A92" s="33" t="s">
        <v>99</v>
      </c>
      <c r="B92" s="34" t="s">
        <v>294</v>
      </c>
      <c r="C92" s="35" t="s">
        <v>295</v>
      </c>
      <c r="D92" s="35" t="s">
        <v>181</v>
      </c>
      <c r="E92" s="36" t="s">
        <v>244</v>
      </c>
      <c r="F92" s="36">
        <v>117.72</v>
      </c>
      <c r="G92" s="36">
        <v>687</v>
      </c>
      <c r="H92" s="36">
        <v>0</v>
      </c>
      <c r="I92" s="36" t="s">
        <v>30</v>
      </c>
      <c r="J92" s="36" t="s">
        <v>30</v>
      </c>
      <c r="K92" s="36">
        <v>100</v>
      </c>
      <c r="L92" s="36"/>
      <c r="M92" s="36">
        <v>2021</v>
      </c>
      <c r="N92" s="36">
        <v>2041</v>
      </c>
      <c r="O92">
        <v>-32.887500000000003</v>
      </c>
      <c r="P92">
        <v>25.941800000000001</v>
      </c>
    </row>
    <row r="93" spans="1:16" x14ac:dyDescent="0.25">
      <c r="A93" s="33" t="s">
        <v>99</v>
      </c>
      <c r="B93" s="34" t="s">
        <v>296</v>
      </c>
      <c r="C93" s="35" t="s">
        <v>297</v>
      </c>
      <c r="D93" s="35" t="s">
        <v>181</v>
      </c>
      <c r="E93" s="37" t="s">
        <v>244</v>
      </c>
      <c r="F93" s="37">
        <v>136.69999999999999</v>
      </c>
      <c r="G93" s="37">
        <v>687</v>
      </c>
      <c r="H93" s="37">
        <v>0</v>
      </c>
      <c r="I93" s="37" t="s">
        <v>30</v>
      </c>
      <c r="J93" s="37" t="s">
        <v>30</v>
      </c>
      <c r="K93" s="37">
        <v>100</v>
      </c>
      <c r="L93" s="37"/>
      <c r="M93" s="37">
        <v>2021</v>
      </c>
      <c r="N93" s="37">
        <v>2041</v>
      </c>
      <c r="O93">
        <v>-29.600100000000001</v>
      </c>
      <c r="P93" s="37">
        <v>18.356999999999999</v>
      </c>
    </row>
    <row r="94" spans="1:16" x14ac:dyDescent="0.25">
      <c r="A94" s="33" t="s">
        <v>99</v>
      </c>
      <c r="B94" s="34" t="s">
        <v>298</v>
      </c>
      <c r="C94" s="35" t="s">
        <v>299</v>
      </c>
      <c r="D94" s="35" t="s">
        <v>181</v>
      </c>
      <c r="E94" s="36" t="s">
        <v>244</v>
      </c>
      <c r="F94" s="36">
        <v>139.80000000000001</v>
      </c>
      <c r="G94" s="36">
        <v>687</v>
      </c>
      <c r="H94" s="36">
        <v>0</v>
      </c>
      <c r="I94" s="36" t="s">
        <v>30</v>
      </c>
      <c r="J94" s="36" t="s">
        <v>30</v>
      </c>
      <c r="K94" s="36">
        <v>100</v>
      </c>
      <c r="L94" s="36"/>
      <c r="M94" s="36">
        <v>2021</v>
      </c>
      <c r="N94" s="36">
        <v>2041</v>
      </c>
      <c r="O94" s="36">
        <v>-32.885800000000003</v>
      </c>
      <c r="P94" s="36">
        <v>20.656700000000001</v>
      </c>
    </row>
    <row r="95" spans="1:16" x14ac:dyDescent="0.25">
      <c r="A95" s="33" t="s">
        <v>99</v>
      </c>
      <c r="B95" s="34" t="s">
        <v>300</v>
      </c>
      <c r="C95" s="35" t="s">
        <v>301</v>
      </c>
      <c r="D95" s="35" t="s">
        <v>181</v>
      </c>
      <c r="E95" s="37" t="s">
        <v>244</v>
      </c>
      <c r="F95" s="37">
        <v>138.9</v>
      </c>
      <c r="G95" s="37">
        <v>687</v>
      </c>
      <c r="H95" s="37">
        <v>0</v>
      </c>
      <c r="I95" s="37" t="s">
        <v>30</v>
      </c>
      <c r="J95" s="37" t="s">
        <v>30</v>
      </c>
      <c r="K95" s="37">
        <v>100</v>
      </c>
      <c r="L95" s="37"/>
      <c r="M95" s="37">
        <v>2021</v>
      </c>
      <c r="N95" s="37">
        <v>2041</v>
      </c>
      <c r="O95">
        <v>-32.737670000000001</v>
      </c>
      <c r="P95">
        <v>25.966840000000001</v>
      </c>
    </row>
    <row r="96" spans="1:16" x14ac:dyDescent="0.25">
      <c r="A96" s="33" t="s">
        <v>99</v>
      </c>
      <c r="B96" s="34" t="s">
        <v>302</v>
      </c>
      <c r="C96" s="35" t="s">
        <v>303</v>
      </c>
      <c r="D96" s="35" t="s">
        <v>181</v>
      </c>
      <c r="E96" s="36" t="s">
        <v>244</v>
      </c>
      <c r="F96" s="36">
        <v>140</v>
      </c>
      <c r="G96" s="36">
        <v>687</v>
      </c>
      <c r="H96" s="36">
        <v>0</v>
      </c>
      <c r="I96" s="36" t="s">
        <v>30</v>
      </c>
      <c r="J96" s="36" t="s">
        <v>30</v>
      </c>
      <c r="K96" s="36">
        <v>100</v>
      </c>
      <c r="L96" s="36"/>
      <c r="M96" s="36">
        <v>2021</v>
      </c>
      <c r="N96" s="36">
        <v>2041</v>
      </c>
      <c r="O96">
        <v>-34.116390000000003</v>
      </c>
      <c r="P96">
        <v>24.648890000000002</v>
      </c>
    </row>
    <row r="97" spans="1:16" x14ac:dyDescent="0.25">
      <c r="A97" s="33" t="s">
        <v>99</v>
      </c>
      <c r="B97" s="34" t="s">
        <v>304</v>
      </c>
      <c r="C97" s="35" t="s">
        <v>305</v>
      </c>
      <c r="D97" s="35" t="s">
        <v>181</v>
      </c>
      <c r="E97" s="37" t="s">
        <v>244</v>
      </c>
      <c r="F97" s="37">
        <v>107.76</v>
      </c>
      <c r="G97" s="37">
        <v>687</v>
      </c>
      <c r="H97" s="37">
        <v>0</v>
      </c>
      <c r="I97" s="37" t="s">
        <v>30</v>
      </c>
      <c r="J97" s="37" t="s">
        <v>30</v>
      </c>
      <c r="K97" s="37">
        <v>100</v>
      </c>
      <c r="L97" s="37"/>
      <c r="M97" s="37">
        <v>2021</v>
      </c>
      <c r="N97" s="37">
        <v>2041</v>
      </c>
      <c r="O97">
        <v>-33.0544444444444</v>
      </c>
      <c r="P97">
        <v>20.100277777777698</v>
      </c>
    </row>
    <row r="98" spans="1:16" x14ac:dyDescent="0.25">
      <c r="A98" s="33" t="s">
        <v>99</v>
      </c>
      <c r="B98" s="34" t="s">
        <v>306</v>
      </c>
      <c r="C98" s="35" t="s">
        <v>307</v>
      </c>
      <c r="D98" s="35" t="s">
        <v>181</v>
      </c>
      <c r="E98" s="36" t="s">
        <v>244</v>
      </c>
      <c r="F98" s="36">
        <v>140</v>
      </c>
      <c r="G98" s="36">
        <v>687</v>
      </c>
      <c r="H98" s="36">
        <v>0</v>
      </c>
      <c r="I98" s="36" t="s">
        <v>30</v>
      </c>
      <c r="J98" s="36" t="s">
        <v>30</v>
      </c>
      <c r="K98" s="36">
        <v>100</v>
      </c>
      <c r="L98" s="36"/>
      <c r="M98" s="36">
        <v>2021</v>
      </c>
      <c r="N98" s="36">
        <v>2041</v>
      </c>
      <c r="O98" s="36">
        <v>-32.9172333333333</v>
      </c>
      <c r="P98">
        <v>20.509088888888801</v>
      </c>
    </row>
    <row r="99" spans="1:16" x14ac:dyDescent="0.25">
      <c r="A99" s="33" t="s">
        <v>99</v>
      </c>
      <c r="B99" s="34" t="s">
        <v>308</v>
      </c>
      <c r="C99" s="35" t="s">
        <v>309</v>
      </c>
      <c r="D99" s="35" t="s">
        <v>181</v>
      </c>
      <c r="E99" s="37" t="s">
        <v>244</v>
      </c>
      <c r="F99" s="37">
        <v>139.4</v>
      </c>
      <c r="G99" s="37">
        <v>687</v>
      </c>
      <c r="H99" s="37">
        <v>0</v>
      </c>
      <c r="I99" s="37" t="s">
        <v>30</v>
      </c>
      <c r="J99" s="37" t="s">
        <v>30</v>
      </c>
      <c r="K99" s="37">
        <v>100</v>
      </c>
      <c r="L99" s="37"/>
      <c r="M99" s="37">
        <v>2021</v>
      </c>
      <c r="N99" s="37">
        <v>2041</v>
      </c>
      <c r="O99" s="37">
        <v>-32.753999999999998</v>
      </c>
      <c r="P99">
        <v>20.639600000000002</v>
      </c>
    </row>
    <row r="100" spans="1:16" x14ac:dyDescent="0.25">
      <c r="A100" s="33" t="s">
        <v>99</v>
      </c>
      <c r="B100" s="34" t="s">
        <v>310</v>
      </c>
      <c r="C100" s="35" t="s">
        <v>311</v>
      </c>
      <c r="D100" s="35" t="s">
        <v>204</v>
      </c>
      <c r="E100" s="36" t="s">
        <v>244</v>
      </c>
      <c r="F100" s="36">
        <v>32.700000000000003</v>
      </c>
      <c r="G100" s="36">
        <v>600</v>
      </c>
      <c r="H100" s="36">
        <v>0</v>
      </c>
      <c r="I100" s="36" t="s">
        <v>30</v>
      </c>
      <c r="J100" s="36" t="s">
        <v>30</v>
      </c>
      <c r="K100" s="36">
        <v>100</v>
      </c>
      <c r="L100" s="36"/>
      <c r="M100" s="36">
        <v>2025</v>
      </c>
      <c r="N100" s="36">
        <v>2045</v>
      </c>
      <c r="O100">
        <v>-33.290280000000003</v>
      </c>
      <c r="P100">
        <v>27.372219999999999</v>
      </c>
    </row>
    <row r="101" spans="1:16" x14ac:dyDescent="0.25">
      <c r="A101" s="33" t="s">
        <v>99</v>
      </c>
      <c r="B101" s="34" t="s">
        <v>312</v>
      </c>
      <c r="C101" s="35" t="s">
        <v>312</v>
      </c>
      <c r="D101" s="35" t="s">
        <v>204</v>
      </c>
      <c r="E101" s="37" t="s">
        <v>244</v>
      </c>
      <c r="F101" s="37">
        <v>140</v>
      </c>
      <c r="G101" s="37">
        <v>600</v>
      </c>
      <c r="H101" s="37">
        <v>0</v>
      </c>
      <c r="I101" s="37" t="s">
        <v>30</v>
      </c>
      <c r="J101" s="37" t="s">
        <v>30</v>
      </c>
      <c r="K101" s="37">
        <v>100</v>
      </c>
      <c r="L101" s="37"/>
      <c r="M101" s="37">
        <v>2025</v>
      </c>
      <c r="N101" s="37">
        <v>2045</v>
      </c>
      <c r="O101" s="37">
        <v>-31.760392</v>
      </c>
      <c r="P101" s="37">
        <v>22.412618999999999</v>
      </c>
    </row>
    <row r="102" spans="1:16" x14ac:dyDescent="0.25">
      <c r="A102" s="33" t="s">
        <v>99</v>
      </c>
      <c r="B102" s="34" t="s">
        <v>313</v>
      </c>
      <c r="C102" s="35" t="s">
        <v>313</v>
      </c>
      <c r="D102" s="35" t="s">
        <v>204</v>
      </c>
      <c r="E102" s="36" t="s">
        <v>244</v>
      </c>
      <c r="F102" s="36">
        <v>140</v>
      </c>
      <c r="G102" s="36">
        <v>600</v>
      </c>
      <c r="H102" s="36">
        <v>0</v>
      </c>
      <c r="I102" s="36" t="s">
        <v>30</v>
      </c>
      <c r="J102" s="36" t="s">
        <v>30</v>
      </c>
      <c r="K102" s="36">
        <v>100</v>
      </c>
      <c r="L102" s="36"/>
      <c r="M102" s="36">
        <v>2025</v>
      </c>
      <c r="N102" s="36">
        <v>2045</v>
      </c>
      <c r="O102" s="36">
        <v>-33.094299999999997</v>
      </c>
      <c r="P102" s="36">
        <v>20.5792</v>
      </c>
    </row>
    <row r="103" spans="1:16" x14ac:dyDescent="0.25">
      <c r="A103" s="33" t="s">
        <v>99</v>
      </c>
      <c r="B103" s="34" t="s">
        <v>314</v>
      </c>
      <c r="C103" s="35" t="s">
        <v>314</v>
      </c>
      <c r="D103" s="35" t="s">
        <v>204</v>
      </c>
      <c r="E103" s="37" t="s">
        <v>244</v>
      </c>
      <c r="F103" s="37">
        <v>140</v>
      </c>
      <c r="G103" s="37">
        <v>600</v>
      </c>
      <c r="H103" s="37">
        <v>0</v>
      </c>
      <c r="I103" s="37" t="s">
        <v>30</v>
      </c>
      <c r="J103" s="37" t="s">
        <v>30</v>
      </c>
      <c r="K103" s="37">
        <v>124</v>
      </c>
      <c r="L103" s="37"/>
      <c r="M103" s="37">
        <v>2025</v>
      </c>
      <c r="N103" s="37">
        <v>2045</v>
      </c>
      <c r="O103">
        <v>-31.402200000000001</v>
      </c>
      <c r="P103">
        <v>24.8035</v>
      </c>
    </row>
    <row r="104" spans="1:16" x14ac:dyDescent="0.25">
      <c r="A104" s="33" t="s">
        <v>99</v>
      </c>
      <c r="B104" s="34" t="s">
        <v>315</v>
      </c>
      <c r="C104" s="35" t="s">
        <v>315</v>
      </c>
      <c r="D104" s="35" t="s">
        <v>204</v>
      </c>
      <c r="E104" s="36" t="s">
        <v>244</v>
      </c>
      <c r="F104" s="36">
        <v>124</v>
      </c>
      <c r="G104" s="36">
        <v>600</v>
      </c>
      <c r="H104" s="36">
        <v>0</v>
      </c>
      <c r="I104" s="36" t="s">
        <v>30</v>
      </c>
      <c r="J104" s="36" t="s">
        <v>30</v>
      </c>
      <c r="K104" s="36">
        <v>100</v>
      </c>
      <c r="L104" s="36"/>
      <c r="M104" s="36">
        <v>2025</v>
      </c>
      <c r="N104" s="36">
        <v>2045</v>
      </c>
      <c r="O104" s="36">
        <v>-30.476099999999999</v>
      </c>
      <c r="P104" s="36">
        <v>19.652699999999999</v>
      </c>
    </row>
    <row r="105" spans="1:16" x14ac:dyDescent="0.25">
      <c r="A105" s="33" t="s">
        <v>99</v>
      </c>
      <c r="B105" s="34" t="s">
        <v>316</v>
      </c>
      <c r="C105" s="35" t="s">
        <v>316</v>
      </c>
      <c r="D105" s="35" t="s">
        <v>204</v>
      </c>
      <c r="E105" s="37" t="s">
        <v>244</v>
      </c>
      <c r="F105" s="37">
        <v>140</v>
      </c>
      <c r="G105" s="37">
        <v>600</v>
      </c>
      <c r="H105" s="37">
        <v>0</v>
      </c>
      <c r="I105" s="37" t="s">
        <v>30</v>
      </c>
      <c r="J105" s="37" t="s">
        <v>30</v>
      </c>
      <c r="K105" s="37">
        <v>100</v>
      </c>
      <c r="L105" s="37"/>
      <c r="M105" s="37">
        <v>2025</v>
      </c>
      <c r="N105" s="37">
        <v>2045</v>
      </c>
      <c r="O105" s="37">
        <v>-31.252500000000001</v>
      </c>
      <c r="P105" s="37">
        <v>24.952300000000001</v>
      </c>
    </row>
    <row r="106" spans="1:16" x14ac:dyDescent="0.25">
      <c r="A106" s="33" t="s">
        <v>99</v>
      </c>
      <c r="B106" s="34" t="s">
        <v>317</v>
      </c>
      <c r="C106" s="35" t="s">
        <v>317</v>
      </c>
      <c r="D106" s="35" t="s">
        <v>204</v>
      </c>
      <c r="E106" s="36" t="s">
        <v>244</v>
      </c>
      <c r="F106" s="36">
        <v>140</v>
      </c>
      <c r="G106" s="36">
        <v>600</v>
      </c>
      <c r="H106" s="36">
        <v>0</v>
      </c>
      <c r="I106" s="36" t="s">
        <v>30</v>
      </c>
      <c r="J106" s="36" t="s">
        <v>30</v>
      </c>
      <c r="K106" s="36">
        <v>100</v>
      </c>
      <c r="L106" s="36"/>
      <c r="M106" s="36">
        <v>2025</v>
      </c>
      <c r="N106" s="36">
        <v>2045</v>
      </c>
      <c r="O106" s="36">
        <v>-33.191400000000002</v>
      </c>
      <c r="P106" s="36">
        <v>20.584499999999998</v>
      </c>
    </row>
    <row r="107" spans="1:16" x14ac:dyDescent="0.25">
      <c r="A107" s="33" t="s">
        <v>99</v>
      </c>
      <c r="B107" s="34" t="s">
        <v>318</v>
      </c>
      <c r="C107" s="35" t="s">
        <v>318</v>
      </c>
      <c r="D107" s="35" t="s">
        <v>204</v>
      </c>
      <c r="E107" s="37" t="s">
        <v>244</v>
      </c>
      <c r="F107" s="37">
        <v>140</v>
      </c>
      <c r="G107" s="37">
        <v>600</v>
      </c>
      <c r="H107" s="37">
        <v>0</v>
      </c>
      <c r="I107" s="37" t="s">
        <v>30</v>
      </c>
      <c r="J107" s="37" t="s">
        <v>30</v>
      </c>
      <c r="K107" s="37">
        <v>100</v>
      </c>
      <c r="L107" s="37"/>
      <c r="M107" s="37">
        <v>2025</v>
      </c>
      <c r="N107" s="37">
        <v>2045</v>
      </c>
      <c r="O107" s="37">
        <v>-32.619799999999998</v>
      </c>
      <c r="P107" s="37">
        <v>21.037600000000001</v>
      </c>
    </row>
    <row r="108" spans="1:16" x14ac:dyDescent="0.25">
      <c r="A108" s="33" t="s">
        <v>99</v>
      </c>
      <c r="B108" s="34" t="s">
        <v>319</v>
      </c>
      <c r="C108" s="35" t="s">
        <v>319</v>
      </c>
      <c r="D108" s="35" t="s">
        <v>204</v>
      </c>
      <c r="E108" s="36" t="s">
        <v>244</v>
      </c>
      <c r="F108" s="36">
        <v>140</v>
      </c>
      <c r="G108" s="36">
        <v>600</v>
      </c>
      <c r="H108" s="36">
        <v>0</v>
      </c>
      <c r="I108" s="36" t="s">
        <v>30</v>
      </c>
      <c r="J108" s="36" t="s">
        <v>30</v>
      </c>
      <c r="K108" s="36">
        <v>100</v>
      </c>
      <c r="L108" s="36"/>
      <c r="M108" s="36">
        <v>2025</v>
      </c>
      <c r="N108" s="36">
        <v>2045</v>
      </c>
      <c r="O108" s="36">
        <v>-29.785299999999999</v>
      </c>
      <c r="P108" s="36">
        <v>18.406500000000001</v>
      </c>
    </row>
    <row r="109" spans="1:16" x14ac:dyDescent="0.25">
      <c r="A109" s="33" t="s">
        <v>99</v>
      </c>
      <c r="B109" s="34" t="s">
        <v>320</v>
      </c>
      <c r="C109" s="35" t="s">
        <v>320</v>
      </c>
      <c r="D109" s="35" t="s">
        <v>204</v>
      </c>
      <c r="E109" s="37" t="s">
        <v>244</v>
      </c>
      <c r="F109" s="37">
        <v>140</v>
      </c>
      <c r="G109" s="37">
        <v>600</v>
      </c>
      <c r="H109" s="37">
        <v>0</v>
      </c>
      <c r="I109" s="37" t="s">
        <v>30</v>
      </c>
      <c r="J109" s="37" t="s">
        <v>30</v>
      </c>
      <c r="K109" s="37">
        <v>100</v>
      </c>
      <c r="L109" s="37"/>
      <c r="M109" s="37">
        <v>2025</v>
      </c>
      <c r="N109" s="37">
        <v>2045</v>
      </c>
      <c r="O109">
        <v>-32.615467881426198</v>
      </c>
      <c r="P109">
        <v>26.469139999999999</v>
      </c>
    </row>
    <row r="110" spans="1:16" x14ac:dyDescent="0.25">
      <c r="A110" s="33" t="s">
        <v>99</v>
      </c>
      <c r="B110" s="34" t="s">
        <v>321</v>
      </c>
      <c r="C110" s="35" t="s">
        <v>321</v>
      </c>
      <c r="D110" s="35" t="s">
        <v>204</v>
      </c>
      <c r="E110" s="37" t="s">
        <v>244</v>
      </c>
      <c r="F110" s="37">
        <v>140</v>
      </c>
      <c r="G110" s="37">
        <v>600</v>
      </c>
      <c r="H110" s="37">
        <v>0</v>
      </c>
      <c r="I110" s="37" t="s">
        <v>30</v>
      </c>
      <c r="J110" s="37" t="s">
        <v>30</v>
      </c>
      <c r="K110" s="37">
        <v>100</v>
      </c>
      <c r="L110" s="37"/>
      <c r="M110" s="37">
        <v>2025</v>
      </c>
      <c r="N110" s="37">
        <v>2045</v>
      </c>
      <c r="O110">
        <v>-33.256399999999999</v>
      </c>
      <c r="P110">
        <v>20.742301287368399</v>
      </c>
    </row>
    <row r="111" spans="1:16" x14ac:dyDescent="0.25">
      <c r="A111" s="33" t="s">
        <v>99</v>
      </c>
      <c r="B111" s="34" t="s">
        <v>322</v>
      </c>
      <c r="C111" s="35" t="s">
        <v>322</v>
      </c>
      <c r="D111" s="35" t="s">
        <v>204</v>
      </c>
      <c r="E111" s="36" t="s">
        <v>244</v>
      </c>
      <c r="F111" s="36">
        <v>84</v>
      </c>
      <c r="G111" s="36">
        <v>600</v>
      </c>
      <c r="H111" s="36">
        <v>0</v>
      </c>
      <c r="I111" s="36" t="s">
        <v>30</v>
      </c>
      <c r="J111" s="36" t="s">
        <v>30</v>
      </c>
      <c r="K111" s="36">
        <v>100</v>
      </c>
      <c r="L111" s="36"/>
      <c r="M111" s="36">
        <v>2025</v>
      </c>
      <c r="N111" s="36">
        <v>2045</v>
      </c>
      <c r="O111" s="36">
        <v>-33.153799999999997</v>
      </c>
      <c r="P111" s="36">
        <v>25.553599999999999</v>
      </c>
    </row>
    <row r="112" spans="1:16" x14ac:dyDescent="0.25">
      <c r="A112" s="33" t="s">
        <v>99</v>
      </c>
      <c r="B112" s="34" t="s">
        <v>323</v>
      </c>
      <c r="C112" s="35" t="s">
        <v>324</v>
      </c>
      <c r="D112" s="35" t="s">
        <v>113</v>
      </c>
      <c r="E112" s="36" t="s">
        <v>325</v>
      </c>
      <c r="F112" s="36">
        <v>100</v>
      </c>
      <c r="G112" s="36">
        <v>3554</v>
      </c>
      <c r="H112" s="36">
        <v>0</v>
      </c>
      <c r="I112" s="36" t="s">
        <v>30</v>
      </c>
      <c r="J112" s="36" t="s">
        <v>30</v>
      </c>
      <c r="K112" s="36" t="s">
        <v>30</v>
      </c>
      <c r="L112" s="36">
        <v>3</v>
      </c>
      <c r="M112" s="36">
        <v>2015</v>
      </c>
      <c r="N112" s="36">
        <v>2045</v>
      </c>
      <c r="O112" s="36">
        <v>-28.879300000000001</v>
      </c>
      <c r="P112" s="36">
        <v>19.5929</v>
      </c>
    </row>
    <row r="113" spans="1:16" x14ac:dyDescent="0.25">
      <c r="A113" s="33" t="s">
        <v>99</v>
      </c>
      <c r="B113" s="34" t="s">
        <v>326</v>
      </c>
      <c r="C113" s="35" t="s">
        <v>327</v>
      </c>
      <c r="D113" s="35" t="s">
        <v>113</v>
      </c>
      <c r="E113" s="37" t="s">
        <v>325</v>
      </c>
      <c r="F113" s="37">
        <v>50</v>
      </c>
      <c r="G113" s="37">
        <v>3554</v>
      </c>
      <c r="H113" s="37">
        <v>0</v>
      </c>
      <c r="I113" s="37" t="s">
        <v>30</v>
      </c>
      <c r="J113" s="37" t="s">
        <v>30</v>
      </c>
      <c r="K113" s="37" t="s">
        <v>30</v>
      </c>
      <c r="L113" s="37">
        <v>6</v>
      </c>
      <c r="M113" s="37">
        <v>2015</v>
      </c>
      <c r="N113" s="37">
        <v>2045</v>
      </c>
      <c r="O113" s="37">
        <v>-28.5364</v>
      </c>
      <c r="P113" s="37">
        <v>21.078199999999999</v>
      </c>
    </row>
    <row r="114" spans="1:16" x14ac:dyDescent="0.25">
      <c r="A114" s="33" t="s">
        <v>99</v>
      </c>
      <c r="B114" s="34" t="s">
        <v>328</v>
      </c>
      <c r="C114" s="35" t="s">
        <v>329</v>
      </c>
      <c r="D114" s="35" t="s">
        <v>151</v>
      </c>
      <c r="E114" s="36" t="s">
        <v>325</v>
      </c>
      <c r="F114" s="36">
        <v>50</v>
      </c>
      <c r="G114" s="36">
        <v>3324</v>
      </c>
      <c r="H114" s="36">
        <v>0</v>
      </c>
      <c r="I114" s="36" t="s">
        <v>30</v>
      </c>
      <c r="J114" s="36" t="s">
        <v>30</v>
      </c>
      <c r="K114" s="36" t="s">
        <v>30</v>
      </c>
      <c r="L114" s="36">
        <v>9</v>
      </c>
      <c r="M114" s="37">
        <v>2016</v>
      </c>
      <c r="N114" s="36">
        <v>2046</v>
      </c>
      <c r="O114" s="36">
        <v>-28.7333</v>
      </c>
      <c r="P114" s="36">
        <v>21.9955</v>
      </c>
    </row>
    <row r="115" spans="1:16" x14ac:dyDescent="0.25">
      <c r="A115" s="33" t="s">
        <v>99</v>
      </c>
      <c r="B115" s="34" t="s">
        <v>330</v>
      </c>
      <c r="C115" s="35" t="s">
        <v>331</v>
      </c>
      <c r="D115" s="35" t="s">
        <v>168</v>
      </c>
      <c r="E115" s="37" t="s">
        <v>325</v>
      </c>
      <c r="F115" s="37">
        <v>100</v>
      </c>
      <c r="G115" s="37">
        <v>3114</v>
      </c>
      <c r="H115" s="37">
        <v>0</v>
      </c>
      <c r="I115" s="37" t="s">
        <v>30</v>
      </c>
      <c r="J115" s="37" t="s">
        <v>30</v>
      </c>
      <c r="K115" s="37" t="s">
        <v>30</v>
      </c>
      <c r="L115" s="37">
        <v>6</v>
      </c>
      <c r="M115" s="37">
        <v>2017</v>
      </c>
      <c r="N115" s="37">
        <v>2047</v>
      </c>
      <c r="O115" s="37">
        <v>-28.890599999999999</v>
      </c>
      <c r="P115" s="37">
        <v>19.591799999999999</v>
      </c>
    </row>
    <row r="116" spans="1:16" x14ac:dyDescent="0.25">
      <c r="A116" s="33" t="s">
        <v>99</v>
      </c>
      <c r="B116" s="34" t="s">
        <v>332</v>
      </c>
      <c r="C116" s="35" t="s">
        <v>333</v>
      </c>
      <c r="D116" s="35" t="s">
        <v>168</v>
      </c>
      <c r="E116" s="36" t="s">
        <v>325</v>
      </c>
      <c r="F116" s="36">
        <v>100</v>
      </c>
      <c r="G116" s="36">
        <v>3114</v>
      </c>
      <c r="H116" s="36">
        <v>0</v>
      </c>
      <c r="I116" s="36" t="s">
        <v>30</v>
      </c>
      <c r="J116" s="36" t="s">
        <v>30</v>
      </c>
      <c r="K116" s="36" t="s">
        <v>30</v>
      </c>
      <c r="L116" s="36">
        <v>6</v>
      </c>
      <c r="M116" s="37">
        <v>2019</v>
      </c>
      <c r="N116" s="36">
        <v>2049</v>
      </c>
      <c r="O116" s="36">
        <v>-28.4819</v>
      </c>
      <c r="P116" s="36">
        <v>21.520399999999999</v>
      </c>
    </row>
    <row r="117" spans="1:16" x14ac:dyDescent="0.25">
      <c r="A117" s="33" t="s">
        <v>99</v>
      </c>
      <c r="B117" s="34" t="s">
        <v>334</v>
      </c>
      <c r="C117" s="35" t="s">
        <v>127</v>
      </c>
      <c r="D117" s="35" t="s">
        <v>335</v>
      </c>
      <c r="E117" s="37" t="s">
        <v>325</v>
      </c>
      <c r="F117" s="37">
        <v>100</v>
      </c>
      <c r="G117" s="37">
        <v>2902</v>
      </c>
      <c r="H117" s="37">
        <v>0</v>
      </c>
      <c r="I117" s="37" t="s">
        <v>30</v>
      </c>
      <c r="J117" s="37" t="s">
        <v>30</v>
      </c>
      <c r="K117" s="37" t="s">
        <v>30</v>
      </c>
      <c r="L117" s="37">
        <v>6</v>
      </c>
      <c r="M117" s="37">
        <v>2019</v>
      </c>
      <c r="N117" s="37">
        <v>2049</v>
      </c>
      <c r="O117" s="37">
        <v>-27.609500000000001</v>
      </c>
      <c r="P117" s="37">
        <v>23.0276</v>
      </c>
    </row>
    <row r="118" spans="1:16" x14ac:dyDescent="0.25">
      <c r="A118" s="33" t="s">
        <v>99</v>
      </c>
      <c r="B118" s="34" t="s">
        <v>336</v>
      </c>
      <c r="C118" s="35" t="s">
        <v>337</v>
      </c>
      <c r="D118" s="35" t="s">
        <v>335</v>
      </c>
      <c r="E118" s="36" t="s">
        <v>325</v>
      </c>
      <c r="F118" s="36">
        <v>100</v>
      </c>
      <c r="G118" s="36">
        <v>2902</v>
      </c>
      <c r="H118" s="36">
        <v>0</v>
      </c>
      <c r="I118" s="36" t="s">
        <v>30</v>
      </c>
      <c r="J118" s="36" t="s">
        <v>30</v>
      </c>
      <c r="K118" s="36" t="s">
        <v>30</v>
      </c>
      <c r="L118" s="36">
        <v>9</v>
      </c>
      <c r="M118" s="36">
        <v>2024</v>
      </c>
      <c r="N118" s="36" t="s">
        <v>48</v>
      </c>
      <c r="O118" s="36">
        <v>-28.309522111023199</v>
      </c>
      <c r="P118" s="36">
        <v>23.104063371285399</v>
      </c>
    </row>
    <row r="119" spans="1:16" x14ac:dyDescent="0.25">
      <c r="A119" s="33" t="s">
        <v>99</v>
      </c>
      <c r="B119" s="34" t="s">
        <v>338</v>
      </c>
      <c r="C119" s="35" t="s">
        <v>339</v>
      </c>
      <c r="D119" s="35" t="s">
        <v>41</v>
      </c>
      <c r="E119" s="37" t="s">
        <v>72</v>
      </c>
      <c r="F119" s="37">
        <v>10</v>
      </c>
      <c r="G119" s="37">
        <v>1363</v>
      </c>
      <c r="H119" s="37">
        <v>0</v>
      </c>
      <c r="I119" s="37" t="s">
        <v>30</v>
      </c>
      <c r="J119" s="37" t="s">
        <v>30</v>
      </c>
      <c r="K119" s="37" t="s">
        <v>30</v>
      </c>
      <c r="L119" s="37" t="s">
        <v>30</v>
      </c>
      <c r="M119" s="37">
        <v>2020</v>
      </c>
      <c r="N119" s="37" t="s">
        <v>48</v>
      </c>
      <c r="O119" s="37">
        <v>-28.752696592251599</v>
      </c>
      <c r="P119" s="37">
        <v>20.533500298364299</v>
      </c>
    </row>
    <row r="120" spans="1:16" x14ac:dyDescent="0.25">
      <c r="A120" s="33" t="s">
        <v>99</v>
      </c>
      <c r="B120" s="34" t="s">
        <v>340</v>
      </c>
      <c r="C120" s="35" t="s">
        <v>341</v>
      </c>
      <c r="D120" s="35" t="s">
        <v>41</v>
      </c>
      <c r="E120" s="36" t="s">
        <v>72</v>
      </c>
      <c r="F120" s="36">
        <v>4.22</v>
      </c>
      <c r="G120" s="36">
        <v>1363</v>
      </c>
      <c r="H120" s="36">
        <v>0</v>
      </c>
      <c r="I120" s="36" t="s">
        <v>30</v>
      </c>
      <c r="J120" s="36" t="s">
        <v>30</v>
      </c>
      <c r="K120" s="36" t="s">
        <v>30</v>
      </c>
      <c r="L120" s="36" t="s">
        <v>30</v>
      </c>
      <c r="M120" s="36">
        <v>2020</v>
      </c>
      <c r="N120" s="36" t="s">
        <v>48</v>
      </c>
      <c r="O120" s="36">
        <v>-28.514154148940701</v>
      </c>
      <c r="P120" s="36">
        <v>28.4101438223705</v>
      </c>
    </row>
    <row r="121" spans="1:16" x14ac:dyDescent="0.25">
      <c r="A121" s="33" t="s">
        <v>99</v>
      </c>
      <c r="B121" s="34" t="s">
        <v>342</v>
      </c>
      <c r="C121" s="35" t="s">
        <v>343</v>
      </c>
      <c r="D121" s="35" t="s">
        <v>41</v>
      </c>
      <c r="E121" s="37" t="s">
        <v>72</v>
      </c>
      <c r="F121" s="37">
        <v>3.8</v>
      </c>
      <c r="G121" s="37">
        <v>1240</v>
      </c>
      <c r="H121" s="37">
        <v>0</v>
      </c>
      <c r="I121" s="37" t="s">
        <v>30</v>
      </c>
      <c r="J121" s="37" t="s">
        <v>30</v>
      </c>
      <c r="K121" s="37" t="s">
        <v>30</v>
      </c>
      <c r="L121" s="37" t="s">
        <v>30</v>
      </c>
      <c r="M121" s="37">
        <v>2020</v>
      </c>
      <c r="N121" s="37" t="s">
        <v>48</v>
      </c>
      <c r="O121" s="37">
        <v>-28.242503069651601</v>
      </c>
      <c r="P121" s="37">
        <v>28.307683283941302</v>
      </c>
    </row>
    <row r="122" spans="1:16" x14ac:dyDescent="0.25">
      <c r="A122" s="33" t="s">
        <v>99</v>
      </c>
      <c r="B122" s="34" t="s">
        <v>344</v>
      </c>
      <c r="C122" s="35" t="s">
        <v>344</v>
      </c>
      <c r="D122" s="35" t="s">
        <v>41</v>
      </c>
      <c r="E122" s="36" t="s">
        <v>72</v>
      </c>
      <c r="F122" s="36">
        <v>65</v>
      </c>
      <c r="G122" s="36">
        <v>300</v>
      </c>
      <c r="H122" s="36">
        <v>0</v>
      </c>
      <c r="I122" s="36" t="s">
        <v>30</v>
      </c>
      <c r="J122" s="36" t="s">
        <v>30</v>
      </c>
      <c r="K122" s="36" t="s">
        <v>30</v>
      </c>
      <c r="L122" s="36" t="s">
        <v>30</v>
      </c>
      <c r="M122" s="36">
        <v>2020</v>
      </c>
      <c r="N122" s="36" t="s">
        <v>48</v>
      </c>
      <c r="O122" s="36">
        <v>-32.049999999999997</v>
      </c>
      <c r="P122" s="36">
        <v>28.58333</v>
      </c>
    </row>
    <row r="123" spans="1:16" x14ac:dyDescent="0.25">
      <c r="A123" s="33" t="s">
        <v>99</v>
      </c>
      <c r="B123" s="34" t="s">
        <v>345</v>
      </c>
      <c r="C123" s="35" t="s">
        <v>345</v>
      </c>
      <c r="D123" s="35" t="s">
        <v>345</v>
      </c>
      <c r="E123" s="37" t="s">
        <v>346</v>
      </c>
      <c r="F123" s="37">
        <v>1764</v>
      </c>
      <c r="G123" s="37">
        <v>300</v>
      </c>
      <c r="H123" s="37">
        <v>0</v>
      </c>
      <c r="I123" s="37" t="s">
        <v>30</v>
      </c>
      <c r="J123" s="37" t="s">
        <v>30</v>
      </c>
      <c r="K123" s="37" t="s">
        <v>30</v>
      </c>
      <c r="L123" s="37" t="s">
        <v>30</v>
      </c>
      <c r="M123" s="37">
        <v>2020</v>
      </c>
      <c r="N123" s="37" t="s">
        <v>48</v>
      </c>
      <c r="O123" s="37">
        <v>-25.919879999999999</v>
      </c>
      <c r="P123" s="37">
        <v>28.27627</v>
      </c>
    </row>
    <row r="124" spans="1:16" x14ac:dyDescent="0.25">
      <c r="A124" s="33" t="s">
        <v>99</v>
      </c>
      <c r="B124" s="34" t="s">
        <v>347</v>
      </c>
      <c r="C124" s="35" t="s">
        <v>348</v>
      </c>
      <c r="D124" s="35" t="s">
        <v>41</v>
      </c>
      <c r="E124" s="36" t="s">
        <v>349</v>
      </c>
      <c r="F124" s="36">
        <v>7.56</v>
      </c>
      <c r="G124" s="36">
        <v>1109</v>
      </c>
      <c r="H124" s="36">
        <v>0</v>
      </c>
      <c r="I124" s="36" t="s">
        <v>30</v>
      </c>
      <c r="J124" s="36" t="s">
        <v>30</v>
      </c>
      <c r="K124" s="36" t="s">
        <v>30</v>
      </c>
      <c r="L124" s="36" t="s">
        <v>30</v>
      </c>
      <c r="M124" s="36">
        <v>2020</v>
      </c>
      <c r="N124" s="36">
        <v>2049</v>
      </c>
      <c r="O124" s="36">
        <v>-26.1949542428945</v>
      </c>
      <c r="P124" s="36">
        <v>28.032528400020201</v>
      </c>
    </row>
    <row r="125" spans="1:16" x14ac:dyDescent="0.25">
      <c r="A125" s="33" t="s">
        <v>99</v>
      </c>
      <c r="B125" s="34" t="s">
        <v>350</v>
      </c>
      <c r="C125" s="35" t="s">
        <v>350</v>
      </c>
      <c r="D125" s="35" t="s">
        <v>41</v>
      </c>
      <c r="E125" s="37" t="s">
        <v>349</v>
      </c>
      <c r="F125" s="37">
        <v>16.5</v>
      </c>
      <c r="G125" s="37">
        <v>1500</v>
      </c>
      <c r="H125" s="37">
        <v>0</v>
      </c>
      <c r="I125" s="37" t="s">
        <v>30</v>
      </c>
      <c r="J125" s="37" t="s">
        <v>30</v>
      </c>
      <c r="K125" s="37" t="s">
        <v>30</v>
      </c>
      <c r="L125" s="37" t="s">
        <v>30</v>
      </c>
      <c r="M125" s="37">
        <v>2030</v>
      </c>
      <c r="N125" s="37" t="s">
        <v>48</v>
      </c>
      <c r="O125" s="37">
        <v>-27.618037149128</v>
      </c>
      <c r="P125" s="37">
        <v>32.0345129341963</v>
      </c>
    </row>
    <row r="126" spans="1:16" x14ac:dyDescent="0.25">
      <c r="A126" s="33" t="s">
        <v>99</v>
      </c>
      <c r="B126" s="34" t="s">
        <v>351</v>
      </c>
      <c r="C126" s="35" t="s">
        <v>352</v>
      </c>
      <c r="D126" s="35" t="s">
        <v>41</v>
      </c>
      <c r="E126" s="36" t="s">
        <v>349</v>
      </c>
      <c r="F126" s="36">
        <v>25</v>
      </c>
      <c r="G126" s="36">
        <v>1500</v>
      </c>
      <c r="H126" s="36">
        <v>0</v>
      </c>
      <c r="I126" s="36" t="s">
        <v>30</v>
      </c>
      <c r="J126" s="36" t="s">
        <v>30</v>
      </c>
      <c r="K126" s="36" t="s">
        <v>30</v>
      </c>
      <c r="L126" s="36" t="s">
        <v>30</v>
      </c>
      <c r="M126" s="36">
        <v>2020</v>
      </c>
      <c r="N126" s="36" t="s">
        <v>48</v>
      </c>
      <c r="O126" s="36">
        <v>-25.480898365898501</v>
      </c>
      <c r="P126" s="36">
        <v>30.974304836468701</v>
      </c>
    </row>
    <row r="127" spans="1:16" x14ac:dyDescent="0.25">
      <c r="A127" s="33" t="s">
        <v>99</v>
      </c>
      <c r="B127" s="34" t="s">
        <v>353</v>
      </c>
      <c r="C127" s="35" t="s">
        <v>353</v>
      </c>
      <c r="D127" s="35" t="s">
        <v>41</v>
      </c>
      <c r="E127" s="37" t="s">
        <v>349</v>
      </c>
      <c r="F127" s="37">
        <v>120</v>
      </c>
      <c r="G127" s="37">
        <v>500</v>
      </c>
      <c r="H127" s="37">
        <v>0</v>
      </c>
      <c r="I127" s="37" t="s">
        <v>30</v>
      </c>
      <c r="J127" s="37" t="s">
        <v>30</v>
      </c>
      <c r="K127" s="37" t="s">
        <v>30</v>
      </c>
      <c r="L127" s="37" t="s">
        <v>30</v>
      </c>
      <c r="M127" s="37">
        <v>2020</v>
      </c>
      <c r="N127" s="37" t="s">
        <v>48</v>
      </c>
      <c r="O127" s="37"/>
      <c r="P127" s="37"/>
    </row>
    <row r="128" spans="1:16" x14ac:dyDescent="0.25">
      <c r="A128" s="33" t="s">
        <v>99</v>
      </c>
      <c r="B128" s="34" t="s">
        <v>354</v>
      </c>
      <c r="C128" s="35" t="s">
        <v>354</v>
      </c>
      <c r="D128" s="35" t="s">
        <v>41</v>
      </c>
      <c r="E128" s="36" t="s">
        <v>349</v>
      </c>
      <c r="F128" s="36">
        <v>144</v>
      </c>
      <c r="G128" s="36">
        <v>500</v>
      </c>
      <c r="H128" s="36">
        <v>0</v>
      </c>
      <c r="I128" s="36" t="s">
        <v>30</v>
      </c>
      <c r="J128" s="36" t="s">
        <v>30</v>
      </c>
      <c r="K128" s="36" t="s">
        <v>30</v>
      </c>
      <c r="L128" s="36" t="s">
        <v>30</v>
      </c>
      <c r="M128" s="36">
        <v>2020</v>
      </c>
      <c r="N128" s="36" t="s">
        <v>48</v>
      </c>
      <c r="O128" s="36">
        <v>-25.3447</v>
      </c>
      <c r="P128" s="36">
        <v>30.393999999999998</v>
      </c>
    </row>
    <row r="129" spans="1:16" x14ac:dyDescent="0.25">
      <c r="A129" s="33" t="s">
        <v>99</v>
      </c>
      <c r="B129" s="34" t="s">
        <v>355</v>
      </c>
      <c r="C129" s="39" t="s">
        <v>420</v>
      </c>
      <c r="D129" s="35" t="s">
        <v>356</v>
      </c>
      <c r="E129" s="36" t="s">
        <v>357</v>
      </c>
      <c r="F129" s="18">
        <v>642</v>
      </c>
      <c r="G129" s="36">
        <v>0</v>
      </c>
      <c r="H129" s="36">
        <v>0</v>
      </c>
      <c r="I129" s="36" t="s">
        <v>30</v>
      </c>
      <c r="J129" s="36" t="s">
        <v>30</v>
      </c>
      <c r="K129" s="36" t="s">
        <v>30</v>
      </c>
      <c r="L129" s="36" t="s">
        <v>30</v>
      </c>
      <c r="M129" s="36">
        <v>2023</v>
      </c>
      <c r="N129" s="36" t="s">
        <v>48</v>
      </c>
      <c r="O129" s="36">
        <v>-25.3447</v>
      </c>
      <c r="P129" s="36">
        <v>30.393999999999998</v>
      </c>
    </row>
    <row r="130" spans="1:16" x14ac:dyDescent="0.25">
      <c r="A130" s="33" t="s">
        <v>99</v>
      </c>
      <c r="B130" s="34" t="s">
        <v>355</v>
      </c>
      <c r="C130" s="39" t="s">
        <v>421</v>
      </c>
      <c r="D130" s="35" t="s">
        <v>356</v>
      </c>
      <c r="E130" s="36" t="s">
        <v>357</v>
      </c>
      <c r="F130" s="18">
        <v>208</v>
      </c>
      <c r="G130" s="36">
        <v>0</v>
      </c>
      <c r="H130" s="36">
        <v>0</v>
      </c>
      <c r="I130" s="36" t="s">
        <v>30</v>
      </c>
      <c r="J130" s="36" t="s">
        <v>30</v>
      </c>
      <c r="K130" s="36" t="s">
        <v>30</v>
      </c>
      <c r="L130" s="36" t="s">
        <v>30</v>
      </c>
      <c r="M130" s="36">
        <v>2023</v>
      </c>
      <c r="N130" s="36" t="s">
        <v>48</v>
      </c>
      <c r="O130" s="36">
        <v>-25.3447</v>
      </c>
      <c r="P130" s="36">
        <v>30.393999999999998</v>
      </c>
    </row>
    <row r="131" spans="1:16" x14ac:dyDescent="0.25">
      <c r="A131" s="33" t="s">
        <v>99</v>
      </c>
      <c r="B131" s="34" t="s">
        <v>355</v>
      </c>
      <c r="C131" s="39" t="s">
        <v>422</v>
      </c>
      <c r="D131" s="35" t="s">
        <v>356</v>
      </c>
      <c r="E131" s="36" t="s">
        <v>357</v>
      </c>
      <c r="F131" s="18">
        <v>368</v>
      </c>
      <c r="G131" s="36">
        <v>0</v>
      </c>
      <c r="H131" s="36">
        <v>0</v>
      </c>
      <c r="I131" s="36" t="s">
        <v>30</v>
      </c>
      <c r="J131" s="36" t="s">
        <v>30</v>
      </c>
      <c r="K131" s="36" t="s">
        <v>30</v>
      </c>
      <c r="L131" s="36" t="s">
        <v>30</v>
      </c>
      <c r="M131" s="36">
        <v>2023</v>
      </c>
      <c r="N131" s="36" t="s">
        <v>48</v>
      </c>
      <c r="O131" s="36">
        <v>-25.3447</v>
      </c>
      <c r="P131" s="36">
        <v>30.393999999999998</v>
      </c>
    </row>
    <row r="132" spans="1:16" x14ac:dyDescent="0.25">
      <c r="A132" s="33" t="s">
        <v>99</v>
      </c>
      <c r="B132" s="34" t="s">
        <v>355</v>
      </c>
      <c r="C132" s="39" t="s">
        <v>423</v>
      </c>
      <c r="D132" s="35" t="s">
        <v>356</v>
      </c>
      <c r="E132" s="36" t="s">
        <v>357</v>
      </c>
      <c r="F132" s="18">
        <v>308</v>
      </c>
      <c r="G132" s="36">
        <v>0</v>
      </c>
      <c r="H132" s="36">
        <v>0</v>
      </c>
      <c r="I132" s="36" t="s">
        <v>30</v>
      </c>
      <c r="J132" s="36" t="s">
        <v>30</v>
      </c>
      <c r="K132" s="36" t="s">
        <v>30</v>
      </c>
      <c r="L132" s="36" t="s">
        <v>30</v>
      </c>
      <c r="M132" s="36">
        <v>2023</v>
      </c>
      <c r="N132" s="36" t="s">
        <v>48</v>
      </c>
      <c r="O132" s="36">
        <v>-25.3447</v>
      </c>
      <c r="P132" s="36">
        <v>30.393999999999998</v>
      </c>
    </row>
    <row r="133" spans="1:16" x14ac:dyDescent="0.25">
      <c r="A133" s="33" t="s">
        <v>99</v>
      </c>
      <c r="B133" s="34" t="s">
        <v>355</v>
      </c>
      <c r="C133" s="39" t="s">
        <v>424</v>
      </c>
      <c r="D133" s="35" t="s">
        <v>356</v>
      </c>
      <c r="E133" s="36" t="s">
        <v>357</v>
      </c>
      <c r="F133" s="18">
        <v>811</v>
      </c>
      <c r="G133" s="36">
        <v>0</v>
      </c>
      <c r="H133" s="36">
        <v>0</v>
      </c>
      <c r="I133" s="36" t="s">
        <v>30</v>
      </c>
      <c r="J133" s="36" t="s">
        <v>30</v>
      </c>
      <c r="K133" s="36" t="s">
        <v>30</v>
      </c>
      <c r="L133" s="36" t="s">
        <v>30</v>
      </c>
      <c r="M133" s="36">
        <v>2023</v>
      </c>
      <c r="N133" s="36" t="s">
        <v>48</v>
      </c>
      <c r="O133" s="36">
        <v>-25.3447</v>
      </c>
      <c r="P133" s="36">
        <v>30.393999999999998</v>
      </c>
    </row>
    <row r="134" spans="1:16" x14ac:dyDescent="0.25">
      <c r="A134" s="33" t="s">
        <v>99</v>
      </c>
      <c r="B134" s="34" t="s">
        <v>355</v>
      </c>
      <c r="C134" s="39" t="s">
        <v>425</v>
      </c>
      <c r="D134" s="35" t="s">
        <v>356</v>
      </c>
      <c r="E134" s="36" t="s">
        <v>357</v>
      </c>
      <c r="F134" s="18">
        <v>1504</v>
      </c>
      <c r="G134" s="36">
        <v>0</v>
      </c>
      <c r="H134" s="36">
        <v>0</v>
      </c>
      <c r="I134" s="36" t="s">
        <v>30</v>
      </c>
      <c r="J134" s="36" t="s">
        <v>30</v>
      </c>
      <c r="K134" s="36" t="s">
        <v>30</v>
      </c>
      <c r="L134" s="36" t="s">
        <v>30</v>
      </c>
      <c r="M134" s="36">
        <v>2023</v>
      </c>
      <c r="N134" s="36" t="s">
        <v>48</v>
      </c>
      <c r="O134" s="36">
        <v>-25.3447</v>
      </c>
      <c r="P134" s="36">
        <v>30.393999999999998</v>
      </c>
    </row>
    <row r="135" spans="1:16" x14ac:dyDescent="0.25">
      <c r="A135" s="33" t="s">
        <v>99</v>
      </c>
      <c r="B135" s="34" t="s">
        <v>355</v>
      </c>
      <c r="C135" s="39" t="s">
        <v>426</v>
      </c>
      <c r="D135" s="35" t="s">
        <v>356</v>
      </c>
      <c r="E135" s="36" t="s">
        <v>357</v>
      </c>
      <c r="F135" s="18">
        <v>669</v>
      </c>
      <c r="G135" s="36">
        <v>0</v>
      </c>
      <c r="H135" s="36">
        <v>0</v>
      </c>
      <c r="I135" s="36" t="s">
        <v>30</v>
      </c>
      <c r="J135" s="36" t="s">
        <v>30</v>
      </c>
      <c r="K135" s="36" t="s">
        <v>30</v>
      </c>
      <c r="L135" s="36" t="s">
        <v>30</v>
      </c>
      <c r="M135" s="36">
        <v>2023</v>
      </c>
      <c r="N135" s="36" t="s">
        <v>48</v>
      </c>
      <c r="O135" s="36">
        <v>-25.3447</v>
      </c>
      <c r="P135" s="36">
        <v>30.393999999999998</v>
      </c>
    </row>
    <row r="136" spans="1:16" x14ac:dyDescent="0.25">
      <c r="A136" s="33" t="s">
        <v>99</v>
      </c>
      <c r="B136" s="34" t="s">
        <v>355</v>
      </c>
      <c r="C136" s="39" t="s">
        <v>427</v>
      </c>
      <c r="D136" s="35" t="s">
        <v>356</v>
      </c>
      <c r="E136" s="36" t="s">
        <v>357</v>
      </c>
      <c r="F136" s="18">
        <v>413</v>
      </c>
      <c r="G136" s="36">
        <v>0</v>
      </c>
      <c r="H136" s="36">
        <v>0</v>
      </c>
      <c r="I136" s="36" t="s">
        <v>30</v>
      </c>
      <c r="J136" s="36" t="s">
        <v>30</v>
      </c>
      <c r="K136" s="36" t="s">
        <v>30</v>
      </c>
      <c r="L136" s="36" t="s">
        <v>30</v>
      </c>
      <c r="M136" s="36">
        <v>2023</v>
      </c>
      <c r="N136" s="36" t="s">
        <v>48</v>
      </c>
      <c r="O136" s="36">
        <v>-25.3447</v>
      </c>
      <c r="P136" s="36">
        <v>30.393999999999998</v>
      </c>
    </row>
    <row r="137" spans="1:16" x14ac:dyDescent="0.25">
      <c r="A137" s="33" t="s">
        <v>99</v>
      </c>
      <c r="B137" s="34" t="s">
        <v>355</v>
      </c>
      <c r="C137" s="39" t="s">
        <v>428</v>
      </c>
      <c r="D137" s="35" t="s">
        <v>356</v>
      </c>
      <c r="E137" s="36" t="s">
        <v>357</v>
      </c>
      <c r="F137" s="18">
        <v>516</v>
      </c>
      <c r="G137" s="36">
        <v>0</v>
      </c>
      <c r="H137" s="36">
        <v>0</v>
      </c>
      <c r="I137" s="36" t="s">
        <v>30</v>
      </c>
      <c r="J137" s="36" t="s">
        <v>30</v>
      </c>
      <c r="K137" s="36" t="s">
        <v>30</v>
      </c>
      <c r="L137" s="36" t="s">
        <v>30</v>
      </c>
      <c r="M137" s="36">
        <v>2023</v>
      </c>
      <c r="N137" s="36" t="s">
        <v>48</v>
      </c>
      <c r="O137" s="36">
        <v>-25.3447</v>
      </c>
      <c r="P137" s="36">
        <v>30.393999999999998</v>
      </c>
    </row>
    <row r="138" spans="1:16" x14ac:dyDescent="0.25">
      <c r="A138" s="33" t="s">
        <v>26</v>
      </c>
      <c r="B138" s="34" t="s">
        <v>111</v>
      </c>
      <c r="C138" s="35" t="s">
        <v>112</v>
      </c>
      <c r="D138" s="35" t="s">
        <v>113</v>
      </c>
      <c r="E138" s="36" t="s">
        <v>114</v>
      </c>
      <c r="F138" s="36">
        <v>9.65</v>
      </c>
      <c r="G138" s="36">
        <v>3649</v>
      </c>
      <c r="H138" s="36">
        <v>0</v>
      </c>
      <c r="I138" s="36" t="s">
        <v>115</v>
      </c>
      <c r="J138" s="36">
        <v>1.1399999999999999</v>
      </c>
      <c r="K138" s="36" t="s">
        <v>30</v>
      </c>
      <c r="L138" s="36"/>
      <c r="M138" s="36">
        <v>2014</v>
      </c>
      <c r="N138" s="36">
        <v>2039</v>
      </c>
      <c r="O138" s="36">
        <v>-29.496506</v>
      </c>
      <c r="P138" s="36">
        <v>20.785119000000002</v>
      </c>
    </row>
    <row r="139" spans="1:16" x14ac:dyDescent="0.25">
      <c r="A139" s="33" t="s">
        <v>26</v>
      </c>
      <c r="B139" s="34" t="s">
        <v>116</v>
      </c>
      <c r="C139" s="35" t="s">
        <v>117</v>
      </c>
      <c r="D139" s="35" t="s">
        <v>113</v>
      </c>
      <c r="E139" s="37" t="s">
        <v>114</v>
      </c>
      <c r="F139" s="37">
        <v>48.25</v>
      </c>
      <c r="G139" s="37">
        <v>3649</v>
      </c>
      <c r="H139" s="37">
        <v>0</v>
      </c>
      <c r="I139" s="37" t="s">
        <v>115</v>
      </c>
      <c r="J139" s="37">
        <v>1.04</v>
      </c>
      <c r="K139" s="37" t="s">
        <v>30</v>
      </c>
      <c r="L139" s="37"/>
      <c r="M139" s="37">
        <v>2014</v>
      </c>
      <c r="N139" s="37">
        <v>2039</v>
      </c>
      <c r="O139" s="37">
        <v>-30.6234</v>
      </c>
      <c r="P139" s="37">
        <v>24.028300000000002</v>
      </c>
    </row>
    <row r="140" spans="1:16" x14ac:dyDescent="0.25">
      <c r="A140" s="33" t="s">
        <v>26</v>
      </c>
      <c r="B140" s="34" t="s">
        <v>118</v>
      </c>
      <c r="C140" s="35" t="s">
        <v>119</v>
      </c>
      <c r="D140" s="35" t="s">
        <v>113</v>
      </c>
      <c r="E140" s="36" t="s">
        <v>114</v>
      </c>
      <c r="F140" s="36">
        <v>48.25</v>
      </c>
      <c r="G140" s="36">
        <v>3649</v>
      </c>
      <c r="H140" s="36">
        <v>0</v>
      </c>
      <c r="I140" s="36" t="s">
        <v>115</v>
      </c>
      <c r="J140" s="36">
        <v>1.04</v>
      </c>
      <c r="K140" s="36" t="s">
        <v>30</v>
      </c>
      <c r="L140" s="36"/>
      <c r="M140" s="36">
        <v>2014</v>
      </c>
      <c r="N140" s="36">
        <v>2039</v>
      </c>
      <c r="O140" s="36">
        <v>-28.613299999999999</v>
      </c>
      <c r="P140" s="36">
        <v>24.7468</v>
      </c>
    </row>
    <row r="141" spans="1:16" x14ac:dyDescent="0.25">
      <c r="A141" s="33" t="s">
        <v>26</v>
      </c>
      <c r="B141" s="34" t="s">
        <v>120</v>
      </c>
      <c r="C141" s="35" t="s">
        <v>121</v>
      </c>
      <c r="D141" s="35" t="s">
        <v>113</v>
      </c>
      <c r="E141" s="37" t="s">
        <v>114</v>
      </c>
      <c r="F141" s="37">
        <v>10</v>
      </c>
      <c r="G141" s="37">
        <v>3649</v>
      </c>
      <c r="H141" s="37">
        <v>0</v>
      </c>
      <c r="I141" s="37" t="s">
        <v>122</v>
      </c>
      <c r="J141" s="37">
        <v>1.1000000000000001</v>
      </c>
      <c r="K141" s="37" t="s">
        <v>30</v>
      </c>
      <c r="L141" s="37"/>
      <c r="M141" s="37">
        <v>2014</v>
      </c>
      <c r="N141" s="37">
        <v>2039</v>
      </c>
      <c r="O141" s="37">
        <v>-29.393781000000001</v>
      </c>
      <c r="P141" s="37">
        <v>23.307708000000002</v>
      </c>
    </row>
    <row r="142" spans="1:16" x14ac:dyDescent="0.25">
      <c r="A142" s="33" t="s">
        <v>26</v>
      </c>
      <c r="B142" s="34" t="s">
        <v>123</v>
      </c>
      <c r="C142" s="35" t="s">
        <v>124</v>
      </c>
      <c r="D142" s="35" t="s">
        <v>113</v>
      </c>
      <c r="E142" s="36" t="s">
        <v>114</v>
      </c>
      <c r="F142" s="36">
        <v>19.899999999999999</v>
      </c>
      <c r="G142" s="36">
        <v>3649</v>
      </c>
      <c r="H142" s="36">
        <v>0</v>
      </c>
      <c r="I142" s="36" t="s">
        <v>115</v>
      </c>
      <c r="J142" s="36">
        <v>1.1100000000000001</v>
      </c>
      <c r="K142" s="36" t="s">
        <v>30</v>
      </c>
      <c r="L142" s="36"/>
      <c r="M142" s="36">
        <v>2014</v>
      </c>
      <c r="N142" s="36">
        <v>2039</v>
      </c>
      <c r="O142" s="36">
        <v>-29.001899999999999</v>
      </c>
      <c r="P142" s="36">
        <v>23.8019</v>
      </c>
    </row>
    <row r="143" spans="1:16" x14ac:dyDescent="0.25">
      <c r="A143" s="33" t="s">
        <v>26</v>
      </c>
      <c r="B143" s="34" t="s">
        <v>125</v>
      </c>
      <c r="C143" s="35" t="s">
        <v>125</v>
      </c>
      <c r="D143" s="35" t="s">
        <v>113</v>
      </c>
      <c r="E143" s="37" t="s">
        <v>114</v>
      </c>
      <c r="F143" s="37">
        <v>72.5</v>
      </c>
      <c r="G143" s="37">
        <v>3649</v>
      </c>
      <c r="H143" s="37">
        <v>0</v>
      </c>
      <c r="I143" s="37" t="s">
        <v>115</v>
      </c>
      <c r="J143" s="37">
        <v>1.03</v>
      </c>
      <c r="K143" s="37" t="s">
        <v>30</v>
      </c>
      <c r="L143" s="37"/>
      <c r="M143" s="37">
        <v>2014</v>
      </c>
      <c r="N143" s="37">
        <v>2039</v>
      </c>
      <c r="O143" s="37">
        <v>-30.160699999999999</v>
      </c>
      <c r="P143" s="37">
        <v>24.134899999999998</v>
      </c>
    </row>
    <row r="144" spans="1:16" x14ac:dyDescent="0.25">
      <c r="A144" s="33" t="s">
        <v>26</v>
      </c>
      <c r="B144" s="34" t="s">
        <v>126</v>
      </c>
      <c r="C144" s="35" t="s">
        <v>127</v>
      </c>
      <c r="D144" s="35" t="s">
        <v>113</v>
      </c>
      <c r="E144" s="36" t="s">
        <v>114</v>
      </c>
      <c r="F144" s="36">
        <v>75</v>
      </c>
      <c r="G144" s="36">
        <v>3649</v>
      </c>
      <c r="H144" s="36">
        <v>0</v>
      </c>
      <c r="I144" s="36" t="s">
        <v>122</v>
      </c>
      <c r="J144" s="36">
        <v>1.08</v>
      </c>
      <c r="K144" s="36" t="s">
        <v>30</v>
      </c>
      <c r="L144" s="36"/>
      <c r="M144" s="36">
        <v>2014</v>
      </c>
      <c r="N144" s="36">
        <v>2039</v>
      </c>
      <c r="O144" s="36">
        <v>-27.612908000000001</v>
      </c>
      <c r="P144" s="36">
        <v>23.025886</v>
      </c>
    </row>
    <row r="145" spans="1:16" x14ac:dyDescent="0.25">
      <c r="A145" s="33" t="s">
        <v>26</v>
      </c>
      <c r="B145" s="34" t="s">
        <v>128</v>
      </c>
      <c r="C145" s="35" t="s">
        <v>129</v>
      </c>
      <c r="D145" s="35" t="s">
        <v>113</v>
      </c>
      <c r="E145" s="37" t="s">
        <v>114</v>
      </c>
      <c r="F145" s="37">
        <v>9.65</v>
      </c>
      <c r="G145" s="37">
        <v>3649</v>
      </c>
      <c r="H145" s="37">
        <v>0</v>
      </c>
      <c r="I145" s="37" t="s">
        <v>115</v>
      </c>
      <c r="J145" s="37">
        <v>1.1399999999999999</v>
      </c>
      <c r="K145" s="37" t="s">
        <v>30</v>
      </c>
      <c r="L145" s="37"/>
      <c r="M145" s="37">
        <v>2014</v>
      </c>
      <c r="N145" s="37">
        <v>2039</v>
      </c>
      <c r="O145" s="37">
        <v>-28.889147000000001</v>
      </c>
      <c r="P145" s="37">
        <v>19.555275000000002</v>
      </c>
    </row>
    <row r="146" spans="1:16" x14ac:dyDescent="0.25">
      <c r="A146" s="33" t="s">
        <v>26</v>
      </c>
      <c r="B146" s="34" t="s">
        <v>130</v>
      </c>
      <c r="C146" s="35" t="s">
        <v>131</v>
      </c>
      <c r="D146" s="35" t="s">
        <v>113</v>
      </c>
      <c r="E146" s="36" t="s">
        <v>114</v>
      </c>
      <c r="F146" s="36">
        <v>64</v>
      </c>
      <c r="G146" s="36">
        <v>3649</v>
      </c>
      <c r="H146" s="36">
        <v>0</v>
      </c>
      <c r="I146" s="36" t="s">
        <v>115</v>
      </c>
      <c r="J146" s="36">
        <v>1.17</v>
      </c>
      <c r="K146" s="36" t="s">
        <v>30</v>
      </c>
      <c r="L146" s="36"/>
      <c r="M146" s="36">
        <v>2014</v>
      </c>
      <c r="N146" s="36">
        <v>2039</v>
      </c>
      <c r="O146" s="36">
        <v>-28.3154</v>
      </c>
      <c r="P146" s="36">
        <v>23.350100000000001</v>
      </c>
    </row>
    <row r="147" spans="1:16" x14ac:dyDescent="0.25">
      <c r="A147" s="33" t="s">
        <v>26</v>
      </c>
      <c r="B147" s="34" t="s">
        <v>132</v>
      </c>
      <c r="C147" s="35" t="s">
        <v>133</v>
      </c>
      <c r="D147" s="35" t="s">
        <v>113</v>
      </c>
      <c r="E147" s="37" t="s">
        <v>114</v>
      </c>
      <c r="F147" s="37">
        <v>64</v>
      </c>
      <c r="G147" s="37">
        <v>3649</v>
      </c>
      <c r="H147" s="37">
        <v>0</v>
      </c>
      <c r="I147" s="37" t="s">
        <v>115</v>
      </c>
      <c r="J147" s="37">
        <v>1.17</v>
      </c>
      <c r="K147" s="37" t="s">
        <v>30</v>
      </c>
      <c r="L147" s="37"/>
      <c r="M147" s="37">
        <v>2014</v>
      </c>
      <c r="N147" s="37">
        <v>2039</v>
      </c>
      <c r="O147" s="37">
        <v>-28.913399999999999</v>
      </c>
      <c r="P147" s="37">
        <v>25.919899999999998</v>
      </c>
    </row>
    <row r="148" spans="1:16" x14ac:dyDescent="0.25">
      <c r="A148" s="33" t="s">
        <v>26</v>
      </c>
      <c r="B148" s="34" t="s">
        <v>134</v>
      </c>
      <c r="C148" s="35" t="s">
        <v>135</v>
      </c>
      <c r="D148" s="35" t="s">
        <v>113</v>
      </c>
      <c r="E148" s="36" t="s">
        <v>114</v>
      </c>
      <c r="F148" s="36">
        <v>9.65</v>
      </c>
      <c r="G148" s="36">
        <v>3649</v>
      </c>
      <c r="H148" s="36">
        <v>0</v>
      </c>
      <c r="I148" s="36" t="s">
        <v>115</v>
      </c>
      <c r="J148" s="36">
        <v>1.04</v>
      </c>
      <c r="K148" s="36" t="s">
        <v>30</v>
      </c>
      <c r="L148" s="36"/>
      <c r="M148" s="36">
        <v>2014</v>
      </c>
      <c r="N148" s="36">
        <v>2039</v>
      </c>
      <c r="O148" s="36">
        <v>-30.6279</v>
      </c>
      <c r="P148" s="36">
        <v>24.005452999999999</v>
      </c>
    </row>
    <row r="149" spans="1:16" x14ac:dyDescent="0.25">
      <c r="A149" s="33" t="s">
        <v>26</v>
      </c>
      <c r="B149" s="34" t="s">
        <v>136</v>
      </c>
      <c r="C149" s="35" t="s">
        <v>137</v>
      </c>
      <c r="D149" s="35" t="s">
        <v>113</v>
      </c>
      <c r="E149" s="37" t="s">
        <v>114</v>
      </c>
      <c r="F149" s="37">
        <v>19.899999999999999</v>
      </c>
      <c r="G149" s="37">
        <v>3649</v>
      </c>
      <c r="H149" s="37">
        <v>0</v>
      </c>
      <c r="I149" s="37" t="s">
        <v>115</v>
      </c>
      <c r="J149" s="37">
        <v>1.01</v>
      </c>
      <c r="K149" s="37" t="s">
        <v>30</v>
      </c>
      <c r="L149" s="37"/>
      <c r="M149" s="37">
        <v>2014</v>
      </c>
      <c r="N149" s="37">
        <v>2039</v>
      </c>
      <c r="O149" s="37">
        <v>-29.967661</v>
      </c>
      <c r="P149" s="37">
        <v>22.319683000000001</v>
      </c>
    </row>
    <row r="150" spans="1:16" x14ac:dyDescent="0.25">
      <c r="A150" s="33" t="s">
        <v>26</v>
      </c>
      <c r="B150" s="34" t="s">
        <v>138</v>
      </c>
      <c r="C150" s="35" t="s">
        <v>139</v>
      </c>
      <c r="D150" s="35" t="s">
        <v>113</v>
      </c>
      <c r="E150" s="36" t="s">
        <v>114</v>
      </c>
      <c r="F150" s="36">
        <v>6.76</v>
      </c>
      <c r="G150" s="36">
        <v>3649</v>
      </c>
      <c r="H150" s="36">
        <v>0</v>
      </c>
      <c r="I150" s="36" t="s">
        <v>115</v>
      </c>
      <c r="J150" s="36">
        <v>1.04</v>
      </c>
      <c r="K150" s="36" t="s">
        <v>30</v>
      </c>
      <c r="L150" s="36"/>
      <c r="M150" s="36">
        <v>2013</v>
      </c>
      <c r="N150" s="36">
        <v>2038</v>
      </c>
      <c r="O150" s="36">
        <v>-25.737891999999999</v>
      </c>
      <c r="P150" s="36">
        <v>27.418313999999999</v>
      </c>
    </row>
    <row r="151" spans="1:16" x14ac:dyDescent="0.25">
      <c r="A151" s="33" t="s">
        <v>26</v>
      </c>
      <c r="B151" s="34" t="s">
        <v>140</v>
      </c>
      <c r="C151" s="35" t="s">
        <v>141</v>
      </c>
      <c r="D151" s="35" t="s">
        <v>113</v>
      </c>
      <c r="E151" s="37" t="s">
        <v>114</v>
      </c>
      <c r="F151" s="37">
        <v>5</v>
      </c>
      <c r="G151" s="37">
        <v>3649</v>
      </c>
      <c r="H151" s="37">
        <v>0</v>
      </c>
      <c r="I151" s="37" t="s">
        <v>115</v>
      </c>
      <c r="J151" s="37">
        <v>1.2</v>
      </c>
      <c r="K151" s="37" t="s">
        <v>30</v>
      </c>
      <c r="L151" s="37"/>
      <c r="M151" s="37">
        <v>2015</v>
      </c>
      <c r="N151" s="37">
        <v>2040</v>
      </c>
      <c r="O151" s="37">
        <v>-33.35</v>
      </c>
      <c r="P151" s="37">
        <v>18.529707999999999</v>
      </c>
    </row>
    <row r="152" spans="1:16" x14ac:dyDescent="0.25">
      <c r="A152" s="33" t="s">
        <v>26</v>
      </c>
      <c r="B152" s="34" t="s">
        <v>142</v>
      </c>
      <c r="C152" s="35" t="s">
        <v>143</v>
      </c>
      <c r="D152" s="35" t="s">
        <v>113</v>
      </c>
      <c r="E152" s="36" t="s">
        <v>114</v>
      </c>
      <c r="F152" s="36">
        <v>75</v>
      </c>
      <c r="G152" s="36">
        <v>3649</v>
      </c>
      <c r="H152" s="36">
        <v>0</v>
      </c>
      <c r="I152" s="36" t="s">
        <v>115</v>
      </c>
      <c r="J152" s="36">
        <v>1.1299999999999999</v>
      </c>
      <c r="K152" s="36" t="s">
        <v>30</v>
      </c>
      <c r="L152" s="36"/>
      <c r="M152" s="36">
        <v>2014</v>
      </c>
      <c r="N152" s="36">
        <v>2039</v>
      </c>
      <c r="O152" s="36">
        <v>-30.604752999999999</v>
      </c>
      <c r="P152" s="36">
        <v>24.095238999999999</v>
      </c>
    </row>
    <row r="153" spans="1:16" x14ac:dyDescent="0.25">
      <c r="A153" s="33" t="s">
        <v>26</v>
      </c>
      <c r="B153" s="34" t="s">
        <v>144</v>
      </c>
      <c r="C153" s="35" t="s">
        <v>145</v>
      </c>
      <c r="D153" s="35" t="s">
        <v>113</v>
      </c>
      <c r="E153" s="37" t="s">
        <v>114</v>
      </c>
      <c r="F153" s="37">
        <v>28</v>
      </c>
      <c r="G153" s="37">
        <v>3649</v>
      </c>
      <c r="H153" s="37">
        <v>0</v>
      </c>
      <c r="I153" s="37" t="s">
        <v>115</v>
      </c>
      <c r="J153" s="37">
        <v>1.1100000000000001</v>
      </c>
      <c r="K153" s="37" t="s">
        <v>30</v>
      </c>
      <c r="L153" s="37"/>
      <c r="M153" s="37">
        <v>2014</v>
      </c>
      <c r="N153" s="37">
        <v>2039</v>
      </c>
      <c r="O153" s="37">
        <v>-22.991667</v>
      </c>
      <c r="P153" s="37">
        <v>29.251667000000001</v>
      </c>
    </row>
    <row r="154" spans="1:16" x14ac:dyDescent="0.25">
      <c r="A154" s="33" t="s">
        <v>26</v>
      </c>
      <c r="B154" s="34" t="s">
        <v>146</v>
      </c>
      <c r="C154" s="35" t="s">
        <v>147</v>
      </c>
      <c r="D154" s="35" t="s">
        <v>113</v>
      </c>
      <c r="E154" s="36" t="s">
        <v>114</v>
      </c>
      <c r="F154" s="36">
        <v>36</v>
      </c>
      <c r="G154" s="36">
        <v>3649</v>
      </c>
      <c r="H154" s="36">
        <v>0</v>
      </c>
      <c r="I154" s="36" t="s">
        <v>122</v>
      </c>
      <c r="J154" s="36">
        <v>1</v>
      </c>
      <c r="K154" s="36" t="s">
        <v>30</v>
      </c>
      <c r="L154" s="36"/>
      <c r="M154" s="36">
        <v>2014</v>
      </c>
      <c r="N154" s="36">
        <v>2039</v>
      </c>
      <c r="O154" s="36">
        <v>-33.410389000000002</v>
      </c>
      <c r="P154" s="36">
        <v>19.927600000000002</v>
      </c>
    </row>
    <row r="155" spans="1:16" x14ac:dyDescent="0.25">
      <c r="A155" s="33" t="s">
        <v>26</v>
      </c>
      <c r="B155" s="34" t="s">
        <v>148</v>
      </c>
      <c r="C155" s="35" t="s">
        <v>149</v>
      </c>
      <c r="D155" s="35" t="s">
        <v>113</v>
      </c>
      <c r="E155" s="37" t="s">
        <v>114</v>
      </c>
      <c r="F155" s="37">
        <v>30</v>
      </c>
      <c r="G155" s="37">
        <v>3649</v>
      </c>
      <c r="H155" s="37">
        <v>0</v>
      </c>
      <c r="I155" s="37" t="s">
        <v>122</v>
      </c>
      <c r="J155" s="37">
        <v>1.1000000000000001</v>
      </c>
      <c r="K155" s="37" t="s">
        <v>30</v>
      </c>
      <c r="L155" s="37"/>
      <c r="M155" s="37">
        <v>2014</v>
      </c>
      <c r="N155" s="37">
        <v>2039</v>
      </c>
      <c r="O155" s="37">
        <v>-24.041667</v>
      </c>
      <c r="P155" s="37">
        <v>29.361667000000001</v>
      </c>
    </row>
    <row r="156" spans="1:16" x14ac:dyDescent="0.25">
      <c r="A156" s="33" t="s">
        <v>26</v>
      </c>
      <c r="B156" s="34" t="s">
        <v>150</v>
      </c>
      <c r="C156" s="35" t="s">
        <v>150</v>
      </c>
      <c r="D156" s="35" t="s">
        <v>151</v>
      </c>
      <c r="E156" s="36" t="s">
        <v>114</v>
      </c>
      <c r="F156" s="36">
        <v>9</v>
      </c>
      <c r="G156" s="36">
        <v>2176</v>
      </c>
      <c r="H156" s="36">
        <v>0</v>
      </c>
      <c r="I156" s="36" t="s">
        <v>115</v>
      </c>
      <c r="J156" s="36">
        <v>1.17</v>
      </c>
      <c r="K156" s="36" t="s">
        <v>30</v>
      </c>
      <c r="L156" s="36"/>
      <c r="M156" s="36">
        <v>2014</v>
      </c>
      <c r="N156" s="36">
        <v>2039</v>
      </c>
      <c r="O156" s="36">
        <v>-32.641343999999997</v>
      </c>
      <c r="P156" s="36">
        <v>18.497288999999999</v>
      </c>
    </row>
    <row r="157" spans="1:16" x14ac:dyDescent="0.25">
      <c r="A157" s="33" t="s">
        <v>26</v>
      </c>
      <c r="B157" s="34" t="s">
        <v>152</v>
      </c>
      <c r="C157" s="35" t="s">
        <v>153</v>
      </c>
      <c r="D157" s="35" t="s">
        <v>151</v>
      </c>
      <c r="E157" s="37" t="s">
        <v>114</v>
      </c>
      <c r="F157" s="37">
        <v>60</v>
      </c>
      <c r="G157" s="37">
        <v>2176</v>
      </c>
      <c r="H157" s="37">
        <v>0</v>
      </c>
      <c r="I157" s="37" t="s">
        <v>122</v>
      </c>
      <c r="J157" s="37">
        <v>1.1000000000000001</v>
      </c>
      <c r="K157" s="37" t="s">
        <v>30</v>
      </c>
      <c r="L157" s="37"/>
      <c r="M157" s="37">
        <v>2014</v>
      </c>
      <c r="N157" s="37">
        <v>2039</v>
      </c>
      <c r="O157" s="37">
        <v>-28.462800000000001</v>
      </c>
      <c r="P157" s="37">
        <v>25.1891</v>
      </c>
    </row>
    <row r="158" spans="1:16" x14ac:dyDescent="0.25">
      <c r="A158" s="33" t="s">
        <v>26</v>
      </c>
      <c r="B158" s="34" t="s">
        <v>154</v>
      </c>
      <c r="C158" s="35" t="s">
        <v>155</v>
      </c>
      <c r="D158" s="35" t="s">
        <v>151</v>
      </c>
      <c r="E158" s="36" t="s">
        <v>114</v>
      </c>
      <c r="F158" s="36">
        <v>75</v>
      </c>
      <c r="G158" s="36">
        <v>2176</v>
      </c>
      <c r="H158" s="36">
        <v>0</v>
      </c>
      <c r="I158" s="36" t="s">
        <v>115</v>
      </c>
      <c r="J158" s="36">
        <v>1.28</v>
      </c>
      <c r="K158" s="36" t="s">
        <v>30</v>
      </c>
      <c r="L158" s="36"/>
      <c r="M158" s="36">
        <v>2014</v>
      </c>
      <c r="N158" s="36">
        <v>2039</v>
      </c>
      <c r="O158" s="36">
        <v>-28.313300000000002</v>
      </c>
      <c r="P158" s="36">
        <v>23.3751</v>
      </c>
    </row>
    <row r="159" spans="1:16" x14ac:dyDescent="0.25">
      <c r="A159" s="33" t="s">
        <v>26</v>
      </c>
      <c r="B159" s="34" t="s">
        <v>156</v>
      </c>
      <c r="C159" s="35" t="s">
        <v>156</v>
      </c>
      <c r="D159" s="35" t="s">
        <v>151</v>
      </c>
      <c r="E159" s="37" t="s">
        <v>114</v>
      </c>
      <c r="F159" s="37">
        <v>36.799999999999997</v>
      </c>
      <c r="G159" s="37">
        <v>2176</v>
      </c>
      <c r="H159" s="37">
        <v>0</v>
      </c>
      <c r="I159" s="37" t="s">
        <v>122</v>
      </c>
      <c r="J159" s="37">
        <v>1</v>
      </c>
      <c r="K159" s="37" t="s">
        <v>30</v>
      </c>
      <c r="L159" s="37"/>
      <c r="M159" s="37">
        <v>2013</v>
      </c>
      <c r="N159" s="37">
        <v>2038</v>
      </c>
      <c r="O159" s="37">
        <v>-30.9986</v>
      </c>
      <c r="P159" s="37">
        <v>24.650600000000001</v>
      </c>
    </row>
    <row r="160" spans="1:16" x14ac:dyDescent="0.25">
      <c r="A160" s="33" t="s">
        <v>26</v>
      </c>
      <c r="B160" s="34" t="s">
        <v>157</v>
      </c>
      <c r="C160" s="35" t="s">
        <v>158</v>
      </c>
      <c r="D160" s="35" t="s">
        <v>151</v>
      </c>
      <c r="E160" s="36" t="s">
        <v>114</v>
      </c>
      <c r="F160" s="36">
        <v>69.900000000000006</v>
      </c>
      <c r="G160" s="36">
        <v>2176</v>
      </c>
      <c r="H160" s="36">
        <v>0</v>
      </c>
      <c r="I160" s="36" t="s">
        <v>115</v>
      </c>
      <c r="J160" s="36">
        <v>1.07</v>
      </c>
      <c r="K160" s="36" t="s">
        <v>30</v>
      </c>
      <c r="L160" s="36"/>
      <c r="M160" s="36">
        <v>2014</v>
      </c>
      <c r="N160" s="36">
        <v>2039</v>
      </c>
      <c r="O160" s="36">
        <v>-30.837299999999999</v>
      </c>
      <c r="P160" s="36">
        <v>26.205500000000001</v>
      </c>
    </row>
    <row r="161" spans="1:16" x14ac:dyDescent="0.25">
      <c r="A161" s="33" t="s">
        <v>26</v>
      </c>
      <c r="B161" s="34" t="s">
        <v>159</v>
      </c>
      <c r="C161" s="35" t="s">
        <v>160</v>
      </c>
      <c r="D161" s="35" t="s">
        <v>151</v>
      </c>
      <c r="E161" s="37" t="s">
        <v>114</v>
      </c>
      <c r="F161" s="37">
        <v>74</v>
      </c>
      <c r="G161" s="37">
        <v>2176</v>
      </c>
      <c r="H161" s="37">
        <v>0</v>
      </c>
      <c r="I161" s="37" t="s">
        <v>122</v>
      </c>
      <c r="J161" s="37">
        <v>1.27</v>
      </c>
      <c r="K161" s="37" t="s">
        <v>30</v>
      </c>
      <c r="L161" s="37"/>
      <c r="M161" s="37">
        <v>2014</v>
      </c>
      <c r="N161" s="37">
        <v>2039</v>
      </c>
      <c r="O161" s="37">
        <v>-27.583611000000001</v>
      </c>
      <c r="P161" s="37">
        <v>22.932777999999999</v>
      </c>
    </row>
    <row r="162" spans="1:16" x14ac:dyDescent="0.25">
      <c r="A162" s="33" t="s">
        <v>26</v>
      </c>
      <c r="B162" s="34" t="s">
        <v>161</v>
      </c>
      <c r="C162" s="35" t="s">
        <v>162</v>
      </c>
      <c r="D162" s="35" t="s">
        <v>151</v>
      </c>
      <c r="E162" s="36" t="s">
        <v>114</v>
      </c>
      <c r="F162" s="36">
        <v>75</v>
      </c>
      <c r="G162" s="36">
        <v>2176</v>
      </c>
      <c r="H162" s="36">
        <v>0</v>
      </c>
      <c r="I162" s="36" t="s">
        <v>115</v>
      </c>
      <c r="J162" s="36">
        <v>1</v>
      </c>
      <c r="K162" s="36" t="s">
        <v>30</v>
      </c>
      <c r="L162" s="36"/>
      <c r="M162" s="36">
        <v>2014</v>
      </c>
      <c r="N162" s="36">
        <v>2039</v>
      </c>
      <c r="O162" s="36">
        <v>-30.604752999999999</v>
      </c>
      <c r="P162" s="36">
        <v>24.095238999999999</v>
      </c>
    </row>
    <row r="163" spans="1:16" x14ac:dyDescent="0.25">
      <c r="A163" s="33" t="s">
        <v>26</v>
      </c>
      <c r="B163" s="34" t="s">
        <v>163</v>
      </c>
      <c r="C163" s="35" t="s">
        <v>164</v>
      </c>
      <c r="D163" s="35" t="s">
        <v>151</v>
      </c>
      <c r="E163" s="37" t="s">
        <v>114</v>
      </c>
      <c r="F163" s="37">
        <v>8.9</v>
      </c>
      <c r="G163" s="37">
        <v>2176</v>
      </c>
      <c r="H163" s="37">
        <v>0</v>
      </c>
      <c r="I163" s="37" t="s">
        <v>115</v>
      </c>
      <c r="J163" s="37">
        <v>1.1200000000000001</v>
      </c>
      <c r="K163" s="37" t="s">
        <v>30</v>
      </c>
      <c r="L163" s="37"/>
      <c r="M163" s="37">
        <v>2014</v>
      </c>
      <c r="N163" s="37">
        <v>2039</v>
      </c>
      <c r="O163" s="37">
        <v>-28.549299999999999</v>
      </c>
      <c r="P163" s="37">
        <v>21.1038</v>
      </c>
    </row>
    <row r="164" spans="1:16" x14ac:dyDescent="0.25">
      <c r="A164" s="33" t="s">
        <v>26</v>
      </c>
      <c r="B164" s="34" t="s">
        <v>165</v>
      </c>
      <c r="C164" s="35" t="s">
        <v>165</v>
      </c>
      <c r="D164" s="35" t="s">
        <v>151</v>
      </c>
      <c r="E164" s="36" t="s">
        <v>114</v>
      </c>
      <c r="F164" s="36">
        <v>8.8000000000000007</v>
      </c>
      <c r="G164" s="36">
        <v>2176</v>
      </c>
      <c r="H164" s="36">
        <v>0</v>
      </c>
      <c r="I164" s="36" t="s">
        <v>115</v>
      </c>
      <c r="J164" s="36">
        <v>1.19</v>
      </c>
      <c r="K164" s="36" t="s">
        <v>30</v>
      </c>
      <c r="L164" s="36"/>
      <c r="M164" s="36">
        <v>2014</v>
      </c>
      <c r="N164" s="36">
        <v>2039</v>
      </c>
      <c r="O164" s="36">
        <v>-31.634886000000002</v>
      </c>
      <c r="P164" s="36">
        <v>18.505355999999999</v>
      </c>
    </row>
    <row r="165" spans="1:16" x14ac:dyDescent="0.25">
      <c r="A165" s="33" t="s">
        <v>26</v>
      </c>
      <c r="B165" s="34" t="s">
        <v>166</v>
      </c>
      <c r="C165" s="35" t="s">
        <v>167</v>
      </c>
      <c r="D165" s="35" t="s">
        <v>168</v>
      </c>
      <c r="E165" s="37" t="s">
        <v>114</v>
      </c>
      <c r="F165" s="37">
        <v>75</v>
      </c>
      <c r="G165" s="37">
        <v>1165</v>
      </c>
      <c r="H165" s="37">
        <v>0</v>
      </c>
      <c r="I165" s="37" t="s">
        <v>115</v>
      </c>
      <c r="J165" s="37">
        <v>1.1000000000000001</v>
      </c>
      <c r="K165" s="37" t="s">
        <v>30</v>
      </c>
      <c r="L165" s="37"/>
      <c r="M165" s="37">
        <v>2017</v>
      </c>
      <c r="N165" s="37">
        <v>2042</v>
      </c>
      <c r="O165" s="37">
        <v>-27.378969000000001</v>
      </c>
      <c r="P165" s="37">
        <v>23.012989000000001</v>
      </c>
    </row>
    <row r="166" spans="1:16" x14ac:dyDescent="0.25">
      <c r="A166" s="33" t="s">
        <v>26</v>
      </c>
      <c r="B166" s="34" t="s">
        <v>169</v>
      </c>
      <c r="C166" s="35" t="s">
        <v>170</v>
      </c>
      <c r="D166" s="35" t="s">
        <v>168</v>
      </c>
      <c r="E166" s="36" t="s">
        <v>114</v>
      </c>
      <c r="F166" s="36">
        <v>75</v>
      </c>
      <c r="G166" s="36">
        <v>1165</v>
      </c>
      <c r="H166" s="36">
        <v>0</v>
      </c>
      <c r="I166" s="36" t="s">
        <v>115</v>
      </c>
      <c r="J166" s="36">
        <v>1</v>
      </c>
      <c r="K166" s="36" t="s">
        <v>30</v>
      </c>
      <c r="L166" s="36"/>
      <c r="M166" s="36">
        <v>2016</v>
      </c>
      <c r="N166" s="36">
        <v>2041</v>
      </c>
      <c r="O166" s="36">
        <v>-32.4148</v>
      </c>
      <c r="P166" s="36">
        <v>18.7379</v>
      </c>
    </row>
    <row r="167" spans="1:16" x14ac:dyDescent="0.25">
      <c r="A167" s="33" t="s">
        <v>26</v>
      </c>
      <c r="B167" s="34" t="s">
        <v>171</v>
      </c>
      <c r="C167" s="35" t="s">
        <v>172</v>
      </c>
      <c r="D167" s="35" t="s">
        <v>168</v>
      </c>
      <c r="E167" s="37" t="s">
        <v>114</v>
      </c>
      <c r="F167" s="37">
        <v>75</v>
      </c>
      <c r="G167" s="37">
        <v>1165</v>
      </c>
      <c r="H167" s="37">
        <v>0</v>
      </c>
      <c r="I167" s="37" t="s">
        <v>115</v>
      </c>
      <c r="J167" s="37">
        <v>1.1499999999999999</v>
      </c>
      <c r="K167" s="37" t="s">
        <v>30</v>
      </c>
      <c r="L167" s="37"/>
      <c r="M167" s="37">
        <v>2016</v>
      </c>
      <c r="N167" s="37">
        <v>2041</v>
      </c>
      <c r="O167" s="37">
        <v>-30.037500000000001</v>
      </c>
      <c r="P167" s="37">
        <v>22.317222000000001</v>
      </c>
    </row>
    <row r="168" spans="1:16" x14ac:dyDescent="0.25">
      <c r="A168" s="33" t="s">
        <v>26</v>
      </c>
      <c r="B168" s="34" t="s">
        <v>173</v>
      </c>
      <c r="C168" s="35" t="s">
        <v>174</v>
      </c>
      <c r="D168" s="35" t="s">
        <v>168</v>
      </c>
      <c r="E168" s="36" t="s">
        <v>114</v>
      </c>
      <c r="F168" s="36">
        <v>75</v>
      </c>
      <c r="G168" s="36">
        <v>1165</v>
      </c>
      <c r="H168" s="36">
        <v>0</v>
      </c>
      <c r="I168" s="36" t="s">
        <v>122</v>
      </c>
      <c r="J168" s="36">
        <v>1.1499999999999999</v>
      </c>
      <c r="K168" s="36" t="s">
        <v>30</v>
      </c>
      <c r="L168" s="36"/>
      <c r="M168" s="36">
        <v>2016</v>
      </c>
      <c r="N168" s="36">
        <v>2041</v>
      </c>
      <c r="O168" s="36">
        <v>-30.024443999999999</v>
      </c>
      <c r="P168" s="36">
        <v>22.362777999999999</v>
      </c>
    </row>
    <row r="169" spans="1:16" x14ac:dyDescent="0.25">
      <c r="A169" s="33" t="s">
        <v>26</v>
      </c>
      <c r="B169" s="34" t="s">
        <v>175</v>
      </c>
      <c r="C169" s="35" t="s">
        <v>176</v>
      </c>
      <c r="D169" s="35" t="s">
        <v>168</v>
      </c>
      <c r="E169" s="37" t="s">
        <v>114</v>
      </c>
      <c r="F169" s="37">
        <v>75</v>
      </c>
      <c r="G169" s="37">
        <v>1165</v>
      </c>
      <c r="H169" s="37">
        <v>0</v>
      </c>
      <c r="I169" s="37" t="s">
        <v>115</v>
      </c>
      <c r="J169" s="37">
        <v>1.1000000000000001</v>
      </c>
      <c r="K169" s="37" t="s">
        <v>30</v>
      </c>
      <c r="L169" s="37"/>
      <c r="M169" s="37">
        <v>2017</v>
      </c>
      <c r="N169" s="37">
        <v>2042</v>
      </c>
      <c r="O169" s="37">
        <v>-29.086943999999999</v>
      </c>
      <c r="P169" s="37">
        <v>24.903333</v>
      </c>
    </row>
    <row r="170" spans="1:16" x14ac:dyDescent="0.25">
      <c r="A170" s="33" t="s">
        <v>26</v>
      </c>
      <c r="B170" s="34" t="s">
        <v>177</v>
      </c>
      <c r="C170" s="35" t="s">
        <v>178</v>
      </c>
      <c r="D170" s="35" t="s">
        <v>168</v>
      </c>
      <c r="E170" s="36" t="s">
        <v>114</v>
      </c>
      <c r="F170" s="36">
        <v>60</v>
      </c>
      <c r="G170" s="36">
        <v>1165</v>
      </c>
      <c r="H170" s="36">
        <v>0</v>
      </c>
      <c r="I170" s="36" t="s">
        <v>115</v>
      </c>
      <c r="J170" s="36">
        <v>1.1000000000000001</v>
      </c>
      <c r="K170" s="36" t="s">
        <v>30</v>
      </c>
      <c r="L170" s="36"/>
      <c r="M170" s="36">
        <v>2016</v>
      </c>
      <c r="N170" s="36">
        <v>2041</v>
      </c>
      <c r="O170" s="36">
        <v>-23.072778</v>
      </c>
      <c r="P170" s="36">
        <v>27.989443999999999</v>
      </c>
    </row>
    <row r="171" spans="1:16" x14ac:dyDescent="0.25">
      <c r="A171" s="33" t="s">
        <v>26</v>
      </c>
      <c r="B171" s="34" t="s">
        <v>179</v>
      </c>
      <c r="C171" s="35" t="s">
        <v>180</v>
      </c>
      <c r="D171" s="35" t="s">
        <v>181</v>
      </c>
      <c r="E171" s="37" t="s">
        <v>114</v>
      </c>
      <c r="F171" s="37">
        <v>40</v>
      </c>
      <c r="G171" s="37">
        <v>872</v>
      </c>
      <c r="H171" s="37">
        <v>0</v>
      </c>
      <c r="I171" s="37" t="s">
        <v>122</v>
      </c>
      <c r="J171" s="37">
        <v>1.1499999999999999</v>
      </c>
      <c r="K171" s="37" t="s">
        <v>30</v>
      </c>
      <c r="L171" s="37"/>
      <c r="M171" s="37">
        <v>2020</v>
      </c>
      <c r="N171" s="37">
        <v>2045</v>
      </c>
      <c r="O171" s="37">
        <v>-29.235793999999999</v>
      </c>
      <c r="P171" s="37">
        <v>18.897656000000001</v>
      </c>
    </row>
    <row r="172" spans="1:16" ht="16.5" x14ac:dyDescent="0.3">
      <c r="A172" s="33" t="s">
        <v>26</v>
      </c>
      <c r="B172" s="34" t="s">
        <v>182</v>
      </c>
      <c r="C172" s="35" t="s">
        <v>182</v>
      </c>
      <c r="D172" s="35" t="s">
        <v>181</v>
      </c>
      <c r="E172" s="36" t="s">
        <v>114</v>
      </c>
      <c r="F172" s="36">
        <v>67.900000000000006</v>
      </c>
      <c r="G172" s="36">
        <v>872</v>
      </c>
      <c r="H172" s="36">
        <v>0</v>
      </c>
      <c r="I172" s="36" t="s">
        <v>122</v>
      </c>
      <c r="J172" s="36">
        <v>1.1499999999999999</v>
      </c>
      <c r="K172" s="36" t="s">
        <v>30</v>
      </c>
      <c r="L172" s="36"/>
      <c r="M172" s="36">
        <v>2020</v>
      </c>
      <c r="N172" s="36">
        <v>2045</v>
      </c>
      <c r="O172" s="57">
        <v>-27.158300000000001</v>
      </c>
      <c r="P172" s="57">
        <v>26.4009</v>
      </c>
    </row>
    <row r="173" spans="1:16" x14ac:dyDescent="0.25">
      <c r="A173" s="33" t="s">
        <v>26</v>
      </c>
      <c r="B173" s="34" t="s">
        <v>183</v>
      </c>
      <c r="C173" s="35" t="s">
        <v>184</v>
      </c>
      <c r="D173" s="35" t="s">
        <v>181</v>
      </c>
      <c r="E173" s="37" t="s">
        <v>114</v>
      </c>
      <c r="F173" s="37">
        <v>50</v>
      </c>
      <c r="G173" s="37">
        <v>872</v>
      </c>
      <c r="H173" s="37">
        <v>0</v>
      </c>
      <c r="I173" s="37" t="s">
        <v>122</v>
      </c>
      <c r="J173" s="37">
        <v>1.1599999999999999</v>
      </c>
      <c r="K173" s="37" t="s">
        <v>30</v>
      </c>
      <c r="L173" s="37"/>
      <c r="M173" s="37">
        <v>2021</v>
      </c>
      <c r="N173" s="37">
        <v>2046</v>
      </c>
      <c r="O173" s="37">
        <v>-25.633199999999999</v>
      </c>
      <c r="P173" s="37">
        <v>27.930700000000002</v>
      </c>
    </row>
    <row r="174" spans="1:16" x14ac:dyDescent="0.25">
      <c r="A174" s="33" t="s">
        <v>26</v>
      </c>
      <c r="B174" s="34" t="s">
        <v>185</v>
      </c>
      <c r="C174" s="35" t="s">
        <v>186</v>
      </c>
      <c r="D174" s="35" t="s">
        <v>181</v>
      </c>
      <c r="E174" s="36" t="s">
        <v>114</v>
      </c>
      <c r="F174" s="36">
        <v>75</v>
      </c>
      <c r="G174" s="36">
        <v>872</v>
      </c>
      <c r="H174" s="36">
        <v>0</v>
      </c>
      <c r="I174" s="36" t="s">
        <v>122</v>
      </c>
      <c r="J174" s="36">
        <v>1.1499999999999999</v>
      </c>
      <c r="K174" s="36" t="s">
        <v>30</v>
      </c>
      <c r="L174" s="36"/>
      <c r="M174" s="36">
        <v>2020</v>
      </c>
      <c r="N174" s="36">
        <v>2045</v>
      </c>
      <c r="O174" s="36">
        <v>-28.567699999999999</v>
      </c>
      <c r="P174" s="36">
        <v>24.702300000000001</v>
      </c>
    </row>
    <row r="175" spans="1:16" x14ac:dyDescent="0.25">
      <c r="A175" s="33" t="s">
        <v>26</v>
      </c>
      <c r="B175" s="34" t="s">
        <v>187</v>
      </c>
      <c r="C175" s="35" t="s">
        <v>188</v>
      </c>
      <c r="D175" s="35" t="s">
        <v>181</v>
      </c>
      <c r="E175" s="37" t="s">
        <v>114</v>
      </c>
      <c r="F175" s="37">
        <v>75</v>
      </c>
      <c r="G175" s="37">
        <v>872</v>
      </c>
      <c r="H175" s="37">
        <v>0</v>
      </c>
      <c r="I175" s="37" t="s">
        <v>122</v>
      </c>
      <c r="J175" s="37">
        <v>1.1499999999999999</v>
      </c>
      <c r="K175" s="37" t="s">
        <v>30</v>
      </c>
      <c r="L175" s="37"/>
      <c r="M175" s="37">
        <v>2020</v>
      </c>
      <c r="N175" s="37">
        <v>2045</v>
      </c>
      <c r="O175" s="37">
        <v>-28.549299999999999</v>
      </c>
      <c r="P175" s="37">
        <v>21.1038</v>
      </c>
    </row>
    <row r="176" spans="1:16" x14ac:dyDescent="0.25">
      <c r="A176" s="33" t="s">
        <v>26</v>
      </c>
      <c r="B176" s="34" t="s">
        <v>189</v>
      </c>
      <c r="C176" s="35" t="s">
        <v>190</v>
      </c>
      <c r="D176" s="35" t="s">
        <v>181</v>
      </c>
      <c r="E176" s="36" t="s">
        <v>114</v>
      </c>
      <c r="F176" s="36">
        <v>75</v>
      </c>
      <c r="G176" s="36">
        <v>872</v>
      </c>
      <c r="H176" s="36">
        <v>0</v>
      </c>
      <c r="I176" s="36" t="s">
        <v>122</v>
      </c>
      <c r="J176" s="36">
        <v>1.1499999999999999</v>
      </c>
      <c r="K176" s="36" t="s">
        <v>30</v>
      </c>
      <c r="L176" s="36"/>
      <c r="M176" s="36">
        <v>2020</v>
      </c>
      <c r="N176" s="36">
        <v>2045</v>
      </c>
      <c r="O176" s="36">
        <v>-28.570699999999999</v>
      </c>
      <c r="P176" s="36">
        <v>21.061299999999999</v>
      </c>
    </row>
    <row r="177" spans="1:16" x14ac:dyDescent="0.25">
      <c r="A177" s="33" t="s">
        <v>26</v>
      </c>
      <c r="B177" s="34" t="s">
        <v>191</v>
      </c>
      <c r="C177" s="35" t="s">
        <v>192</v>
      </c>
      <c r="D177" s="35" t="s">
        <v>181</v>
      </c>
      <c r="E177" s="37" t="s">
        <v>114</v>
      </c>
      <c r="F177" s="37">
        <v>55</v>
      </c>
      <c r="G177" s="37">
        <v>872</v>
      </c>
      <c r="H177" s="37">
        <v>0</v>
      </c>
      <c r="I177" s="37" t="s">
        <v>122</v>
      </c>
      <c r="J177" s="37">
        <v>1.1499999999999999</v>
      </c>
      <c r="K177" s="37" t="s">
        <v>30</v>
      </c>
      <c r="L177" s="37"/>
      <c r="M177" s="37">
        <v>2021</v>
      </c>
      <c r="N177" s="37">
        <v>2046</v>
      </c>
      <c r="O177" s="37">
        <v>-29.3857</v>
      </c>
      <c r="P177" s="37">
        <v>23.3172</v>
      </c>
    </row>
    <row r="178" spans="1:16" x14ac:dyDescent="0.25">
      <c r="A178" s="33" t="s">
        <v>26</v>
      </c>
      <c r="B178" s="34" t="s">
        <v>193</v>
      </c>
      <c r="C178" s="35" t="s">
        <v>194</v>
      </c>
      <c r="D178" s="35" t="s">
        <v>181</v>
      </c>
      <c r="E178" s="36" t="s">
        <v>114</v>
      </c>
      <c r="F178" s="36">
        <v>75</v>
      </c>
      <c r="G178" s="36">
        <v>872</v>
      </c>
      <c r="H178" s="36">
        <v>0</v>
      </c>
      <c r="I178" s="36" t="s">
        <v>122</v>
      </c>
      <c r="J178" s="36">
        <v>1.1499999999999999</v>
      </c>
      <c r="K178" s="36" t="s">
        <v>30</v>
      </c>
      <c r="L178" s="36"/>
      <c r="M178" s="36">
        <v>2020</v>
      </c>
      <c r="N178" s="36">
        <v>2045</v>
      </c>
      <c r="O178" s="36">
        <v>-28.898810999999998</v>
      </c>
      <c r="P178" s="36">
        <v>19.557383000000002</v>
      </c>
    </row>
    <row r="179" spans="1:16" x14ac:dyDescent="0.25">
      <c r="A179" s="33" t="s">
        <v>26</v>
      </c>
      <c r="B179" s="34" t="s">
        <v>195</v>
      </c>
      <c r="C179" s="35" t="s">
        <v>196</v>
      </c>
      <c r="D179" s="35" t="s">
        <v>181</v>
      </c>
      <c r="E179" s="37" t="s">
        <v>114</v>
      </c>
      <c r="F179" s="37">
        <v>75</v>
      </c>
      <c r="G179" s="37">
        <v>872</v>
      </c>
      <c r="H179" s="37">
        <v>0</v>
      </c>
      <c r="I179" s="37" t="s">
        <v>122</v>
      </c>
      <c r="J179" s="37">
        <v>1.1499999999999999</v>
      </c>
      <c r="K179" s="37" t="s">
        <v>30</v>
      </c>
      <c r="L179" s="37"/>
      <c r="M179" s="37">
        <v>2023</v>
      </c>
      <c r="N179" s="37">
        <v>2048</v>
      </c>
      <c r="O179" s="37">
        <v>-30.918108610000001</v>
      </c>
      <c r="P179" s="37">
        <v>19.441043459999999</v>
      </c>
    </row>
    <row r="180" spans="1:16" x14ac:dyDescent="0.25">
      <c r="A180" s="33" t="s">
        <v>26</v>
      </c>
      <c r="B180" s="34" t="s">
        <v>197</v>
      </c>
      <c r="C180" s="35" t="s">
        <v>198</v>
      </c>
      <c r="D180" s="35" t="s">
        <v>181</v>
      </c>
      <c r="E180" s="36" t="s">
        <v>114</v>
      </c>
      <c r="F180" s="36">
        <v>75</v>
      </c>
      <c r="G180" s="36">
        <v>872</v>
      </c>
      <c r="H180" s="36">
        <v>0</v>
      </c>
      <c r="I180" s="36" t="s">
        <v>122</v>
      </c>
      <c r="J180" s="36">
        <v>1.1499999999999999</v>
      </c>
      <c r="K180" s="36" t="s">
        <v>30</v>
      </c>
      <c r="L180" s="36"/>
      <c r="M180" s="36">
        <v>2020</v>
      </c>
      <c r="N180" s="36">
        <v>2045</v>
      </c>
      <c r="O180" s="36">
        <v>-28.547360999999999</v>
      </c>
      <c r="P180" s="36">
        <v>21.094950000000001</v>
      </c>
    </row>
    <row r="181" spans="1:16" x14ac:dyDescent="0.25">
      <c r="A181" s="33" t="s">
        <v>26</v>
      </c>
      <c r="B181" s="34" t="s">
        <v>199</v>
      </c>
      <c r="C181" s="35" t="s">
        <v>200</v>
      </c>
      <c r="D181" s="35" t="s">
        <v>181</v>
      </c>
      <c r="E181" s="37" t="s">
        <v>114</v>
      </c>
      <c r="F181" s="37">
        <v>75</v>
      </c>
      <c r="G181" s="37">
        <v>872</v>
      </c>
      <c r="H181" s="37">
        <v>0</v>
      </c>
      <c r="I181" s="37" t="s">
        <v>122</v>
      </c>
      <c r="J181" s="37">
        <v>1.1499999999999999</v>
      </c>
      <c r="K181" s="37" t="s">
        <v>30</v>
      </c>
      <c r="L181" s="37"/>
      <c r="M181" s="37">
        <v>2020</v>
      </c>
      <c r="N181" s="37">
        <v>2045</v>
      </c>
      <c r="O181" s="37">
        <v>-27.0322</v>
      </c>
      <c r="P181" s="37">
        <v>24.793099999999999</v>
      </c>
    </row>
    <row r="182" spans="1:16" x14ac:dyDescent="0.25">
      <c r="A182" s="33" t="s">
        <v>26</v>
      </c>
      <c r="B182" s="34" t="s">
        <v>201</v>
      </c>
      <c r="C182" s="35" t="s">
        <v>201</v>
      </c>
      <c r="D182" s="35" t="s">
        <v>181</v>
      </c>
      <c r="E182" s="36" t="s">
        <v>114</v>
      </c>
      <c r="F182" s="36">
        <v>75</v>
      </c>
      <c r="G182" s="36">
        <v>872</v>
      </c>
      <c r="H182" s="36">
        <v>0</v>
      </c>
      <c r="I182" s="36" t="s">
        <v>122</v>
      </c>
      <c r="J182" s="36">
        <v>1.1499999999999999</v>
      </c>
      <c r="K182" s="36" t="s">
        <v>30</v>
      </c>
      <c r="L182" s="36"/>
      <c r="M182" s="36">
        <v>2021</v>
      </c>
      <c r="N182" s="36">
        <v>2046</v>
      </c>
      <c r="O182" s="36">
        <v>-25.5748</v>
      </c>
      <c r="P182" s="36">
        <v>26.0718</v>
      </c>
    </row>
    <row r="183" spans="1:16" x14ac:dyDescent="0.25">
      <c r="A183" s="33" t="s">
        <v>26</v>
      </c>
      <c r="B183" s="34" t="s">
        <v>205</v>
      </c>
      <c r="C183" s="35" t="s">
        <v>206</v>
      </c>
      <c r="D183" s="35" t="s">
        <v>204</v>
      </c>
      <c r="E183" s="36" t="s">
        <v>114</v>
      </c>
      <c r="F183" s="36">
        <v>75</v>
      </c>
      <c r="G183" s="36">
        <v>600</v>
      </c>
      <c r="H183" s="36">
        <v>0</v>
      </c>
      <c r="I183" s="36" t="s">
        <v>122</v>
      </c>
      <c r="J183" s="36">
        <v>1.1499999999999999</v>
      </c>
      <c r="K183" s="36" t="s">
        <v>30</v>
      </c>
      <c r="L183" s="36"/>
      <c r="M183" s="18">
        <v>2024</v>
      </c>
      <c r="N183" s="36">
        <v>2049</v>
      </c>
      <c r="O183" s="36">
        <v>-30.631499999999999</v>
      </c>
      <c r="P183" s="36">
        <v>24.0398</v>
      </c>
    </row>
    <row r="184" spans="1:16" x14ac:dyDescent="0.25">
      <c r="A184" s="33" t="s">
        <v>26</v>
      </c>
      <c r="B184" s="34" t="s">
        <v>207</v>
      </c>
      <c r="C184" s="35" t="s">
        <v>208</v>
      </c>
      <c r="D184" s="35" t="s">
        <v>204</v>
      </c>
      <c r="E184" s="37" t="s">
        <v>114</v>
      </c>
      <c r="F184" s="37">
        <v>75</v>
      </c>
      <c r="G184" s="37">
        <v>600</v>
      </c>
      <c r="H184" s="37">
        <v>0</v>
      </c>
      <c r="I184" s="37" t="s">
        <v>122</v>
      </c>
      <c r="J184" s="37">
        <v>1.1499999999999999</v>
      </c>
      <c r="K184" s="37" t="s">
        <v>30</v>
      </c>
      <c r="L184" s="37"/>
      <c r="M184" s="18">
        <v>2024</v>
      </c>
      <c r="N184" s="37">
        <v>2049</v>
      </c>
      <c r="O184" s="37">
        <v>-29.366199999999999</v>
      </c>
      <c r="P184" s="37">
        <v>24.417000000000002</v>
      </c>
    </row>
    <row r="185" spans="1:16" x14ac:dyDescent="0.25">
      <c r="A185" s="33" t="s">
        <v>26</v>
      </c>
      <c r="B185" s="34" t="s">
        <v>209</v>
      </c>
      <c r="C185" s="35" t="s">
        <v>210</v>
      </c>
      <c r="D185" s="35" t="s">
        <v>204</v>
      </c>
      <c r="E185" s="36" t="s">
        <v>114</v>
      </c>
      <c r="F185" s="36">
        <v>75</v>
      </c>
      <c r="G185" s="36">
        <v>600</v>
      </c>
      <c r="H185" s="36">
        <v>0</v>
      </c>
      <c r="I185" s="36" t="s">
        <v>122</v>
      </c>
      <c r="J185" s="36">
        <v>1.1499999999999999</v>
      </c>
      <c r="K185" s="36" t="s">
        <v>30</v>
      </c>
      <c r="L185" s="36"/>
      <c r="M185" s="18">
        <v>2024</v>
      </c>
      <c r="N185" s="36">
        <v>2049</v>
      </c>
      <c r="O185" s="36">
        <v>-32.958300000000001</v>
      </c>
      <c r="P185" s="36">
        <v>19.931899999999999</v>
      </c>
    </row>
    <row r="186" spans="1:16" x14ac:dyDescent="0.25">
      <c r="A186" s="33" t="s">
        <v>26</v>
      </c>
      <c r="B186" s="34" t="s">
        <v>211</v>
      </c>
      <c r="C186" s="35" t="s">
        <v>212</v>
      </c>
      <c r="D186" s="35" t="s">
        <v>204</v>
      </c>
      <c r="E186" s="37" t="s">
        <v>114</v>
      </c>
      <c r="F186" s="37">
        <v>75</v>
      </c>
      <c r="G186" s="37">
        <v>600</v>
      </c>
      <c r="H186" s="37">
        <v>0</v>
      </c>
      <c r="I186" s="37" t="s">
        <v>122</v>
      </c>
      <c r="J186" s="37">
        <v>1.1499999999999999</v>
      </c>
      <c r="K186" s="37" t="s">
        <v>30</v>
      </c>
      <c r="L186" s="37"/>
      <c r="M186" s="18">
        <v>2024</v>
      </c>
      <c r="N186" s="37">
        <v>2049</v>
      </c>
      <c r="O186" s="37">
        <v>-32.958300000000001</v>
      </c>
      <c r="P186" s="37">
        <v>19.944400000000002</v>
      </c>
    </row>
    <row r="187" spans="1:16" x14ac:dyDescent="0.25">
      <c r="A187" s="33" t="s">
        <v>26</v>
      </c>
      <c r="B187" s="34" t="s">
        <v>213</v>
      </c>
      <c r="C187" s="35" t="s">
        <v>214</v>
      </c>
      <c r="D187" s="35" t="s">
        <v>204</v>
      </c>
      <c r="E187" s="36" t="s">
        <v>114</v>
      </c>
      <c r="F187" s="36">
        <v>75</v>
      </c>
      <c r="G187" s="36">
        <v>600</v>
      </c>
      <c r="H187" s="36">
        <v>0</v>
      </c>
      <c r="I187" s="36" t="s">
        <v>122</v>
      </c>
      <c r="J187" s="36">
        <v>1.1499999999999999</v>
      </c>
      <c r="K187" s="36" t="s">
        <v>30</v>
      </c>
      <c r="L187" s="36"/>
      <c r="M187" s="18">
        <v>2024</v>
      </c>
      <c r="N187" s="36">
        <v>2049</v>
      </c>
      <c r="O187" s="36">
        <v>32.958300000000001</v>
      </c>
      <c r="P187" s="36">
        <v>19.9528</v>
      </c>
    </row>
    <row r="188" spans="1:16" x14ac:dyDescent="0.25">
      <c r="A188" s="33" t="s">
        <v>26</v>
      </c>
      <c r="B188" s="34" t="s">
        <v>215</v>
      </c>
      <c r="C188" s="35" t="s">
        <v>216</v>
      </c>
      <c r="D188" s="35" t="s">
        <v>204</v>
      </c>
      <c r="E188" s="37" t="s">
        <v>114</v>
      </c>
      <c r="F188" s="37">
        <v>75</v>
      </c>
      <c r="G188" s="37">
        <v>600</v>
      </c>
      <c r="H188" s="37">
        <v>0</v>
      </c>
      <c r="I188" s="37" t="s">
        <v>122</v>
      </c>
      <c r="J188" s="37">
        <v>1.1499999999999999</v>
      </c>
      <c r="K188" s="37" t="s">
        <v>30</v>
      </c>
      <c r="L188" s="37"/>
      <c r="M188" s="18">
        <v>2024</v>
      </c>
      <c r="N188" s="37">
        <v>2049</v>
      </c>
      <c r="O188" s="37">
        <v>-27.737500000000001</v>
      </c>
      <c r="P188" s="37">
        <v>26.774999999999999</v>
      </c>
    </row>
    <row r="189" spans="1:16" x14ac:dyDescent="0.25">
      <c r="A189" s="33" t="s">
        <v>26</v>
      </c>
      <c r="B189" s="34" t="s">
        <v>225</v>
      </c>
      <c r="C189" s="35" t="s">
        <v>226</v>
      </c>
      <c r="D189" s="35" t="s">
        <v>204</v>
      </c>
      <c r="E189" s="36" t="s">
        <v>114</v>
      </c>
      <c r="F189" s="36">
        <v>75</v>
      </c>
      <c r="G189" s="36">
        <v>600</v>
      </c>
      <c r="H189" s="36">
        <v>0</v>
      </c>
      <c r="I189" s="36" t="s">
        <v>122</v>
      </c>
      <c r="J189" s="36">
        <v>1.1499999999999999</v>
      </c>
      <c r="K189" s="36" t="s">
        <v>30</v>
      </c>
      <c r="L189" s="36"/>
      <c r="M189" s="18">
        <v>2024</v>
      </c>
      <c r="N189" s="36">
        <v>2049</v>
      </c>
      <c r="O189" s="36">
        <v>-29.194887999999999</v>
      </c>
      <c r="P189" s="36">
        <v>26.588305999999999</v>
      </c>
    </row>
    <row r="190" spans="1:16" x14ac:dyDescent="0.25">
      <c r="A190" s="33" t="s">
        <v>26</v>
      </c>
      <c r="B190" s="34" t="s">
        <v>229</v>
      </c>
      <c r="C190" s="35" t="s">
        <v>230</v>
      </c>
      <c r="D190" s="35" t="s">
        <v>231</v>
      </c>
      <c r="E190" s="36" t="s">
        <v>114</v>
      </c>
      <c r="F190" s="36">
        <v>150</v>
      </c>
      <c r="G190" s="36">
        <v>600</v>
      </c>
      <c r="H190" s="36">
        <v>0</v>
      </c>
      <c r="I190" s="36" t="s">
        <v>122</v>
      </c>
      <c r="J190" s="36">
        <v>1.1499999999999999</v>
      </c>
      <c r="K190" s="36" t="s">
        <v>30</v>
      </c>
      <c r="L190" s="36"/>
      <c r="M190" s="36">
        <v>2025</v>
      </c>
      <c r="N190" s="36">
        <v>2050</v>
      </c>
      <c r="O190" s="36">
        <v>-26.014161999999999</v>
      </c>
      <c r="P190" s="36">
        <v>26.105823000000001</v>
      </c>
    </row>
    <row r="191" spans="1:16" x14ac:dyDescent="0.25">
      <c r="A191" s="33" t="s">
        <v>26</v>
      </c>
      <c r="B191" s="34" t="s">
        <v>232</v>
      </c>
      <c r="C191" s="35" t="s">
        <v>233</v>
      </c>
      <c r="D191" s="35" t="s">
        <v>231</v>
      </c>
      <c r="E191" s="37" t="s">
        <v>114</v>
      </c>
      <c r="F191" s="37">
        <v>120</v>
      </c>
      <c r="G191" s="37">
        <v>600</v>
      </c>
      <c r="H191" s="37">
        <v>0</v>
      </c>
      <c r="I191" s="37" t="s">
        <v>122</v>
      </c>
      <c r="J191" s="37">
        <v>1.1499999999999999</v>
      </c>
      <c r="K191" s="37" t="s">
        <v>30</v>
      </c>
      <c r="L191" s="37"/>
      <c r="M191" s="37">
        <v>2025</v>
      </c>
      <c r="N191" s="37">
        <v>2050</v>
      </c>
      <c r="O191" s="37">
        <v>-26.434000000000001</v>
      </c>
      <c r="P191" s="37">
        <v>26.284300000000002</v>
      </c>
    </row>
    <row r="192" spans="1:16" x14ac:dyDescent="0.25">
      <c r="A192" s="33" t="s">
        <v>26</v>
      </c>
      <c r="B192" s="34" t="s">
        <v>234</v>
      </c>
      <c r="C192" s="35" t="s">
        <v>235</v>
      </c>
      <c r="D192" s="35" t="s">
        <v>231</v>
      </c>
      <c r="E192" s="36" t="s">
        <v>114</v>
      </c>
      <c r="F192" s="36">
        <v>200</v>
      </c>
      <c r="G192" s="36">
        <v>600</v>
      </c>
      <c r="H192" s="36">
        <v>0</v>
      </c>
      <c r="I192" s="36" t="s">
        <v>122</v>
      </c>
      <c r="J192" s="36">
        <v>1.1499999999999999</v>
      </c>
      <c r="K192" s="36" t="s">
        <v>30</v>
      </c>
      <c r="L192" s="36"/>
      <c r="M192" s="36">
        <v>2025</v>
      </c>
      <c r="N192" s="36">
        <v>2050</v>
      </c>
      <c r="O192" s="36">
        <v>-28.647213059999999</v>
      </c>
      <c r="P192" s="36">
        <v>25.761109229999999</v>
      </c>
    </row>
    <row r="193" spans="1:16" x14ac:dyDescent="0.25">
      <c r="A193" s="33" t="s">
        <v>26</v>
      </c>
      <c r="B193" s="34" t="s">
        <v>236</v>
      </c>
      <c r="C193" s="35" t="s">
        <v>237</v>
      </c>
      <c r="D193" s="35" t="s">
        <v>231</v>
      </c>
      <c r="E193" s="37" t="s">
        <v>114</v>
      </c>
      <c r="F193" s="37">
        <v>150</v>
      </c>
      <c r="G193" s="37">
        <v>600</v>
      </c>
      <c r="H193" s="37">
        <v>0</v>
      </c>
      <c r="I193" s="37" t="s">
        <v>122</v>
      </c>
      <c r="J193" s="37">
        <v>1.1499999999999999</v>
      </c>
      <c r="K193" s="37" t="s">
        <v>30</v>
      </c>
      <c r="L193" s="37"/>
      <c r="M193" s="37">
        <v>2025</v>
      </c>
      <c r="N193" s="37">
        <v>2050</v>
      </c>
      <c r="O193" s="37">
        <v>-26.029682999999999</v>
      </c>
      <c r="P193" s="37">
        <v>26.112373000000002</v>
      </c>
    </row>
    <row r="194" spans="1:16" x14ac:dyDescent="0.25">
      <c r="A194" s="33" t="s">
        <v>26</v>
      </c>
      <c r="B194" s="34" t="s">
        <v>238</v>
      </c>
      <c r="C194" s="35" t="s">
        <v>239</v>
      </c>
      <c r="D194" s="35" t="s">
        <v>231</v>
      </c>
      <c r="E194" s="36" t="s">
        <v>114</v>
      </c>
      <c r="F194" s="36">
        <v>140</v>
      </c>
      <c r="G194" s="36">
        <v>600</v>
      </c>
      <c r="H194" s="36">
        <v>0</v>
      </c>
      <c r="I194" s="36" t="s">
        <v>122</v>
      </c>
      <c r="J194" s="36">
        <v>1.1499999999999999</v>
      </c>
      <c r="K194" s="36" t="s">
        <v>30</v>
      </c>
      <c r="L194" s="36"/>
      <c r="M194" s="36">
        <v>2025</v>
      </c>
      <c r="N194" s="36">
        <v>2050</v>
      </c>
      <c r="O194" s="36">
        <v>-28.652538</v>
      </c>
      <c r="P194" s="36">
        <v>25.653755</v>
      </c>
    </row>
    <row r="195" spans="1:16" x14ac:dyDescent="0.25">
      <c r="A195" s="33" t="s">
        <v>26</v>
      </c>
      <c r="B195" s="34" t="s">
        <v>240</v>
      </c>
      <c r="C195" s="35" t="s">
        <v>241</v>
      </c>
      <c r="D195" s="35" t="s">
        <v>231</v>
      </c>
      <c r="E195" s="37" t="s">
        <v>114</v>
      </c>
      <c r="F195" s="37">
        <v>240</v>
      </c>
      <c r="G195" s="37">
        <v>600</v>
      </c>
      <c r="H195" s="37">
        <v>0</v>
      </c>
      <c r="I195" s="37" t="s">
        <v>122</v>
      </c>
      <c r="J195" s="37">
        <v>1.1499999999999999</v>
      </c>
      <c r="K195" s="37" t="s">
        <v>30</v>
      </c>
      <c r="L195" s="37"/>
      <c r="M195" s="37">
        <v>2025</v>
      </c>
      <c r="N195" s="37">
        <v>2050</v>
      </c>
      <c r="O195" s="37">
        <v>-28.212334999999999</v>
      </c>
      <c r="P195" s="37">
        <v>26.990031999999999</v>
      </c>
    </row>
    <row r="196" spans="1:16" x14ac:dyDescent="0.25">
      <c r="A196" s="33" t="s">
        <v>26</v>
      </c>
      <c r="B196" s="34" t="s">
        <v>242</v>
      </c>
      <c r="C196" s="35" t="s">
        <v>243</v>
      </c>
      <c r="D196" s="35" t="s">
        <v>113</v>
      </c>
      <c r="E196" s="36" t="s">
        <v>244</v>
      </c>
      <c r="F196" s="36">
        <v>135</v>
      </c>
      <c r="G196" s="36">
        <v>1513</v>
      </c>
      <c r="H196" s="36">
        <v>0</v>
      </c>
      <c r="I196" s="36" t="s">
        <v>30</v>
      </c>
      <c r="J196" s="36" t="s">
        <v>30</v>
      </c>
      <c r="K196" s="36">
        <v>115</v>
      </c>
      <c r="L196" s="36"/>
      <c r="M196" s="36">
        <v>2014</v>
      </c>
      <c r="N196" s="36">
        <v>2034</v>
      </c>
      <c r="O196" s="36">
        <v>-32.7333</v>
      </c>
      <c r="P196" s="36">
        <v>25.909300000000002</v>
      </c>
    </row>
    <row r="197" spans="1:16" x14ac:dyDescent="0.25">
      <c r="A197" s="33" t="s">
        <v>26</v>
      </c>
      <c r="B197" s="34" t="s">
        <v>245</v>
      </c>
      <c r="C197" s="35" t="s">
        <v>246</v>
      </c>
      <c r="D197" s="35" t="s">
        <v>113</v>
      </c>
      <c r="E197" s="37" t="s">
        <v>244</v>
      </c>
      <c r="F197" s="37">
        <v>26.19</v>
      </c>
      <c r="G197" s="37">
        <v>1513</v>
      </c>
      <c r="H197" s="37">
        <v>0</v>
      </c>
      <c r="I197" s="37" t="s">
        <v>30</v>
      </c>
      <c r="J197" s="37" t="s">
        <v>30</v>
      </c>
      <c r="K197" s="37">
        <v>91.5</v>
      </c>
      <c r="L197" s="37"/>
      <c r="M197" s="37">
        <v>2014</v>
      </c>
      <c r="N197" s="37">
        <v>2034</v>
      </c>
      <c r="O197">
        <v>-34.227499999999999</v>
      </c>
      <c r="P197">
        <v>19.382999999999999</v>
      </c>
    </row>
    <row r="198" spans="1:16" x14ac:dyDescent="0.25">
      <c r="A198" s="33" t="s">
        <v>26</v>
      </c>
      <c r="B198" s="34" t="s">
        <v>247</v>
      </c>
      <c r="C198" s="35" t="s">
        <v>248</v>
      </c>
      <c r="D198" s="35" t="s">
        <v>113</v>
      </c>
      <c r="E198" s="36" t="s">
        <v>244</v>
      </c>
      <c r="F198" s="36">
        <v>65.400000000000006</v>
      </c>
      <c r="G198" s="36">
        <v>1513</v>
      </c>
      <c r="H198" s="36">
        <v>0</v>
      </c>
      <c r="I198" s="36" t="s">
        <v>30</v>
      </c>
      <c r="J198" s="36" t="s">
        <v>30</v>
      </c>
      <c r="K198" s="36">
        <v>99.5</v>
      </c>
      <c r="L198" s="36"/>
      <c r="M198" s="36">
        <v>2014</v>
      </c>
      <c r="N198" s="36">
        <v>2034</v>
      </c>
      <c r="O198" s="36">
        <v>-33.092799999999997</v>
      </c>
      <c r="P198">
        <v>18.398900000000001</v>
      </c>
    </row>
    <row r="199" spans="1:16" x14ac:dyDescent="0.25">
      <c r="A199" s="33" t="s">
        <v>26</v>
      </c>
      <c r="B199" s="34" t="s">
        <v>249</v>
      </c>
      <c r="C199" s="35" t="s">
        <v>250</v>
      </c>
      <c r="D199" s="35" t="s">
        <v>113</v>
      </c>
      <c r="E199" s="37" t="s">
        <v>244</v>
      </c>
      <c r="F199" s="37">
        <v>133.86000000000001</v>
      </c>
      <c r="G199" s="37">
        <v>1513</v>
      </c>
      <c r="H199" s="37">
        <v>0</v>
      </c>
      <c r="I199" s="37" t="s">
        <v>30</v>
      </c>
      <c r="J199" s="37" t="s">
        <v>30</v>
      </c>
      <c r="K199" s="37">
        <v>80</v>
      </c>
      <c r="L199" s="37"/>
      <c r="M199" s="37">
        <v>2014</v>
      </c>
      <c r="N199" s="37">
        <v>2034</v>
      </c>
      <c r="O199" s="37">
        <v>-34.0107</v>
      </c>
      <c r="P199" s="37">
        <v>24.880800000000001</v>
      </c>
    </row>
    <row r="200" spans="1:16" x14ac:dyDescent="0.25">
      <c r="A200" s="33" t="s">
        <v>26</v>
      </c>
      <c r="B200" s="34" t="s">
        <v>251</v>
      </c>
      <c r="C200" s="35" t="s">
        <v>252</v>
      </c>
      <c r="D200" s="35" t="s">
        <v>113</v>
      </c>
      <c r="E200" s="36" t="s">
        <v>244</v>
      </c>
      <c r="F200" s="36">
        <v>77.599999999999994</v>
      </c>
      <c r="G200" s="36">
        <v>1513</v>
      </c>
      <c r="H200" s="36">
        <v>0</v>
      </c>
      <c r="I200" s="36" t="s">
        <v>30</v>
      </c>
      <c r="J200" s="36" t="s">
        <v>30</v>
      </c>
      <c r="K200" s="36">
        <v>99.5</v>
      </c>
      <c r="L200" s="36"/>
      <c r="M200" s="36">
        <v>2014</v>
      </c>
      <c r="N200" s="36">
        <v>2034</v>
      </c>
      <c r="O200">
        <v>-34.146560000000001</v>
      </c>
      <c r="P200">
        <v>24.700399999999998</v>
      </c>
    </row>
    <row r="201" spans="1:16" x14ac:dyDescent="0.25">
      <c r="A201" s="33" t="s">
        <v>26</v>
      </c>
      <c r="B201" s="34" t="s">
        <v>253</v>
      </c>
      <c r="C201" s="35" t="s">
        <v>254</v>
      </c>
      <c r="D201" s="35" t="s">
        <v>113</v>
      </c>
      <c r="E201" s="37" t="s">
        <v>244</v>
      </c>
      <c r="F201" s="37">
        <v>86.6</v>
      </c>
      <c r="G201" s="37">
        <v>1513</v>
      </c>
      <c r="H201" s="37">
        <v>0</v>
      </c>
      <c r="I201" s="37" t="s">
        <v>30</v>
      </c>
      <c r="J201" s="37" t="s">
        <v>30</v>
      </c>
      <c r="K201" s="37">
        <v>80</v>
      </c>
      <c r="L201" s="37"/>
      <c r="M201" s="37">
        <v>2014</v>
      </c>
      <c r="N201" s="37">
        <v>2034</v>
      </c>
      <c r="O201">
        <v>-33.962220000000002</v>
      </c>
      <c r="P201">
        <v>25.244440000000001</v>
      </c>
    </row>
    <row r="202" spans="1:16" x14ac:dyDescent="0.25">
      <c r="A202" s="33" t="s">
        <v>26</v>
      </c>
      <c r="B202" s="34" t="s">
        <v>255</v>
      </c>
      <c r="C202" s="35" t="s">
        <v>256</v>
      </c>
      <c r="D202" s="35" t="s">
        <v>113</v>
      </c>
      <c r="E202" s="36" t="s">
        <v>244</v>
      </c>
      <c r="F202" s="36">
        <v>72.75</v>
      </c>
      <c r="G202" s="36">
        <v>1513</v>
      </c>
      <c r="H202" s="36">
        <v>0</v>
      </c>
      <c r="I202" s="36" t="s">
        <v>30</v>
      </c>
      <c r="J202" s="36" t="s">
        <v>30</v>
      </c>
      <c r="K202" s="36">
        <v>80</v>
      </c>
      <c r="L202" s="36"/>
      <c r="M202" s="36">
        <v>2014</v>
      </c>
      <c r="N202" s="36">
        <v>2034</v>
      </c>
      <c r="O202">
        <v>-31.750833333333301</v>
      </c>
      <c r="P202">
        <v>23.1733333333333</v>
      </c>
    </row>
    <row r="203" spans="1:16" x14ac:dyDescent="0.25">
      <c r="A203" s="33" t="s">
        <v>26</v>
      </c>
      <c r="B203" s="34" t="s">
        <v>257</v>
      </c>
      <c r="C203" s="35" t="s">
        <v>258</v>
      </c>
      <c r="D203" s="35" t="s">
        <v>113</v>
      </c>
      <c r="E203" s="37" t="s">
        <v>244</v>
      </c>
      <c r="F203" s="37">
        <v>110</v>
      </c>
      <c r="G203" s="37">
        <v>1513</v>
      </c>
      <c r="H203" s="37">
        <v>0</v>
      </c>
      <c r="I203" s="37" t="s">
        <v>30</v>
      </c>
      <c r="J203" s="37" t="s">
        <v>30</v>
      </c>
      <c r="K203" s="37">
        <v>90</v>
      </c>
      <c r="L203" s="37"/>
      <c r="M203" s="37">
        <v>2014</v>
      </c>
      <c r="N203" s="37">
        <v>2034</v>
      </c>
      <c r="O203" s="37">
        <v>-34.128599999999999</v>
      </c>
      <c r="P203" s="37">
        <v>24.4818</v>
      </c>
    </row>
    <row r="204" spans="1:16" x14ac:dyDescent="0.25">
      <c r="A204" s="33" t="s">
        <v>26</v>
      </c>
      <c r="B204" s="38" t="s">
        <v>259</v>
      </c>
      <c r="C204" s="35" t="s">
        <v>260</v>
      </c>
      <c r="D204" s="35" t="s">
        <v>113</v>
      </c>
      <c r="E204" s="36" t="s">
        <v>244</v>
      </c>
      <c r="F204" s="36">
        <v>100</v>
      </c>
      <c r="G204" s="36">
        <v>1513</v>
      </c>
      <c r="H204" s="36">
        <v>0</v>
      </c>
      <c r="I204" s="36" t="s">
        <v>30</v>
      </c>
      <c r="J204" s="36" t="s">
        <v>30</v>
      </c>
      <c r="K204" s="36">
        <v>80</v>
      </c>
      <c r="L204" s="36"/>
      <c r="M204" s="36">
        <v>2014</v>
      </c>
      <c r="N204" s="36">
        <v>2034</v>
      </c>
      <c r="O204">
        <v>-31.496856837234699</v>
      </c>
      <c r="P204">
        <v>18.0633761989106</v>
      </c>
    </row>
    <row r="205" spans="1:16" x14ac:dyDescent="0.25">
      <c r="A205" s="33" t="s">
        <v>26</v>
      </c>
      <c r="B205" s="34" t="s">
        <v>261</v>
      </c>
      <c r="C205" s="35" t="s">
        <v>262</v>
      </c>
      <c r="D205" s="35" t="s">
        <v>151</v>
      </c>
      <c r="E205" s="37" t="s">
        <v>244</v>
      </c>
      <c r="F205" s="37">
        <v>137.9</v>
      </c>
      <c r="G205" s="37">
        <v>1186</v>
      </c>
      <c r="H205" s="37">
        <v>0</v>
      </c>
      <c r="I205" s="37" t="s">
        <v>30</v>
      </c>
      <c r="J205" s="37" t="s">
        <v>30</v>
      </c>
      <c r="K205" s="37">
        <v>80</v>
      </c>
      <c r="L205" s="37"/>
      <c r="M205" s="37">
        <v>2017</v>
      </c>
      <c r="N205" s="37">
        <v>2037</v>
      </c>
      <c r="O205" s="37">
        <v>-32.875797914560998</v>
      </c>
      <c r="P205" s="37">
        <v>25.997530099999999</v>
      </c>
    </row>
    <row r="206" spans="1:16" x14ac:dyDescent="0.25">
      <c r="A206" s="33" t="s">
        <v>26</v>
      </c>
      <c r="B206" s="34" t="s">
        <v>263</v>
      </c>
      <c r="C206" s="35" t="s">
        <v>150</v>
      </c>
      <c r="D206" s="35" t="s">
        <v>151</v>
      </c>
      <c r="E206" s="36" t="s">
        <v>244</v>
      </c>
      <c r="F206" s="36">
        <v>90.8</v>
      </c>
      <c r="G206" s="36">
        <v>1186</v>
      </c>
      <c r="H206" s="36">
        <v>0</v>
      </c>
      <c r="I206" s="36" t="s">
        <v>30</v>
      </c>
      <c r="J206" s="36" t="s">
        <v>30</v>
      </c>
      <c r="K206" s="36">
        <v>99.5</v>
      </c>
      <c r="L206" s="36"/>
      <c r="M206" s="36">
        <v>2017</v>
      </c>
      <c r="N206" s="36">
        <v>2037</v>
      </c>
      <c r="O206" s="36">
        <v>-32.834249999999997</v>
      </c>
      <c r="P206">
        <v>17.995611111111099</v>
      </c>
    </row>
    <row r="207" spans="1:16" x14ac:dyDescent="0.25">
      <c r="A207" s="33" t="s">
        <v>26</v>
      </c>
      <c r="B207" s="34" t="s">
        <v>264</v>
      </c>
      <c r="C207" s="35" t="s">
        <v>265</v>
      </c>
      <c r="D207" s="35" t="s">
        <v>151</v>
      </c>
      <c r="E207" s="37" t="s">
        <v>244</v>
      </c>
      <c r="F207" s="37">
        <v>20.6</v>
      </c>
      <c r="G207" s="37">
        <v>1186</v>
      </c>
      <c r="H207" s="37">
        <v>0</v>
      </c>
      <c r="I207" s="37" t="s">
        <v>30</v>
      </c>
      <c r="J207" s="37" t="s">
        <v>30</v>
      </c>
      <c r="K207" s="37">
        <v>100</v>
      </c>
      <c r="L207" s="37"/>
      <c r="M207" s="37">
        <v>2017</v>
      </c>
      <c r="N207" s="37">
        <v>2037</v>
      </c>
      <c r="O207" s="37">
        <v>-32.5901</v>
      </c>
      <c r="P207">
        <v>27.962299999999999</v>
      </c>
    </row>
    <row r="208" spans="1:16" x14ac:dyDescent="0.25">
      <c r="A208" s="33" t="s">
        <v>26</v>
      </c>
      <c r="B208" s="34" t="s">
        <v>266</v>
      </c>
      <c r="C208" s="35" t="s">
        <v>267</v>
      </c>
      <c r="D208" s="35" t="s">
        <v>151</v>
      </c>
      <c r="E208" s="36" t="s">
        <v>244</v>
      </c>
      <c r="F208" s="36">
        <v>135.19999999999999</v>
      </c>
      <c r="G208" s="36">
        <v>1186</v>
      </c>
      <c r="H208" s="36">
        <v>0</v>
      </c>
      <c r="I208" s="36" t="s">
        <v>30</v>
      </c>
      <c r="J208" s="36" t="s">
        <v>30</v>
      </c>
      <c r="K208" s="36">
        <v>91.5</v>
      </c>
      <c r="L208" s="36"/>
      <c r="M208" s="36">
        <v>2017</v>
      </c>
      <c r="N208" s="36">
        <v>2037</v>
      </c>
      <c r="O208">
        <v>-33.256399999999999</v>
      </c>
      <c r="P208">
        <v>19.0184</v>
      </c>
    </row>
    <row r="209" spans="1:16" x14ac:dyDescent="0.25">
      <c r="A209" s="33" t="s">
        <v>26</v>
      </c>
      <c r="B209" s="34" t="s">
        <v>268</v>
      </c>
      <c r="C209" s="35" t="s">
        <v>269</v>
      </c>
      <c r="D209" s="35" t="s">
        <v>151</v>
      </c>
      <c r="E209" s="37" t="s">
        <v>244</v>
      </c>
      <c r="F209" s="37">
        <v>59.8</v>
      </c>
      <c r="G209" s="37">
        <v>1186</v>
      </c>
      <c r="H209" s="37">
        <v>0</v>
      </c>
      <c r="I209" s="37" t="s">
        <v>30</v>
      </c>
      <c r="J209" s="37" t="s">
        <v>30</v>
      </c>
      <c r="K209" s="37">
        <v>115</v>
      </c>
      <c r="L209" s="37"/>
      <c r="M209" s="37">
        <v>2017</v>
      </c>
      <c r="N209" s="37">
        <v>2037</v>
      </c>
      <c r="O209">
        <v>-33.655099999999997</v>
      </c>
      <c r="P209">
        <v>25.5915</v>
      </c>
    </row>
    <row r="210" spans="1:16" x14ac:dyDescent="0.25">
      <c r="A210" s="33" t="s">
        <v>26</v>
      </c>
      <c r="B210" s="34" t="s">
        <v>270</v>
      </c>
      <c r="C210" s="35" t="s">
        <v>271</v>
      </c>
      <c r="D210" s="35" t="s">
        <v>151</v>
      </c>
      <c r="E210" s="36" t="s">
        <v>244</v>
      </c>
      <c r="F210" s="36">
        <v>94.8</v>
      </c>
      <c r="G210" s="36">
        <v>1186</v>
      </c>
      <c r="H210" s="36">
        <v>0</v>
      </c>
      <c r="I210" s="36" t="s">
        <v>30</v>
      </c>
      <c r="J210" s="36" t="s">
        <v>30</v>
      </c>
      <c r="K210" s="36">
        <v>91</v>
      </c>
      <c r="L210" s="36"/>
      <c r="M210" s="36">
        <v>2017</v>
      </c>
      <c r="N210" s="36">
        <v>2037</v>
      </c>
      <c r="O210">
        <v>-34.073500000000003</v>
      </c>
      <c r="P210">
        <v>24.506699999999999</v>
      </c>
    </row>
    <row r="211" spans="1:16" x14ac:dyDescent="0.25">
      <c r="A211" s="33" t="s">
        <v>26</v>
      </c>
      <c r="B211" s="34" t="s">
        <v>272</v>
      </c>
      <c r="C211" s="35" t="s">
        <v>273</v>
      </c>
      <c r="D211" s="35" t="s">
        <v>151</v>
      </c>
      <c r="E211" s="37" t="s">
        <v>244</v>
      </c>
      <c r="F211" s="37">
        <v>23.4</v>
      </c>
      <c r="G211" s="37">
        <v>1186</v>
      </c>
      <c r="H211" s="37">
        <v>0</v>
      </c>
      <c r="I211" s="37" t="s">
        <v>30</v>
      </c>
      <c r="J211" s="37" t="s">
        <v>30</v>
      </c>
      <c r="K211" s="37">
        <v>100</v>
      </c>
      <c r="L211" s="37"/>
      <c r="M211" s="37">
        <v>2017</v>
      </c>
      <c r="N211" s="37">
        <v>2037</v>
      </c>
      <c r="O211">
        <v>-32.5901</v>
      </c>
      <c r="P211">
        <v>26.456900000000001</v>
      </c>
    </row>
    <row r="212" spans="1:16" x14ac:dyDescent="0.25">
      <c r="A212" s="33" t="s">
        <v>26</v>
      </c>
      <c r="B212" s="34" t="s">
        <v>274</v>
      </c>
      <c r="C212" s="35" t="s">
        <v>275</v>
      </c>
      <c r="D212" s="35" t="s">
        <v>168</v>
      </c>
      <c r="E212" s="36" t="s">
        <v>244</v>
      </c>
      <c r="F212" s="36">
        <v>97</v>
      </c>
      <c r="G212" s="36">
        <v>868</v>
      </c>
      <c r="H212" s="36">
        <v>0</v>
      </c>
      <c r="I212" s="36" t="s">
        <v>30</v>
      </c>
      <c r="J212" s="36" t="s">
        <v>30</v>
      </c>
      <c r="K212" s="36">
        <v>115</v>
      </c>
      <c r="L212" s="36"/>
      <c r="M212" s="36">
        <v>2018</v>
      </c>
      <c r="N212" s="36">
        <v>2038</v>
      </c>
      <c r="O212">
        <v>-31.480899999999998</v>
      </c>
      <c r="P212">
        <v>26.439299999999999</v>
      </c>
    </row>
    <row r="213" spans="1:16" x14ac:dyDescent="0.25">
      <c r="A213" s="33" t="s">
        <v>26</v>
      </c>
      <c r="B213" s="34" t="s">
        <v>276</v>
      </c>
      <c r="C213" s="35" t="s">
        <v>277</v>
      </c>
      <c r="D213" s="35" t="s">
        <v>168</v>
      </c>
      <c r="E213" s="37" t="s">
        <v>244</v>
      </c>
      <c r="F213" s="37">
        <v>137.69999999999999</v>
      </c>
      <c r="G213" s="37">
        <v>868</v>
      </c>
      <c r="H213" s="37">
        <v>0</v>
      </c>
      <c r="I213" s="37" t="s">
        <v>30</v>
      </c>
      <c r="J213" s="37" t="s">
        <v>30</v>
      </c>
      <c r="K213" s="37">
        <v>91.5</v>
      </c>
      <c r="L213" s="37"/>
      <c r="M213" s="37">
        <v>2018</v>
      </c>
      <c r="N213" s="37">
        <v>2038</v>
      </c>
      <c r="O213">
        <v>-30.4344</v>
      </c>
      <c r="P213">
        <v>19.553799999999999</v>
      </c>
    </row>
    <row r="214" spans="1:16" x14ac:dyDescent="0.25">
      <c r="A214" s="33" t="s">
        <v>26</v>
      </c>
      <c r="B214" s="34" t="s">
        <v>278</v>
      </c>
      <c r="C214" s="35" t="s">
        <v>279</v>
      </c>
      <c r="D214" s="35" t="s">
        <v>168</v>
      </c>
      <c r="E214" s="36" t="s">
        <v>244</v>
      </c>
      <c r="F214" s="36">
        <v>138.19999999999999</v>
      </c>
      <c r="G214" s="36">
        <v>868</v>
      </c>
      <c r="H214" s="36">
        <v>0</v>
      </c>
      <c r="I214" s="36" t="s">
        <v>30</v>
      </c>
      <c r="J214" s="36" t="s">
        <v>30</v>
      </c>
      <c r="K214" s="36">
        <v>94</v>
      </c>
      <c r="L214" s="36"/>
      <c r="M214" s="36">
        <v>2018</v>
      </c>
      <c r="N214" s="36">
        <v>2038</v>
      </c>
      <c r="O214" s="36">
        <v>-30.380404030000001</v>
      </c>
      <c r="P214" s="36">
        <v>19.58928465</v>
      </c>
    </row>
    <row r="215" spans="1:16" x14ac:dyDescent="0.25">
      <c r="A215" s="33" t="s">
        <v>26</v>
      </c>
      <c r="B215" s="34" t="s">
        <v>280</v>
      </c>
      <c r="C215" s="35" t="s">
        <v>281</v>
      </c>
      <c r="D215" s="35" t="s">
        <v>168</v>
      </c>
      <c r="E215" s="37" t="s">
        <v>244</v>
      </c>
      <c r="F215" s="37">
        <v>139</v>
      </c>
      <c r="G215" s="37">
        <v>868</v>
      </c>
      <c r="H215" s="37">
        <v>0</v>
      </c>
      <c r="I215" s="37" t="s">
        <v>30</v>
      </c>
      <c r="J215" s="37" t="s">
        <v>30</v>
      </c>
      <c r="K215" s="37">
        <v>84</v>
      </c>
      <c r="L215" s="37"/>
      <c r="M215" s="37">
        <v>2018</v>
      </c>
      <c r="N215" s="37">
        <v>2038</v>
      </c>
      <c r="O215" s="37">
        <v>-30.716666666666601</v>
      </c>
      <c r="P215">
        <v>23.920555555555499</v>
      </c>
    </row>
    <row r="216" spans="1:16" x14ac:dyDescent="0.25">
      <c r="A216" s="33" t="s">
        <v>26</v>
      </c>
      <c r="B216" s="34" t="s">
        <v>282</v>
      </c>
      <c r="C216" s="35" t="s">
        <v>283</v>
      </c>
      <c r="D216" s="35" t="s">
        <v>168</v>
      </c>
      <c r="E216" s="36" t="s">
        <v>244</v>
      </c>
      <c r="F216" s="36">
        <v>96.5</v>
      </c>
      <c r="G216" s="36">
        <v>868</v>
      </c>
      <c r="H216" s="36">
        <v>0</v>
      </c>
      <c r="I216" s="36" t="s">
        <v>30</v>
      </c>
      <c r="J216" s="36" t="s">
        <v>30</v>
      </c>
      <c r="K216" s="36">
        <v>117</v>
      </c>
      <c r="L216" s="36"/>
      <c r="M216" s="36">
        <v>2018</v>
      </c>
      <c r="N216" s="36">
        <v>2038</v>
      </c>
      <c r="O216" s="36">
        <v>-30.7349</v>
      </c>
      <c r="P216">
        <v>23.866499999999998</v>
      </c>
    </row>
    <row r="217" spans="1:16" x14ac:dyDescent="0.25">
      <c r="A217" s="33" t="s">
        <v>26</v>
      </c>
      <c r="B217" s="34" t="s">
        <v>284</v>
      </c>
      <c r="C217" s="35" t="s">
        <v>285</v>
      </c>
      <c r="D217" s="35" t="s">
        <v>168</v>
      </c>
      <c r="E217" s="37" t="s">
        <v>244</v>
      </c>
      <c r="F217" s="37">
        <v>86.6</v>
      </c>
      <c r="G217" s="37">
        <v>868</v>
      </c>
      <c r="H217" s="37">
        <v>0</v>
      </c>
      <c r="I217" s="37" t="s">
        <v>30</v>
      </c>
      <c r="J217" s="37" t="s">
        <v>30</v>
      </c>
      <c r="K217" s="37">
        <v>100</v>
      </c>
      <c r="L217" s="37"/>
      <c r="M217" s="37">
        <v>2018</v>
      </c>
      <c r="N217" s="37">
        <v>2038</v>
      </c>
      <c r="O217">
        <v>-32.771000000000001</v>
      </c>
      <c r="P217">
        <v>25.915659999999999</v>
      </c>
    </row>
    <row r="218" spans="1:16" x14ac:dyDescent="0.25">
      <c r="A218" s="33" t="s">
        <v>26</v>
      </c>
      <c r="B218" s="34" t="s">
        <v>286</v>
      </c>
      <c r="C218" s="35" t="s">
        <v>287</v>
      </c>
      <c r="D218" s="35" t="s">
        <v>168</v>
      </c>
      <c r="E218" s="36" t="s">
        <v>244</v>
      </c>
      <c r="F218" s="36">
        <v>79.099999999999994</v>
      </c>
      <c r="G218" s="36">
        <v>868</v>
      </c>
      <c r="H218" s="36">
        <v>0</v>
      </c>
      <c r="I218" s="36" t="s">
        <v>30</v>
      </c>
      <c r="J218" s="36" t="s">
        <v>30</v>
      </c>
      <c r="K218" s="36">
        <v>100</v>
      </c>
      <c r="L218" s="36"/>
      <c r="M218" s="36">
        <v>2018</v>
      </c>
      <c r="N218" s="36">
        <v>2038</v>
      </c>
      <c r="O218">
        <v>-31.172814321717201</v>
      </c>
      <c r="P218">
        <v>25.016448728908198</v>
      </c>
    </row>
    <row r="219" spans="1:16" x14ac:dyDescent="0.25">
      <c r="A219" s="33" t="s">
        <v>26</v>
      </c>
      <c r="B219" s="34" t="s">
        <v>288</v>
      </c>
      <c r="C219" s="35" t="s">
        <v>289</v>
      </c>
      <c r="D219" s="35" t="s">
        <v>181</v>
      </c>
      <c r="E219" s="37" t="s">
        <v>244</v>
      </c>
      <c r="F219" s="37">
        <v>102</v>
      </c>
      <c r="G219" s="37">
        <v>687</v>
      </c>
      <c r="H219" s="37">
        <v>0</v>
      </c>
      <c r="I219" s="37" t="s">
        <v>30</v>
      </c>
      <c r="J219" s="37" t="s">
        <v>30</v>
      </c>
      <c r="K219" s="37">
        <v>100</v>
      </c>
      <c r="L219" s="37"/>
      <c r="M219" s="37">
        <v>2021</v>
      </c>
      <c r="N219" s="37">
        <v>2041</v>
      </c>
      <c r="O219">
        <v>-29.907800000000002</v>
      </c>
      <c r="P219" s="37">
        <v>22.339099999999998</v>
      </c>
    </row>
    <row r="220" spans="1:16" x14ac:dyDescent="0.25">
      <c r="A220" s="33" t="s">
        <v>26</v>
      </c>
      <c r="B220" s="34" t="s">
        <v>290</v>
      </c>
      <c r="C220" s="35" t="s">
        <v>291</v>
      </c>
      <c r="D220" s="35" t="s">
        <v>181</v>
      </c>
      <c r="E220" s="36" t="s">
        <v>244</v>
      </c>
      <c r="F220" s="36">
        <v>31.9</v>
      </c>
      <c r="G220" s="36">
        <v>687</v>
      </c>
      <c r="H220" s="36">
        <v>0</v>
      </c>
      <c r="I220" s="36" t="s">
        <v>30</v>
      </c>
      <c r="J220" s="36" t="s">
        <v>30</v>
      </c>
      <c r="K220" s="36">
        <v>100</v>
      </c>
      <c r="L220" s="36"/>
      <c r="M220" s="36">
        <v>2021</v>
      </c>
      <c r="N220" s="36">
        <v>2041</v>
      </c>
      <c r="O220">
        <v>-34.2423</v>
      </c>
      <c r="P220">
        <v>20.230699999999999</v>
      </c>
    </row>
    <row r="221" spans="1:16" x14ac:dyDescent="0.25">
      <c r="A221" s="33" t="s">
        <v>26</v>
      </c>
      <c r="B221" s="34" t="s">
        <v>292</v>
      </c>
      <c r="C221" s="35" t="s">
        <v>293</v>
      </c>
      <c r="D221" s="35" t="s">
        <v>181</v>
      </c>
      <c r="E221" s="37" t="s">
        <v>244</v>
      </c>
      <c r="F221" s="37">
        <v>135.9</v>
      </c>
      <c r="G221" s="37">
        <v>687</v>
      </c>
      <c r="H221" s="37">
        <v>0</v>
      </c>
      <c r="I221" s="37" t="s">
        <v>30</v>
      </c>
      <c r="J221" s="37" t="s">
        <v>30</v>
      </c>
      <c r="K221" s="37">
        <v>100</v>
      </c>
      <c r="L221" s="37"/>
      <c r="M221" s="37">
        <v>2021</v>
      </c>
      <c r="N221" s="37">
        <v>2041</v>
      </c>
      <c r="O221">
        <v>-29.959</v>
      </c>
      <c r="P221">
        <v>22.4131</v>
      </c>
    </row>
    <row r="222" spans="1:16" x14ac:dyDescent="0.25">
      <c r="A222" s="33" t="s">
        <v>26</v>
      </c>
      <c r="B222" s="34" t="s">
        <v>294</v>
      </c>
      <c r="C222" s="35" t="s">
        <v>295</v>
      </c>
      <c r="D222" s="35" t="s">
        <v>181</v>
      </c>
      <c r="E222" s="36" t="s">
        <v>244</v>
      </c>
      <c r="F222" s="36">
        <v>117.72</v>
      </c>
      <c r="G222" s="36">
        <v>687</v>
      </c>
      <c r="H222" s="36">
        <v>0</v>
      </c>
      <c r="I222" s="36" t="s">
        <v>30</v>
      </c>
      <c r="J222" s="36" t="s">
        <v>30</v>
      </c>
      <c r="K222" s="36">
        <v>100</v>
      </c>
      <c r="L222" s="36"/>
      <c r="M222" s="36">
        <v>2021</v>
      </c>
      <c r="N222" s="36">
        <v>2041</v>
      </c>
      <c r="O222">
        <v>-32.887500000000003</v>
      </c>
      <c r="P222">
        <v>25.941800000000001</v>
      </c>
    </row>
    <row r="223" spans="1:16" x14ac:dyDescent="0.25">
      <c r="A223" s="33" t="s">
        <v>26</v>
      </c>
      <c r="B223" s="34" t="s">
        <v>296</v>
      </c>
      <c r="C223" s="35" t="s">
        <v>297</v>
      </c>
      <c r="D223" s="35" t="s">
        <v>181</v>
      </c>
      <c r="E223" s="37" t="s">
        <v>244</v>
      </c>
      <c r="F223" s="37">
        <v>136.69999999999999</v>
      </c>
      <c r="G223" s="37">
        <v>687</v>
      </c>
      <c r="H223" s="37">
        <v>0</v>
      </c>
      <c r="I223" s="37" t="s">
        <v>30</v>
      </c>
      <c r="J223" s="37" t="s">
        <v>30</v>
      </c>
      <c r="K223" s="37">
        <v>100</v>
      </c>
      <c r="L223" s="37"/>
      <c r="M223" s="37">
        <v>2021</v>
      </c>
      <c r="N223" s="37">
        <v>2041</v>
      </c>
      <c r="O223">
        <v>-29.600100000000001</v>
      </c>
      <c r="P223" s="37">
        <v>18.356999999999999</v>
      </c>
    </row>
    <row r="224" spans="1:16" x14ac:dyDescent="0.25">
      <c r="A224" s="33" t="s">
        <v>26</v>
      </c>
      <c r="B224" s="34" t="s">
        <v>298</v>
      </c>
      <c r="C224" s="35" t="s">
        <v>299</v>
      </c>
      <c r="D224" s="35" t="s">
        <v>181</v>
      </c>
      <c r="E224" s="36" t="s">
        <v>244</v>
      </c>
      <c r="F224" s="36">
        <v>139.80000000000001</v>
      </c>
      <c r="G224" s="36">
        <v>687</v>
      </c>
      <c r="H224" s="36">
        <v>0</v>
      </c>
      <c r="I224" s="36" t="s">
        <v>30</v>
      </c>
      <c r="J224" s="36" t="s">
        <v>30</v>
      </c>
      <c r="K224" s="36">
        <v>100</v>
      </c>
      <c r="L224" s="36"/>
      <c r="M224" s="36">
        <v>2021</v>
      </c>
      <c r="N224" s="36">
        <v>2041</v>
      </c>
      <c r="O224" s="36">
        <v>-32.885800000000003</v>
      </c>
      <c r="P224" s="36">
        <v>20.656700000000001</v>
      </c>
    </row>
    <row r="225" spans="1:16" x14ac:dyDescent="0.25">
      <c r="A225" s="33" t="s">
        <v>26</v>
      </c>
      <c r="B225" s="34" t="s">
        <v>300</v>
      </c>
      <c r="C225" s="35" t="s">
        <v>301</v>
      </c>
      <c r="D225" s="35" t="s">
        <v>181</v>
      </c>
      <c r="E225" s="37" t="s">
        <v>244</v>
      </c>
      <c r="F225" s="37">
        <v>138.9</v>
      </c>
      <c r="G225" s="37">
        <v>687</v>
      </c>
      <c r="H225" s="37">
        <v>0</v>
      </c>
      <c r="I225" s="37" t="s">
        <v>30</v>
      </c>
      <c r="J225" s="37" t="s">
        <v>30</v>
      </c>
      <c r="K225" s="37">
        <v>100</v>
      </c>
      <c r="L225" s="37"/>
      <c r="M225" s="37">
        <v>2021</v>
      </c>
      <c r="N225" s="37">
        <v>2041</v>
      </c>
      <c r="O225">
        <v>-32.737670000000001</v>
      </c>
      <c r="P225">
        <v>25.966840000000001</v>
      </c>
    </row>
    <row r="226" spans="1:16" x14ac:dyDescent="0.25">
      <c r="A226" s="33" t="s">
        <v>26</v>
      </c>
      <c r="B226" s="34" t="s">
        <v>302</v>
      </c>
      <c r="C226" s="35" t="s">
        <v>303</v>
      </c>
      <c r="D226" s="35" t="s">
        <v>181</v>
      </c>
      <c r="E226" s="36" t="s">
        <v>244</v>
      </c>
      <c r="F226" s="36">
        <v>140</v>
      </c>
      <c r="G226" s="36">
        <v>687</v>
      </c>
      <c r="H226" s="36">
        <v>0</v>
      </c>
      <c r="I226" s="36" t="s">
        <v>30</v>
      </c>
      <c r="J226" s="36" t="s">
        <v>30</v>
      </c>
      <c r="K226" s="36">
        <v>100</v>
      </c>
      <c r="L226" s="36"/>
      <c r="M226" s="36">
        <v>2021</v>
      </c>
      <c r="N226" s="36">
        <v>2041</v>
      </c>
      <c r="O226">
        <v>-34.116390000000003</v>
      </c>
      <c r="P226">
        <v>24.648890000000002</v>
      </c>
    </row>
    <row r="227" spans="1:16" x14ac:dyDescent="0.25">
      <c r="A227" s="33" t="s">
        <v>26</v>
      </c>
      <c r="B227" s="34" t="s">
        <v>304</v>
      </c>
      <c r="C227" s="35" t="s">
        <v>305</v>
      </c>
      <c r="D227" s="35" t="s">
        <v>181</v>
      </c>
      <c r="E227" s="37" t="s">
        <v>244</v>
      </c>
      <c r="F227" s="37">
        <v>107.76</v>
      </c>
      <c r="G227" s="37">
        <v>687</v>
      </c>
      <c r="H227" s="37">
        <v>0</v>
      </c>
      <c r="I227" s="37" t="s">
        <v>30</v>
      </c>
      <c r="J227" s="37" t="s">
        <v>30</v>
      </c>
      <c r="K227" s="37">
        <v>100</v>
      </c>
      <c r="L227" s="37"/>
      <c r="M227" s="37">
        <v>2021</v>
      </c>
      <c r="N227" s="37">
        <v>2041</v>
      </c>
      <c r="O227">
        <v>-33.0544444444444</v>
      </c>
      <c r="P227">
        <v>20.100277777777698</v>
      </c>
    </row>
    <row r="228" spans="1:16" x14ac:dyDescent="0.25">
      <c r="A228" s="33" t="s">
        <v>26</v>
      </c>
      <c r="B228" s="34" t="s">
        <v>306</v>
      </c>
      <c r="C228" s="35" t="s">
        <v>307</v>
      </c>
      <c r="D228" s="35" t="s">
        <v>181</v>
      </c>
      <c r="E228" s="36" t="s">
        <v>244</v>
      </c>
      <c r="F228" s="36">
        <v>140</v>
      </c>
      <c r="G228" s="36">
        <v>687</v>
      </c>
      <c r="H228" s="36">
        <v>0</v>
      </c>
      <c r="I228" s="36" t="s">
        <v>30</v>
      </c>
      <c r="J228" s="36" t="s">
        <v>30</v>
      </c>
      <c r="K228" s="36">
        <v>100</v>
      </c>
      <c r="L228" s="36"/>
      <c r="M228" s="36">
        <v>2021</v>
      </c>
      <c r="N228" s="36">
        <v>2041</v>
      </c>
      <c r="O228" s="36">
        <v>-32.9172333333333</v>
      </c>
      <c r="P228">
        <v>20.509088888888801</v>
      </c>
    </row>
    <row r="229" spans="1:16" x14ac:dyDescent="0.25">
      <c r="A229" s="33" t="s">
        <v>26</v>
      </c>
      <c r="B229" s="34" t="s">
        <v>308</v>
      </c>
      <c r="C229" s="35" t="s">
        <v>309</v>
      </c>
      <c r="D229" s="35" t="s">
        <v>181</v>
      </c>
      <c r="E229" s="37" t="s">
        <v>244</v>
      </c>
      <c r="F229" s="37">
        <v>139.4</v>
      </c>
      <c r="G229" s="37">
        <v>687</v>
      </c>
      <c r="H229" s="37">
        <v>0</v>
      </c>
      <c r="I229" s="37" t="s">
        <v>30</v>
      </c>
      <c r="J229" s="37" t="s">
        <v>30</v>
      </c>
      <c r="K229" s="37">
        <v>100</v>
      </c>
      <c r="L229" s="37"/>
      <c r="M229" s="37">
        <v>2021</v>
      </c>
      <c r="N229" s="37">
        <v>2041</v>
      </c>
      <c r="O229" s="37">
        <v>-32.753999999999998</v>
      </c>
      <c r="P229">
        <v>20.639600000000002</v>
      </c>
    </row>
    <row r="230" spans="1:16" x14ac:dyDescent="0.25">
      <c r="A230" s="33" t="s">
        <v>26</v>
      </c>
      <c r="B230" s="34" t="s">
        <v>314</v>
      </c>
      <c r="C230" s="35" t="s">
        <v>314</v>
      </c>
      <c r="D230" s="35" t="s">
        <v>204</v>
      </c>
      <c r="E230" s="37" t="s">
        <v>244</v>
      </c>
      <c r="F230" s="37">
        <v>140</v>
      </c>
      <c r="G230" s="37">
        <v>600</v>
      </c>
      <c r="H230" s="37">
        <v>0</v>
      </c>
      <c r="I230" s="37" t="s">
        <v>30</v>
      </c>
      <c r="J230" s="37" t="s">
        <v>30</v>
      </c>
      <c r="K230" s="37">
        <v>124</v>
      </c>
      <c r="L230" s="37"/>
      <c r="M230" s="37">
        <v>2025</v>
      </c>
      <c r="N230" s="37">
        <v>2045</v>
      </c>
      <c r="O230">
        <v>-31.402200000000001</v>
      </c>
      <c r="P230">
        <v>24.8035</v>
      </c>
    </row>
    <row r="231" spans="1:16" x14ac:dyDescent="0.25">
      <c r="A231" s="33" t="s">
        <v>26</v>
      </c>
      <c r="B231" s="34" t="s">
        <v>315</v>
      </c>
      <c r="C231" s="35" t="s">
        <v>315</v>
      </c>
      <c r="D231" s="35" t="s">
        <v>204</v>
      </c>
      <c r="E231" s="36" t="s">
        <v>244</v>
      </c>
      <c r="F231" s="36">
        <v>124</v>
      </c>
      <c r="G231" s="36">
        <v>600</v>
      </c>
      <c r="H231" s="36">
        <v>0</v>
      </c>
      <c r="I231" s="36" t="s">
        <v>30</v>
      </c>
      <c r="J231" s="36" t="s">
        <v>30</v>
      </c>
      <c r="K231" s="36">
        <v>100</v>
      </c>
      <c r="L231" s="36"/>
      <c r="M231" s="36">
        <v>2025</v>
      </c>
      <c r="N231" s="36">
        <v>2045</v>
      </c>
      <c r="O231" s="36">
        <v>-30.476099999999999</v>
      </c>
      <c r="P231" s="36">
        <v>19.652699999999999</v>
      </c>
    </row>
    <row r="232" spans="1:16" x14ac:dyDescent="0.25">
      <c r="A232" s="33" t="s">
        <v>26</v>
      </c>
      <c r="B232" s="34" t="s">
        <v>316</v>
      </c>
      <c r="C232" s="35" t="s">
        <v>316</v>
      </c>
      <c r="D232" s="35" t="s">
        <v>204</v>
      </c>
      <c r="E232" s="37" t="s">
        <v>244</v>
      </c>
      <c r="F232" s="37">
        <v>140</v>
      </c>
      <c r="G232" s="37">
        <v>600</v>
      </c>
      <c r="H232" s="37">
        <v>0</v>
      </c>
      <c r="I232" s="37" t="s">
        <v>30</v>
      </c>
      <c r="J232" s="37" t="s">
        <v>30</v>
      </c>
      <c r="K232" s="37">
        <v>100</v>
      </c>
      <c r="L232" s="37"/>
      <c r="M232" s="37">
        <v>2025</v>
      </c>
      <c r="N232" s="37">
        <v>2045</v>
      </c>
      <c r="O232" s="37">
        <v>-31.252500000000001</v>
      </c>
      <c r="P232" s="37">
        <v>24.952300000000001</v>
      </c>
    </row>
    <row r="233" spans="1:16" x14ac:dyDescent="0.25">
      <c r="A233" s="33" t="s">
        <v>26</v>
      </c>
      <c r="B233" s="34" t="s">
        <v>319</v>
      </c>
      <c r="C233" s="35" t="s">
        <v>319</v>
      </c>
      <c r="D233" s="35" t="s">
        <v>204</v>
      </c>
      <c r="E233" s="36" t="s">
        <v>244</v>
      </c>
      <c r="F233" s="36">
        <v>140</v>
      </c>
      <c r="G233" s="36">
        <v>600</v>
      </c>
      <c r="H233" s="36">
        <v>0</v>
      </c>
      <c r="I233" s="36" t="s">
        <v>30</v>
      </c>
      <c r="J233" s="36" t="s">
        <v>30</v>
      </c>
      <c r="K233" s="36">
        <v>100</v>
      </c>
      <c r="L233" s="36"/>
      <c r="M233" s="36">
        <v>2025</v>
      </c>
      <c r="N233" s="36">
        <v>2045</v>
      </c>
      <c r="O233" s="36">
        <v>-29.785299999999999</v>
      </c>
      <c r="P233" s="36">
        <v>18.406500000000001</v>
      </c>
    </row>
    <row r="234" spans="1:16" x14ac:dyDescent="0.25">
      <c r="A234" s="33" t="s">
        <v>26</v>
      </c>
      <c r="B234" s="34" t="s">
        <v>321</v>
      </c>
      <c r="C234" s="35" t="s">
        <v>321</v>
      </c>
      <c r="D234" s="35" t="s">
        <v>204</v>
      </c>
      <c r="E234" s="37" t="s">
        <v>244</v>
      </c>
      <c r="F234" s="37">
        <v>140</v>
      </c>
      <c r="G234" s="37">
        <v>600</v>
      </c>
      <c r="H234" s="37">
        <v>0</v>
      </c>
      <c r="I234" s="37" t="s">
        <v>30</v>
      </c>
      <c r="J234" s="37" t="s">
        <v>30</v>
      </c>
      <c r="K234" s="37">
        <v>100</v>
      </c>
      <c r="L234" s="37"/>
      <c r="M234" s="37">
        <v>2025</v>
      </c>
      <c r="N234" s="37">
        <v>2045</v>
      </c>
      <c r="O234">
        <v>-33.256399999999999</v>
      </c>
      <c r="P234">
        <v>20.742301287368399</v>
      </c>
    </row>
    <row r="235" spans="1:16" x14ac:dyDescent="0.25">
      <c r="A235" s="33" t="s">
        <v>26</v>
      </c>
      <c r="B235" s="34" t="s">
        <v>322</v>
      </c>
      <c r="C235" s="35" t="s">
        <v>322</v>
      </c>
      <c r="D235" s="35" t="s">
        <v>204</v>
      </c>
      <c r="E235" s="36" t="s">
        <v>244</v>
      </c>
      <c r="F235" s="36">
        <v>84</v>
      </c>
      <c r="G235" s="36">
        <v>600</v>
      </c>
      <c r="H235" s="36">
        <v>0</v>
      </c>
      <c r="I235" s="36" t="s">
        <v>30</v>
      </c>
      <c r="J235" s="36" t="s">
        <v>30</v>
      </c>
      <c r="K235" s="36">
        <v>100</v>
      </c>
      <c r="L235" s="36"/>
      <c r="M235" s="36">
        <v>2025</v>
      </c>
      <c r="N235" s="36">
        <v>2045</v>
      </c>
      <c r="O235" s="36">
        <v>-33.153799999999997</v>
      </c>
      <c r="P235" s="36">
        <v>25.553599999999999</v>
      </c>
    </row>
    <row r="236" spans="1:16" x14ac:dyDescent="0.25">
      <c r="A236" s="33" t="s">
        <v>26</v>
      </c>
      <c r="B236" s="34" t="s">
        <v>323</v>
      </c>
      <c r="C236" s="35" t="s">
        <v>324</v>
      </c>
      <c r="D236" s="35" t="s">
        <v>113</v>
      </c>
      <c r="E236" s="36" t="s">
        <v>325</v>
      </c>
      <c r="F236" s="36">
        <v>100</v>
      </c>
      <c r="G236" s="36">
        <v>3554</v>
      </c>
      <c r="H236" s="36">
        <v>0</v>
      </c>
      <c r="I236" s="36" t="s">
        <v>30</v>
      </c>
      <c r="J236" s="36" t="s">
        <v>30</v>
      </c>
      <c r="K236" s="36" t="s">
        <v>30</v>
      </c>
      <c r="L236" s="36">
        <v>3</v>
      </c>
      <c r="M236" s="36">
        <v>2015</v>
      </c>
      <c r="N236" s="36">
        <v>2045</v>
      </c>
      <c r="O236" s="36">
        <v>-28.879300000000001</v>
      </c>
      <c r="P236" s="36">
        <v>19.5929</v>
      </c>
    </row>
    <row r="237" spans="1:16" x14ac:dyDescent="0.25">
      <c r="A237" s="33" t="s">
        <v>26</v>
      </c>
      <c r="B237" s="34" t="s">
        <v>326</v>
      </c>
      <c r="C237" s="35" t="s">
        <v>327</v>
      </c>
      <c r="D237" s="35" t="s">
        <v>113</v>
      </c>
      <c r="E237" s="37" t="s">
        <v>325</v>
      </c>
      <c r="F237" s="37">
        <v>50</v>
      </c>
      <c r="G237" s="37">
        <v>3554</v>
      </c>
      <c r="H237" s="37">
        <v>0</v>
      </c>
      <c r="I237" s="37" t="s">
        <v>30</v>
      </c>
      <c r="J237" s="37" t="s">
        <v>30</v>
      </c>
      <c r="K237" s="37" t="s">
        <v>30</v>
      </c>
      <c r="L237" s="37">
        <v>6</v>
      </c>
      <c r="M237" s="37">
        <v>2015</v>
      </c>
      <c r="N237" s="37">
        <v>2045</v>
      </c>
      <c r="O237" s="37">
        <v>-28.5364</v>
      </c>
      <c r="P237" s="37">
        <v>21.078199999999999</v>
      </c>
    </row>
    <row r="238" spans="1:16" x14ac:dyDescent="0.25">
      <c r="A238" s="33" t="s">
        <v>26</v>
      </c>
      <c r="B238" s="34" t="s">
        <v>328</v>
      </c>
      <c r="C238" s="35" t="s">
        <v>329</v>
      </c>
      <c r="D238" s="35" t="s">
        <v>151</v>
      </c>
      <c r="E238" s="36" t="s">
        <v>325</v>
      </c>
      <c r="F238" s="36">
        <v>50</v>
      </c>
      <c r="G238" s="36">
        <v>3324</v>
      </c>
      <c r="H238" s="36">
        <v>0</v>
      </c>
      <c r="I238" s="36" t="s">
        <v>30</v>
      </c>
      <c r="J238" s="36" t="s">
        <v>30</v>
      </c>
      <c r="K238" s="36" t="s">
        <v>30</v>
      </c>
      <c r="L238" s="36">
        <v>9</v>
      </c>
      <c r="M238" s="37">
        <v>2016</v>
      </c>
      <c r="N238" s="36">
        <v>2046</v>
      </c>
      <c r="O238" s="36">
        <v>-28.7333</v>
      </c>
      <c r="P238" s="36">
        <v>21.9955</v>
      </c>
    </row>
    <row r="239" spans="1:16" x14ac:dyDescent="0.25">
      <c r="A239" s="33" t="s">
        <v>26</v>
      </c>
      <c r="B239" s="34" t="s">
        <v>330</v>
      </c>
      <c r="C239" s="35" t="s">
        <v>331</v>
      </c>
      <c r="D239" s="35" t="s">
        <v>168</v>
      </c>
      <c r="E239" s="37" t="s">
        <v>325</v>
      </c>
      <c r="F239" s="37">
        <v>100</v>
      </c>
      <c r="G239" s="37">
        <v>3114</v>
      </c>
      <c r="H239" s="37">
        <v>0</v>
      </c>
      <c r="I239" s="37" t="s">
        <v>30</v>
      </c>
      <c r="J239" s="37" t="s">
        <v>30</v>
      </c>
      <c r="K239" s="37" t="s">
        <v>30</v>
      </c>
      <c r="L239" s="37">
        <v>6</v>
      </c>
      <c r="M239" s="37">
        <v>2017</v>
      </c>
      <c r="N239" s="37">
        <v>2047</v>
      </c>
      <c r="O239" s="37">
        <v>-28.890599999999999</v>
      </c>
      <c r="P239" s="37">
        <v>19.591799999999999</v>
      </c>
    </row>
    <row r="240" spans="1:16" x14ac:dyDescent="0.25">
      <c r="A240" s="33" t="s">
        <v>26</v>
      </c>
      <c r="B240" s="34" t="s">
        <v>332</v>
      </c>
      <c r="C240" s="35" t="s">
        <v>333</v>
      </c>
      <c r="D240" s="35" t="s">
        <v>168</v>
      </c>
      <c r="E240" s="36" t="s">
        <v>325</v>
      </c>
      <c r="F240" s="36">
        <v>100</v>
      </c>
      <c r="G240" s="36">
        <v>3114</v>
      </c>
      <c r="H240" s="36">
        <v>0</v>
      </c>
      <c r="I240" s="36" t="s">
        <v>30</v>
      </c>
      <c r="J240" s="36" t="s">
        <v>30</v>
      </c>
      <c r="K240" s="36" t="s">
        <v>30</v>
      </c>
      <c r="L240" s="36">
        <v>6</v>
      </c>
      <c r="M240" s="37">
        <v>2019</v>
      </c>
      <c r="N240" s="36">
        <v>2049</v>
      </c>
      <c r="O240" s="36">
        <v>-28.4819</v>
      </c>
      <c r="P240" s="36">
        <v>21.520399999999999</v>
      </c>
    </row>
    <row r="241" spans="1:16" x14ac:dyDescent="0.25">
      <c r="A241" s="33" t="s">
        <v>26</v>
      </c>
      <c r="B241" s="34" t="s">
        <v>334</v>
      </c>
      <c r="C241" s="35" t="s">
        <v>127</v>
      </c>
      <c r="D241" s="35" t="s">
        <v>335</v>
      </c>
      <c r="E241" s="37" t="s">
        <v>325</v>
      </c>
      <c r="F241" s="37">
        <v>100</v>
      </c>
      <c r="G241" s="37">
        <v>2902</v>
      </c>
      <c r="H241" s="37">
        <v>0</v>
      </c>
      <c r="I241" s="37" t="s">
        <v>30</v>
      </c>
      <c r="J241" s="37" t="s">
        <v>30</v>
      </c>
      <c r="K241" s="37" t="s">
        <v>30</v>
      </c>
      <c r="L241" s="37">
        <v>6</v>
      </c>
      <c r="M241" s="37">
        <v>2019</v>
      </c>
      <c r="N241" s="37">
        <v>2049</v>
      </c>
      <c r="O241" s="37">
        <v>-27.609500000000001</v>
      </c>
      <c r="P241" s="37">
        <v>23.0276</v>
      </c>
    </row>
    <row r="242" spans="1:16" x14ac:dyDescent="0.25">
      <c r="A242" s="33" t="s">
        <v>26</v>
      </c>
      <c r="B242" s="34" t="s">
        <v>336</v>
      </c>
      <c r="C242" s="35" t="s">
        <v>337</v>
      </c>
      <c r="D242" s="35" t="s">
        <v>335</v>
      </c>
      <c r="E242" s="36" t="s">
        <v>325</v>
      </c>
      <c r="F242" s="36">
        <v>100</v>
      </c>
      <c r="G242" s="36">
        <v>2902</v>
      </c>
      <c r="H242" s="36">
        <v>0</v>
      </c>
      <c r="I242" s="36" t="s">
        <v>30</v>
      </c>
      <c r="J242" s="36" t="s">
        <v>30</v>
      </c>
      <c r="K242" s="36" t="s">
        <v>30</v>
      </c>
      <c r="L242" s="36">
        <v>9</v>
      </c>
      <c r="M242" s="36">
        <v>2024</v>
      </c>
      <c r="N242" s="36" t="s">
        <v>48</v>
      </c>
      <c r="O242" s="36">
        <v>-28.309522111023199</v>
      </c>
      <c r="P242" s="36">
        <v>23.104063371285399</v>
      </c>
    </row>
    <row r="243" spans="1:16" x14ac:dyDescent="0.25">
      <c r="A243" s="33" t="s">
        <v>26</v>
      </c>
      <c r="B243" s="34" t="s">
        <v>338</v>
      </c>
      <c r="C243" s="35" t="s">
        <v>339</v>
      </c>
      <c r="D243" s="35" t="s">
        <v>41</v>
      </c>
      <c r="E243" s="37" t="s">
        <v>72</v>
      </c>
      <c r="F243" s="37">
        <v>10</v>
      </c>
      <c r="G243" s="37">
        <v>1363</v>
      </c>
      <c r="H243" s="37">
        <v>0</v>
      </c>
      <c r="I243" s="37" t="s">
        <v>30</v>
      </c>
      <c r="J243" s="37" t="s">
        <v>30</v>
      </c>
      <c r="K243" s="37" t="s">
        <v>30</v>
      </c>
      <c r="L243" s="37" t="s">
        <v>30</v>
      </c>
      <c r="M243" s="37">
        <v>2020</v>
      </c>
      <c r="N243" s="37" t="s">
        <v>48</v>
      </c>
      <c r="O243" s="37">
        <v>-28.752696592251599</v>
      </c>
      <c r="P243" s="37">
        <v>20.533500298364299</v>
      </c>
    </row>
    <row r="244" spans="1:16" x14ac:dyDescent="0.25">
      <c r="A244" s="33" t="s">
        <v>26</v>
      </c>
      <c r="B244" s="34" t="s">
        <v>340</v>
      </c>
      <c r="C244" s="35" t="s">
        <v>341</v>
      </c>
      <c r="D244" s="35" t="s">
        <v>41</v>
      </c>
      <c r="E244" s="36" t="s">
        <v>72</v>
      </c>
      <c r="F244" s="36">
        <v>4.22</v>
      </c>
      <c r="G244" s="36">
        <v>1363</v>
      </c>
      <c r="H244" s="36">
        <v>0</v>
      </c>
      <c r="I244" s="36" t="s">
        <v>30</v>
      </c>
      <c r="J244" s="36" t="s">
        <v>30</v>
      </c>
      <c r="K244" s="36" t="s">
        <v>30</v>
      </c>
      <c r="L244" s="36" t="s">
        <v>30</v>
      </c>
      <c r="M244" s="36">
        <v>2020</v>
      </c>
      <c r="N244" s="36" t="s">
        <v>48</v>
      </c>
      <c r="O244" s="36">
        <v>-28.514154148940701</v>
      </c>
      <c r="P244" s="36">
        <v>28.4101438223705</v>
      </c>
    </row>
    <row r="245" spans="1:16" x14ac:dyDescent="0.25">
      <c r="A245" s="33" t="s">
        <v>26</v>
      </c>
      <c r="B245" s="34" t="s">
        <v>342</v>
      </c>
      <c r="C245" s="35" t="s">
        <v>343</v>
      </c>
      <c r="D245" s="35" t="s">
        <v>41</v>
      </c>
      <c r="E245" s="37" t="s">
        <v>72</v>
      </c>
      <c r="F245" s="37">
        <v>3.8</v>
      </c>
      <c r="G245" s="37">
        <v>1240</v>
      </c>
      <c r="H245" s="37">
        <v>0</v>
      </c>
      <c r="I245" s="37" t="s">
        <v>30</v>
      </c>
      <c r="J245" s="37" t="s">
        <v>30</v>
      </c>
      <c r="K245" s="37" t="s">
        <v>30</v>
      </c>
      <c r="L245" s="37" t="s">
        <v>30</v>
      </c>
      <c r="M245" s="37">
        <v>2020</v>
      </c>
      <c r="N245" s="37" t="s">
        <v>48</v>
      </c>
      <c r="O245" s="37">
        <v>-28.242503069651601</v>
      </c>
      <c r="P245" s="37">
        <v>28.307683283941302</v>
      </c>
    </row>
    <row r="246" spans="1:16" x14ac:dyDescent="0.25">
      <c r="A246" s="33" t="s">
        <v>26</v>
      </c>
      <c r="B246" s="34" t="s">
        <v>344</v>
      </c>
      <c r="C246" s="35" t="s">
        <v>344</v>
      </c>
      <c r="D246" s="35" t="s">
        <v>41</v>
      </c>
      <c r="E246" s="36" t="s">
        <v>72</v>
      </c>
      <c r="F246" s="36">
        <v>65</v>
      </c>
      <c r="G246" s="36">
        <v>300</v>
      </c>
      <c r="H246" s="36">
        <v>0</v>
      </c>
      <c r="I246" s="36" t="s">
        <v>30</v>
      </c>
      <c r="J246" s="36" t="s">
        <v>30</v>
      </c>
      <c r="K246" s="36" t="s">
        <v>30</v>
      </c>
      <c r="L246" s="36" t="s">
        <v>30</v>
      </c>
      <c r="M246" s="36">
        <v>2020</v>
      </c>
      <c r="N246" s="36" t="s">
        <v>48</v>
      </c>
      <c r="O246" s="36">
        <v>-32.049999999999997</v>
      </c>
      <c r="P246" s="36">
        <v>28.58333</v>
      </c>
    </row>
    <row r="247" spans="1:16" x14ac:dyDescent="0.25">
      <c r="A247" s="33" t="s">
        <v>26</v>
      </c>
      <c r="B247" s="34" t="s">
        <v>345</v>
      </c>
      <c r="C247" s="35" t="s">
        <v>345</v>
      </c>
      <c r="D247" s="35" t="s">
        <v>345</v>
      </c>
      <c r="E247" s="37" t="s">
        <v>346</v>
      </c>
      <c r="F247" s="37">
        <v>1764</v>
      </c>
      <c r="G247" s="37">
        <v>300</v>
      </c>
      <c r="H247" s="37">
        <v>0</v>
      </c>
      <c r="I247" s="37" t="s">
        <v>30</v>
      </c>
      <c r="J247" s="37" t="s">
        <v>30</v>
      </c>
      <c r="K247" s="37" t="s">
        <v>30</v>
      </c>
      <c r="L247" s="37" t="s">
        <v>30</v>
      </c>
      <c r="M247" s="37">
        <v>2020</v>
      </c>
      <c r="N247" s="37" t="s">
        <v>48</v>
      </c>
      <c r="O247" s="37">
        <v>-25.919879999999999</v>
      </c>
      <c r="P247" s="37">
        <v>28.27627</v>
      </c>
    </row>
    <row r="248" spans="1:16" x14ac:dyDescent="0.25">
      <c r="A248" s="33" t="s">
        <v>26</v>
      </c>
      <c r="B248" s="34" t="s">
        <v>347</v>
      </c>
      <c r="C248" s="35" t="s">
        <v>348</v>
      </c>
      <c r="D248" s="35" t="s">
        <v>41</v>
      </c>
      <c r="E248" s="36" t="s">
        <v>349</v>
      </c>
      <c r="F248" s="36">
        <v>7.56</v>
      </c>
      <c r="G248" s="36">
        <v>1109</v>
      </c>
      <c r="H248" s="36">
        <v>0</v>
      </c>
      <c r="I248" s="36" t="s">
        <v>30</v>
      </c>
      <c r="J248" s="36" t="s">
        <v>30</v>
      </c>
      <c r="K248" s="36" t="s">
        <v>30</v>
      </c>
      <c r="L248" s="36" t="s">
        <v>30</v>
      </c>
      <c r="M248" s="36">
        <v>2020</v>
      </c>
      <c r="N248" s="36">
        <v>2049</v>
      </c>
      <c r="O248" s="36">
        <v>-26.1949542428945</v>
      </c>
      <c r="P248" s="36">
        <v>28.032528400020201</v>
      </c>
    </row>
    <row r="249" spans="1:16" x14ac:dyDescent="0.25">
      <c r="A249" s="33" t="s">
        <v>26</v>
      </c>
      <c r="B249" s="34" t="s">
        <v>350</v>
      </c>
      <c r="C249" s="35" t="s">
        <v>350</v>
      </c>
      <c r="D249" s="35" t="s">
        <v>41</v>
      </c>
      <c r="E249" s="37" t="s">
        <v>349</v>
      </c>
      <c r="F249" s="37">
        <v>16.5</v>
      </c>
      <c r="G249" s="37">
        <v>1500</v>
      </c>
      <c r="H249" s="37">
        <v>0</v>
      </c>
      <c r="I249" s="37" t="s">
        <v>30</v>
      </c>
      <c r="J249" s="37" t="s">
        <v>30</v>
      </c>
      <c r="K249" s="37" t="s">
        <v>30</v>
      </c>
      <c r="L249" s="37" t="s">
        <v>30</v>
      </c>
      <c r="M249" s="37">
        <v>2030</v>
      </c>
      <c r="N249" s="37" t="s">
        <v>48</v>
      </c>
      <c r="O249" s="37">
        <v>-27.618037149128</v>
      </c>
      <c r="P249" s="37">
        <v>32.0345129341963</v>
      </c>
    </row>
    <row r="250" spans="1:16" x14ac:dyDescent="0.25">
      <c r="A250" s="33" t="s">
        <v>26</v>
      </c>
      <c r="B250" s="34" t="s">
        <v>351</v>
      </c>
      <c r="C250" s="35" t="s">
        <v>352</v>
      </c>
      <c r="D250" s="35" t="s">
        <v>41</v>
      </c>
      <c r="E250" s="36" t="s">
        <v>349</v>
      </c>
      <c r="F250" s="36">
        <v>25</v>
      </c>
      <c r="G250" s="36">
        <v>1500</v>
      </c>
      <c r="H250" s="36">
        <v>0</v>
      </c>
      <c r="I250" s="36" t="s">
        <v>30</v>
      </c>
      <c r="J250" s="36" t="s">
        <v>30</v>
      </c>
      <c r="K250" s="36" t="s">
        <v>30</v>
      </c>
      <c r="L250" s="36" t="s">
        <v>30</v>
      </c>
      <c r="M250" s="36">
        <v>2020</v>
      </c>
      <c r="N250" s="36" t="s">
        <v>48</v>
      </c>
      <c r="O250" s="36">
        <v>-25.480898365898501</v>
      </c>
      <c r="P250" s="36">
        <v>30.974304836468701</v>
      </c>
    </row>
    <row r="251" spans="1:16" x14ac:dyDescent="0.25">
      <c r="A251" s="33" t="s">
        <v>26</v>
      </c>
      <c r="B251" s="34" t="s">
        <v>353</v>
      </c>
      <c r="C251" s="35" t="s">
        <v>353</v>
      </c>
      <c r="D251" s="35" t="s">
        <v>41</v>
      </c>
      <c r="E251" s="37" t="s">
        <v>349</v>
      </c>
      <c r="F251" s="37">
        <v>120</v>
      </c>
      <c r="G251" s="37">
        <v>500</v>
      </c>
      <c r="H251" s="37">
        <v>0</v>
      </c>
      <c r="I251" s="37" t="s">
        <v>30</v>
      </c>
      <c r="J251" s="37" t="s">
        <v>30</v>
      </c>
      <c r="K251" s="37" t="s">
        <v>30</v>
      </c>
      <c r="L251" s="37" t="s">
        <v>30</v>
      </c>
      <c r="M251" s="37">
        <v>2020</v>
      </c>
      <c r="N251" s="37" t="s">
        <v>48</v>
      </c>
      <c r="O251" s="37"/>
      <c r="P251" s="37"/>
    </row>
    <row r="252" spans="1:16" x14ac:dyDescent="0.25">
      <c r="A252" s="33" t="s">
        <v>26</v>
      </c>
      <c r="B252" s="34" t="s">
        <v>354</v>
      </c>
      <c r="C252" s="35" t="s">
        <v>354</v>
      </c>
      <c r="D252" s="35" t="s">
        <v>41</v>
      </c>
      <c r="E252" s="36" t="s">
        <v>349</v>
      </c>
      <c r="F252" s="36">
        <v>144</v>
      </c>
      <c r="G252" s="36">
        <v>500</v>
      </c>
      <c r="H252" s="36">
        <v>0</v>
      </c>
      <c r="I252" s="36" t="s">
        <v>30</v>
      </c>
      <c r="J252" s="36" t="s">
        <v>30</v>
      </c>
      <c r="K252" s="36" t="s">
        <v>30</v>
      </c>
      <c r="L252" s="36" t="s">
        <v>30</v>
      </c>
      <c r="M252" s="36">
        <v>2020</v>
      </c>
      <c r="N252" s="36" t="s">
        <v>48</v>
      </c>
      <c r="O252" s="36">
        <v>-25.3447</v>
      </c>
      <c r="P252" s="36">
        <v>30.393999999999998</v>
      </c>
    </row>
    <row r="253" spans="1:16" x14ac:dyDescent="0.25">
      <c r="A253" s="33" t="s">
        <v>26</v>
      </c>
      <c r="B253" s="34" t="s">
        <v>355</v>
      </c>
      <c r="C253" s="39" t="s">
        <v>420</v>
      </c>
      <c r="D253" s="35" t="s">
        <v>356</v>
      </c>
      <c r="E253" s="36" t="s">
        <v>357</v>
      </c>
      <c r="F253" s="18">
        <v>642</v>
      </c>
      <c r="G253" s="36">
        <v>0</v>
      </c>
      <c r="H253" s="36">
        <v>0</v>
      </c>
      <c r="I253" s="36" t="s">
        <v>30</v>
      </c>
      <c r="J253" s="36" t="s">
        <v>30</v>
      </c>
      <c r="K253" s="36" t="s">
        <v>30</v>
      </c>
      <c r="L253" s="36" t="s">
        <v>30</v>
      </c>
      <c r="M253" s="36">
        <v>2023</v>
      </c>
      <c r="N253" s="36" t="s">
        <v>48</v>
      </c>
      <c r="O253" s="36">
        <v>-25.3447</v>
      </c>
      <c r="P253" s="36">
        <v>30.393999999999998</v>
      </c>
    </row>
    <row r="254" spans="1:16" x14ac:dyDescent="0.25">
      <c r="A254" s="33" t="s">
        <v>26</v>
      </c>
      <c r="B254" s="34" t="s">
        <v>355</v>
      </c>
      <c r="C254" s="39" t="s">
        <v>421</v>
      </c>
      <c r="D254" s="35" t="s">
        <v>356</v>
      </c>
      <c r="E254" s="36" t="s">
        <v>357</v>
      </c>
      <c r="F254" s="18">
        <v>208</v>
      </c>
      <c r="G254" s="36">
        <v>0</v>
      </c>
      <c r="H254" s="36">
        <v>0</v>
      </c>
      <c r="I254" s="36" t="s">
        <v>30</v>
      </c>
      <c r="J254" s="36" t="s">
        <v>30</v>
      </c>
      <c r="K254" s="36" t="s">
        <v>30</v>
      </c>
      <c r="L254" s="36" t="s">
        <v>30</v>
      </c>
      <c r="M254" s="36">
        <v>2023</v>
      </c>
      <c r="N254" s="36" t="s">
        <v>48</v>
      </c>
      <c r="O254" s="36">
        <v>-25.3447</v>
      </c>
      <c r="P254" s="36">
        <v>30.393999999999998</v>
      </c>
    </row>
    <row r="255" spans="1:16" x14ac:dyDescent="0.25">
      <c r="A255" s="33" t="s">
        <v>26</v>
      </c>
      <c r="B255" s="34" t="s">
        <v>355</v>
      </c>
      <c r="C255" s="39" t="s">
        <v>422</v>
      </c>
      <c r="D255" s="35" t="s">
        <v>356</v>
      </c>
      <c r="E255" s="36" t="s">
        <v>357</v>
      </c>
      <c r="F255" s="18">
        <v>368</v>
      </c>
      <c r="G255" s="36">
        <v>0</v>
      </c>
      <c r="H255" s="36">
        <v>0</v>
      </c>
      <c r="I255" s="36" t="s">
        <v>30</v>
      </c>
      <c r="J255" s="36" t="s">
        <v>30</v>
      </c>
      <c r="K255" s="36" t="s">
        <v>30</v>
      </c>
      <c r="L255" s="36" t="s">
        <v>30</v>
      </c>
      <c r="M255" s="36">
        <v>2023</v>
      </c>
      <c r="N255" s="36" t="s">
        <v>48</v>
      </c>
      <c r="O255" s="36">
        <v>-25.3447</v>
      </c>
      <c r="P255" s="36">
        <v>30.393999999999998</v>
      </c>
    </row>
    <row r="256" spans="1:16" x14ac:dyDescent="0.25">
      <c r="A256" s="33" t="s">
        <v>26</v>
      </c>
      <c r="B256" s="34" t="s">
        <v>355</v>
      </c>
      <c r="C256" s="39" t="s">
        <v>423</v>
      </c>
      <c r="D256" s="35" t="s">
        <v>356</v>
      </c>
      <c r="E256" s="36" t="s">
        <v>357</v>
      </c>
      <c r="F256" s="18">
        <v>308</v>
      </c>
      <c r="G256" s="36">
        <v>0</v>
      </c>
      <c r="H256" s="36">
        <v>0</v>
      </c>
      <c r="I256" s="36" t="s">
        <v>30</v>
      </c>
      <c r="J256" s="36" t="s">
        <v>30</v>
      </c>
      <c r="K256" s="36" t="s">
        <v>30</v>
      </c>
      <c r="L256" s="36" t="s">
        <v>30</v>
      </c>
      <c r="M256" s="36">
        <v>2023</v>
      </c>
      <c r="N256" s="36" t="s">
        <v>48</v>
      </c>
      <c r="O256" s="36">
        <v>-25.3447</v>
      </c>
      <c r="P256" s="36">
        <v>30.393999999999998</v>
      </c>
    </row>
    <row r="257" spans="1:16" x14ac:dyDescent="0.25">
      <c r="A257" s="33" t="s">
        <v>26</v>
      </c>
      <c r="B257" s="34" t="s">
        <v>355</v>
      </c>
      <c r="C257" s="39" t="s">
        <v>424</v>
      </c>
      <c r="D257" s="35" t="s">
        <v>356</v>
      </c>
      <c r="E257" s="36" t="s">
        <v>357</v>
      </c>
      <c r="F257" s="18">
        <v>811</v>
      </c>
      <c r="G257" s="36">
        <v>0</v>
      </c>
      <c r="H257" s="36">
        <v>0</v>
      </c>
      <c r="I257" s="36" t="s">
        <v>30</v>
      </c>
      <c r="J257" s="36" t="s">
        <v>30</v>
      </c>
      <c r="K257" s="36" t="s">
        <v>30</v>
      </c>
      <c r="L257" s="36" t="s">
        <v>30</v>
      </c>
      <c r="M257" s="36">
        <v>2023</v>
      </c>
      <c r="N257" s="36" t="s">
        <v>48</v>
      </c>
      <c r="O257" s="36">
        <v>-25.3447</v>
      </c>
      <c r="P257" s="36">
        <v>30.393999999999998</v>
      </c>
    </row>
    <row r="258" spans="1:16" x14ac:dyDescent="0.25">
      <c r="A258" s="33" t="s">
        <v>26</v>
      </c>
      <c r="B258" s="34" t="s">
        <v>355</v>
      </c>
      <c r="C258" s="39" t="s">
        <v>425</v>
      </c>
      <c r="D258" s="35" t="s">
        <v>356</v>
      </c>
      <c r="E258" s="36" t="s">
        <v>357</v>
      </c>
      <c r="F258" s="18">
        <v>1504</v>
      </c>
      <c r="G258" s="36">
        <v>0</v>
      </c>
      <c r="H258" s="36">
        <v>0</v>
      </c>
      <c r="I258" s="36" t="s">
        <v>30</v>
      </c>
      <c r="J258" s="36" t="s">
        <v>30</v>
      </c>
      <c r="K258" s="36" t="s">
        <v>30</v>
      </c>
      <c r="L258" s="36" t="s">
        <v>30</v>
      </c>
      <c r="M258" s="36">
        <v>2023</v>
      </c>
      <c r="N258" s="36" t="s">
        <v>48</v>
      </c>
      <c r="O258" s="36">
        <v>-25.3447</v>
      </c>
      <c r="P258" s="36">
        <v>30.393999999999998</v>
      </c>
    </row>
    <row r="259" spans="1:16" x14ac:dyDescent="0.25">
      <c r="A259" s="33" t="s">
        <v>26</v>
      </c>
      <c r="B259" s="34" t="s">
        <v>355</v>
      </c>
      <c r="C259" s="39" t="s">
        <v>426</v>
      </c>
      <c r="D259" s="35" t="s">
        <v>356</v>
      </c>
      <c r="E259" s="36" t="s">
        <v>357</v>
      </c>
      <c r="F259" s="18">
        <v>669</v>
      </c>
      <c r="G259" s="36">
        <v>0</v>
      </c>
      <c r="H259" s="36">
        <v>0</v>
      </c>
      <c r="I259" s="36" t="s">
        <v>30</v>
      </c>
      <c r="J259" s="36" t="s">
        <v>30</v>
      </c>
      <c r="K259" s="36" t="s">
        <v>30</v>
      </c>
      <c r="L259" s="36" t="s">
        <v>30</v>
      </c>
      <c r="M259" s="36">
        <v>2023</v>
      </c>
      <c r="N259" s="36" t="s">
        <v>48</v>
      </c>
      <c r="O259" s="36">
        <v>-25.3447</v>
      </c>
      <c r="P259" s="36">
        <v>30.393999999999998</v>
      </c>
    </row>
    <row r="260" spans="1:16" x14ac:dyDescent="0.25">
      <c r="A260" s="33" t="s">
        <v>26</v>
      </c>
      <c r="B260" s="34" t="s">
        <v>355</v>
      </c>
      <c r="C260" s="39" t="s">
        <v>427</v>
      </c>
      <c r="D260" s="35" t="s">
        <v>356</v>
      </c>
      <c r="E260" s="36" t="s">
        <v>357</v>
      </c>
      <c r="F260" s="18">
        <v>413</v>
      </c>
      <c r="G260" s="36">
        <v>0</v>
      </c>
      <c r="H260" s="36">
        <v>0</v>
      </c>
      <c r="I260" s="36" t="s">
        <v>30</v>
      </c>
      <c r="J260" s="36" t="s">
        <v>30</v>
      </c>
      <c r="K260" s="36" t="s">
        <v>30</v>
      </c>
      <c r="L260" s="36" t="s">
        <v>30</v>
      </c>
      <c r="M260" s="36">
        <v>2023</v>
      </c>
      <c r="N260" s="36" t="s">
        <v>48</v>
      </c>
      <c r="O260" s="36">
        <v>-25.3447</v>
      </c>
      <c r="P260" s="36">
        <v>30.393999999999998</v>
      </c>
    </row>
    <row r="261" spans="1:16" x14ac:dyDescent="0.25">
      <c r="A261" s="33" t="s">
        <v>26</v>
      </c>
      <c r="B261" s="34" t="s">
        <v>355</v>
      </c>
      <c r="C261" s="39" t="s">
        <v>428</v>
      </c>
      <c r="D261" s="35" t="s">
        <v>356</v>
      </c>
      <c r="E261" s="36" t="s">
        <v>357</v>
      </c>
      <c r="F261" s="18">
        <v>516</v>
      </c>
      <c r="G261" s="36">
        <v>0</v>
      </c>
      <c r="H261" s="36">
        <v>0</v>
      </c>
      <c r="I261" s="36" t="s">
        <v>30</v>
      </c>
      <c r="J261" s="36" t="s">
        <v>30</v>
      </c>
      <c r="K261" s="36" t="s">
        <v>30</v>
      </c>
      <c r="L261" s="36" t="s">
        <v>30</v>
      </c>
      <c r="M261" s="36">
        <v>2023</v>
      </c>
      <c r="N261" s="36" t="s">
        <v>48</v>
      </c>
      <c r="O261" s="36">
        <v>-25.3447</v>
      </c>
      <c r="P261" s="36">
        <v>30.393999999999998</v>
      </c>
    </row>
    <row r="262" spans="1:16" x14ac:dyDescent="0.25">
      <c r="A262" s="54" t="s">
        <v>77</v>
      </c>
      <c r="B262" s="34" t="s">
        <v>395</v>
      </c>
      <c r="C262" s="35" t="s">
        <v>395</v>
      </c>
      <c r="D262" s="35" t="s">
        <v>204</v>
      </c>
      <c r="E262" s="55" t="s">
        <v>244</v>
      </c>
      <c r="F262" s="55">
        <v>140</v>
      </c>
      <c r="G262" s="55">
        <v>600</v>
      </c>
      <c r="H262" s="55">
        <v>0</v>
      </c>
      <c r="I262" s="55" t="s">
        <v>30</v>
      </c>
      <c r="J262" s="55" t="s">
        <v>30</v>
      </c>
      <c r="K262" s="55">
        <v>100</v>
      </c>
      <c r="L262" s="55"/>
      <c r="M262" s="55">
        <v>2025</v>
      </c>
      <c r="N262" s="55">
        <v>2045</v>
      </c>
      <c r="O262" s="55">
        <v>-33.081299999999999</v>
      </c>
      <c r="P262" s="55">
        <v>21.437100000000001</v>
      </c>
    </row>
    <row r="263" spans="1:16" x14ac:dyDescent="0.25">
      <c r="A263" s="54" t="s">
        <v>77</v>
      </c>
      <c r="B263" s="34" t="s">
        <v>396</v>
      </c>
      <c r="C263" s="35" t="s">
        <v>396</v>
      </c>
      <c r="D263" s="35" t="s">
        <v>231</v>
      </c>
      <c r="E263" s="37" t="s">
        <v>244</v>
      </c>
      <c r="F263" s="37">
        <v>153</v>
      </c>
      <c r="G263" s="37">
        <v>600</v>
      </c>
      <c r="H263" s="37">
        <v>0</v>
      </c>
      <c r="I263" s="37" t="s">
        <v>30</v>
      </c>
      <c r="J263" s="37" t="s">
        <v>30</v>
      </c>
      <c r="K263" s="37">
        <v>100</v>
      </c>
      <c r="L263" s="37"/>
      <c r="M263" s="37">
        <v>2027</v>
      </c>
      <c r="N263" s="37">
        <v>2047</v>
      </c>
      <c r="O263">
        <v>-32.767415476991403</v>
      </c>
      <c r="P263">
        <v>20.775228997108702</v>
      </c>
    </row>
    <row r="264" spans="1:16" x14ac:dyDescent="0.25">
      <c r="A264" s="54" t="s">
        <v>77</v>
      </c>
      <c r="B264" s="34" t="s">
        <v>397</v>
      </c>
      <c r="C264" s="35" t="s">
        <v>397</v>
      </c>
      <c r="D264" s="35" t="s">
        <v>231</v>
      </c>
      <c r="E264" s="55" t="s">
        <v>244</v>
      </c>
      <c r="F264" s="55">
        <v>140</v>
      </c>
      <c r="G264" s="55">
        <v>600</v>
      </c>
      <c r="H264" s="55">
        <v>0</v>
      </c>
      <c r="I264" s="55" t="s">
        <v>30</v>
      </c>
      <c r="J264" s="55" t="s">
        <v>30</v>
      </c>
      <c r="K264" s="55">
        <v>100</v>
      </c>
      <c r="L264" s="55"/>
      <c r="M264" s="55">
        <v>2027</v>
      </c>
      <c r="N264" s="55">
        <v>2047</v>
      </c>
      <c r="O264" s="56">
        <v>-32.9621</v>
      </c>
      <c r="P264" s="56">
        <v>20.6631</v>
      </c>
    </row>
    <row r="265" spans="1:16" x14ac:dyDescent="0.25">
      <c r="A265" s="54" t="s">
        <v>77</v>
      </c>
      <c r="B265" s="34" t="s">
        <v>398</v>
      </c>
      <c r="C265" s="35" t="s">
        <v>398</v>
      </c>
      <c r="D265" s="35" t="s">
        <v>231</v>
      </c>
      <c r="E265" s="37" t="s">
        <v>244</v>
      </c>
      <c r="F265" s="37">
        <v>238</v>
      </c>
      <c r="G265" s="37">
        <v>600</v>
      </c>
      <c r="H265" s="37">
        <v>0</v>
      </c>
      <c r="I265" s="37" t="s">
        <v>30</v>
      </c>
      <c r="J265" s="37" t="s">
        <v>30</v>
      </c>
      <c r="K265" s="37">
        <v>100</v>
      </c>
      <c r="L265" s="37"/>
      <c r="M265" s="37">
        <v>2027</v>
      </c>
      <c r="N265" s="37">
        <v>2047</v>
      </c>
      <c r="O265" s="37">
        <v>-32.978468999999997</v>
      </c>
      <c r="P265" s="37">
        <v>22.807956000000001</v>
      </c>
    </row>
    <row r="266" spans="1:16" x14ac:dyDescent="0.25">
      <c r="A266" s="54" t="s">
        <v>77</v>
      </c>
      <c r="B266" s="34" t="s">
        <v>399</v>
      </c>
      <c r="C266" s="35" t="s">
        <v>399</v>
      </c>
      <c r="D266" s="35" t="s">
        <v>231</v>
      </c>
      <c r="E266" s="55" t="s">
        <v>244</v>
      </c>
      <c r="F266" s="55">
        <v>238</v>
      </c>
      <c r="G266" s="55">
        <v>600</v>
      </c>
      <c r="H266" s="55">
        <v>0</v>
      </c>
      <c r="I266" s="55" t="s">
        <v>30</v>
      </c>
      <c r="J266" s="55" t="s">
        <v>30</v>
      </c>
      <c r="K266" s="55">
        <v>100</v>
      </c>
      <c r="L266" s="55"/>
      <c r="M266" s="55">
        <v>2027</v>
      </c>
      <c r="N266" s="55">
        <v>2047</v>
      </c>
      <c r="O266" s="55">
        <v>-31.834099999999999</v>
      </c>
      <c r="P266" s="55">
        <v>22.382100000000001</v>
      </c>
    </row>
    <row r="267" spans="1:16" x14ac:dyDescent="0.25">
      <c r="A267" s="54" t="s">
        <v>77</v>
      </c>
      <c r="B267" s="34" t="s">
        <v>400</v>
      </c>
      <c r="C267" s="35" t="s">
        <v>400</v>
      </c>
      <c r="D267" s="35" t="s">
        <v>231</v>
      </c>
      <c r="E267" s="37" t="s">
        <v>244</v>
      </c>
      <c r="F267" s="37">
        <v>238</v>
      </c>
      <c r="G267" s="37">
        <v>600</v>
      </c>
      <c r="H267" s="37">
        <v>0</v>
      </c>
      <c r="I267" s="37" t="s">
        <v>30</v>
      </c>
      <c r="J267" s="37" t="s">
        <v>30</v>
      </c>
      <c r="K267" s="37">
        <v>100</v>
      </c>
      <c r="L267" s="37"/>
      <c r="M267" s="37">
        <v>2027</v>
      </c>
      <c r="N267" s="37">
        <v>2047</v>
      </c>
      <c r="O267" s="37">
        <v>-31.720300000000002</v>
      </c>
      <c r="P267" s="37">
        <v>23.712299999999999</v>
      </c>
    </row>
    <row r="268" spans="1:16" x14ac:dyDescent="0.25">
      <c r="A268" s="54" t="s">
        <v>77</v>
      </c>
      <c r="B268" s="34" t="s">
        <v>401</v>
      </c>
      <c r="C268" s="35" t="s">
        <v>401</v>
      </c>
      <c r="D268" s="35" t="s">
        <v>231</v>
      </c>
      <c r="E268" s="55" t="s">
        <v>244</v>
      </c>
      <c r="F268" s="55">
        <v>240</v>
      </c>
      <c r="G268" s="55">
        <v>600</v>
      </c>
      <c r="H268" s="55">
        <v>0</v>
      </c>
      <c r="I268" s="55" t="s">
        <v>30</v>
      </c>
      <c r="J268" s="55" t="s">
        <v>30</v>
      </c>
      <c r="K268" s="55">
        <v>100</v>
      </c>
      <c r="L268" s="55"/>
      <c r="M268" s="55">
        <v>2027</v>
      </c>
      <c r="N268" s="55">
        <v>2047</v>
      </c>
      <c r="O268" s="55">
        <v>-32.713299999999997</v>
      </c>
      <c r="P268" s="55">
        <v>20.958200000000001</v>
      </c>
    </row>
    <row r="269" spans="1:16" x14ac:dyDescent="0.25">
      <c r="A269" s="54" t="s">
        <v>77</v>
      </c>
      <c r="B269" s="34" t="s">
        <v>402</v>
      </c>
      <c r="C269" s="35" t="s">
        <v>402</v>
      </c>
      <c r="D269" s="35" t="s">
        <v>231</v>
      </c>
      <c r="E269" s="37" t="s">
        <v>244</v>
      </c>
      <c r="F269" s="37">
        <v>240</v>
      </c>
      <c r="G269" s="37">
        <v>600</v>
      </c>
      <c r="H269" s="37">
        <v>0</v>
      </c>
      <c r="I269" s="37" t="s">
        <v>30</v>
      </c>
      <c r="J269" s="37" t="s">
        <v>30</v>
      </c>
      <c r="K269" s="37">
        <v>100</v>
      </c>
      <c r="L269" s="37"/>
      <c r="M269" s="37">
        <v>2027</v>
      </c>
      <c r="N269" s="37">
        <v>2047</v>
      </c>
      <c r="O269" s="37">
        <v>-32.729799999999997</v>
      </c>
      <c r="P269" s="37">
        <v>21.0547</v>
      </c>
    </row>
    <row r="270" spans="1:16" x14ac:dyDescent="0.25">
      <c r="A270" s="54" t="s">
        <v>77</v>
      </c>
      <c r="B270" s="34" t="s">
        <v>403</v>
      </c>
      <c r="C270" s="35" t="s">
        <v>403</v>
      </c>
      <c r="D270" s="35" t="s">
        <v>231</v>
      </c>
      <c r="E270" s="55" t="s">
        <v>244</v>
      </c>
      <c r="F270" s="55">
        <v>240</v>
      </c>
      <c r="G270" s="55">
        <v>600</v>
      </c>
      <c r="H270" s="55">
        <v>0</v>
      </c>
      <c r="I270" s="55" t="s">
        <v>30</v>
      </c>
      <c r="J270" s="55" t="s">
        <v>30</v>
      </c>
      <c r="K270" s="55">
        <v>100</v>
      </c>
      <c r="L270" s="55"/>
      <c r="M270" s="55">
        <v>2027</v>
      </c>
      <c r="N270" s="55">
        <v>2047</v>
      </c>
      <c r="O270" s="55">
        <v>-33.668128000000003</v>
      </c>
      <c r="P270" s="55">
        <v>25.667942</v>
      </c>
    </row>
    <row r="271" spans="1:16" x14ac:dyDescent="0.25">
      <c r="A271" s="54" t="s">
        <v>77</v>
      </c>
      <c r="B271" s="34" t="s">
        <v>404</v>
      </c>
      <c r="C271" s="35" t="s">
        <v>404</v>
      </c>
      <c r="D271" s="35" t="s">
        <v>231</v>
      </c>
      <c r="E271" s="37" t="s">
        <v>244</v>
      </c>
      <c r="F271" s="37">
        <v>123.9</v>
      </c>
      <c r="G271" s="37">
        <v>600</v>
      </c>
      <c r="H271" s="37">
        <v>0</v>
      </c>
      <c r="I271" s="37" t="s">
        <v>30</v>
      </c>
      <c r="J271" s="37" t="s">
        <v>30</v>
      </c>
      <c r="K271" s="37">
        <v>100</v>
      </c>
      <c r="L271" s="37"/>
      <c r="M271" s="37">
        <v>2027</v>
      </c>
      <c r="N271" s="37">
        <v>2047</v>
      </c>
      <c r="O271" s="37">
        <v>-34.211409000000003</v>
      </c>
      <c r="P271" s="37">
        <v>19.252044000000001</v>
      </c>
    </row>
    <row r="272" spans="1:16" x14ac:dyDescent="0.25">
      <c r="A272" s="54" t="s">
        <v>77</v>
      </c>
      <c r="B272" s="34" t="s">
        <v>405</v>
      </c>
      <c r="C272" s="35" t="s">
        <v>405</v>
      </c>
      <c r="D272" s="35" t="s">
        <v>406</v>
      </c>
      <c r="E272" s="55" t="s">
        <v>244</v>
      </c>
      <c r="F272" s="55">
        <v>140</v>
      </c>
      <c r="G272" s="55" t="s">
        <v>30</v>
      </c>
      <c r="H272" s="55">
        <v>0</v>
      </c>
      <c r="I272" s="55" t="s">
        <v>30</v>
      </c>
      <c r="J272" s="55" t="s">
        <v>30</v>
      </c>
      <c r="K272" s="55">
        <v>80</v>
      </c>
      <c r="L272" s="55"/>
      <c r="M272" s="55">
        <v>2030</v>
      </c>
      <c r="N272" s="55">
        <v>2050</v>
      </c>
      <c r="O272" s="55">
        <v>-32.886299999999999</v>
      </c>
      <c r="P272" s="55">
        <v>26.0291</v>
      </c>
    </row>
    <row r="273" spans="1:16" x14ac:dyDescent="0.25">
      <c r="A273" s="54" t="s">
        <v>77</v>
      </c>
      <c r="B273" s="34" t="s">
        <v>407</v>
      </c>
      <c r="C273" s="35" t="s">
        <v>407</v>
      </c>
      <c r="D273" s="35" t="s">
        <v>406</v>
      </c>
      <c r="E273" s="37" t="s">
        <v>244</v>
      </c>
      <c r="F273" s="37">
        <v>140</v>
      </c>
      <c r="G273" s="37" t="s">
        <v>30</v>
      </c>
      <c r="H273" s="37">
        <v>0</v>
      </c>
      <c r="I273" s="37" t="s">
        <v>30</v>
      </c>
      <c r="J273" s="37" t="s">
        <v>30</v>
      </c>
      <c r="K273" s="37">
        <v>80</v>
      </c>
      <c r="L273" s="37"/>
      <c r="M273" s="55">
        <v>2030</v>
      </c>
      <c r="N273" s="37">
        <v>2050</v>
      </c>
      <c r="O273" s="37">
        <v>-32.875900000000001</v>
      </c>
      <c r="P273" s="37">
        <v>25.909700000000001</v>
      </c>
    </row>
    <row r="274" spans="1:16" x14ac:dyDescent="0.25">
      <c r="A274" s="54" t="s">
        <v>77</v>
      </c>
      <c r="B274" s="34" t="s">
        <v>408</v>
      </c>
      <c r="C274" s="35" t="s">
        <v>408</v>
      </c>
      <c r="D274" s="35" t="s">
        <v>406</v>
      </c>
      <c r="E274" s="55" t="s">
        <v>244</v>
      </c>
      <c r="F274" s="55">
        <v>212.4</v>
      </c>
      <c r="G274" s="55" t="s">
        <v>30</v>
      </c>
      <c r="H274" s="55">
        <v>0</v>
      </c>
      <c r="I274" s="55" t="s">
        <v>30</v>
      </c>
      <c r="J274" s="55" t="s">
        <v>30</v>
      </c>
      <c r="K274" s="55">
        <v>84</v>
      </c>
      <c r="L274" s="55"/>
      <c r="M274" s="55">
        <v>2030</v>
      </c>
      <c r="N274" s="55">
        <v>2050</v>
      </c>
      <c r="O274" s="55">
        <v>-32.58791094</v>
      </c>
      <c r="P274" s="55">
        <v>27.8791875</v>
      </c>
    </row>
    <row r="275" spans="1:16" x14ac:dyDescent="0.25">
      <c r="A275" s="54" t="s">
        <v>77</v>
      </c>
      <c r="B275" s="34" t="s">
        <v>409</v>
      </c>
      <c r="C275" s="35" t="s">
        <v>409</v>
      </c>
      <c r="D275" s="35" t="s">
        <v>406</v>
      </c>
      <c r="E275" s="37" t="s">
        <v>244</v>
      </c>
      <c r="F275" s="37">
        <v>205.8</v>
      </c>
      <c r="G275" s="37" t="s">
        <v>30</v>
      </c>
      <c r="H275" s="37">
        <v>0</v>
      </c>
      <c r="I275" s="37" t="s">
        <v>30</v>
      </c>
      <c r="J275" s="37" t="s">
        <v>30</v>
      </c>
      <c r="K275" s="37">
        <v>80</v>
      </c>
      <c r="L275" s="37"/>
      <c r="M275" s="55">
        <v>2030</v>
      </c>
      <c r="N275" s="37">
        <v>2050</v>
      </c>
      <c r="O275" s="37">
        <v>-32.746063650000004</v>
      </c>
      <c r="P275" s="37">
        <v>25.80701715</v>
      </c>
    </row>
    <row r="276" spans="1:16" x14ac:dyDescent="0.25">
      <c r="A276" s="54" t="s">
        <v>77</v>
      </c>
      <c r="B276" s="34" t="s">
        <v>410</v>
      </c>
      <c r="C276" s="35" t="s">
        <v>410</v>
      </c>
      <c r="D276" s="35" t="s">
        <v>406</v>
      </c>
      <c r="E276" s="55" t="s">
        <v>244</v>
      </c>
      <c r="F276" s="55">
        <v>205.8</v>
      </c>
      <c r="G276" s="55" t="s">
        <v>30</v>
      </c>
      <c r="H276" s="55">
        <v>0</v>
      </c>
      <c r="I276" s="55" t="s">
        <v>30</v>
      </c>
      <c r="J276" s="55" t="s">
        <v>30</v>
      </c>
      <c r="K276" s="55">
        <v>100</v>
      </c>
      <c r="L276" s="55"/>
      <c r="M276" s="55">
        <v>2030</v>
      </c>
      <c r="N276" s="55">
        <v>2050</v>
      </c>
      <c r="O276" s="37">
        <v>-32.746063650000004</v>
      </c>
      <c r="P276" s="37">
        <v>25.80701715</v>
      </c>
    </row>
    <row r="277" spans="1:16" x14ac:dyDescent="0.25">
      <c r="A277" s="54" t="s">
        <v>77</v>
      </c>
      <c r="B277" s="34" t="s">
        <v>411</v>
      </c>
      <c r="C277" s="35" t="s">
        <v>411</v>
      </c>
      <c r="D277" s="35" t="s">
        <v>406</v>
      </c>
      <c r="E277" s="37" t="s">
        <v>244</v>
      </c>
      <c r="F277" s="37">
        <v>225</v>
      </c>
      <c r="G277" s="37" t="s">
        <v>30</v>
      </c>
      <c r="H277" s="37">
        <v>0</v>
      </c>
      <c r="I277" s="37" t="s">
        <v>30</v>
      </c>
      <c r="J277" s="37" t="s">
        <v>30</v>
      </c>
      <c r="K277" s="37">
        <v>90</v>
      </c>
      <c r="L277" s="37"/>
      <c r="M277" s="55">
        <v>2030</v>
      </c>
      <c r="N277" s="37">
        <v>2050</v>
      </c>
      <c r="O277" s="37">
        <v>-32.514000000000003</v>
      </c>
      <c r="P277" s="37">
        <v>22.495200000000001</v>
      </c>
    </row>
    <row r="278" spans="1:16" x14ac:dyDescent="0.25">
      <c r="A278" s="54" t="s">
        <v>77</v>
      </c>
      <c r="B278" s="34" t="s">
        <v>412</v>
      </c>
      <c r="C278" s="35" t="s">
        <v>412</v>
      </c>
      <c r="D278" s="35" t="s">
        <v>406</v>
      </c>
      <c r="E278" s="55" t="s">
        <v>244</v>
      </c>
      <c r="F278" s="55">
        <v>162</v>
      </c>
      <c r="G278" s="55" t="s">
        <v>30</v>
      </c>
      <c r="H278" s="55">
        <v>0</v>
      </c>
      <c r="I278" s="55" t="s">
        <v>30</v>
      </c>
      <c r="J278" s="55" t="s">
        <v>30</v>
      </c>
      <c r="K278" s="55">
        <v>80</v>
      </c>
      <c r="L278" s="55"/>
      <c r="M278" s="55">
        <v>2030</v>
      </c>
      <c r="N278" s="55">
        <v>2050</v>
      </c>
      <c r="O278" s="37">
        <v>-32.514000000000003</v>
      </c>
      <c r="P278" s="37">
        <v>22.495200000000001</v>
      </c>
    </row>
    <row r="279" spans="1:16" x14ac:dyDescent="0.25">
      <c r="A279" s="54" t="s">
        <v>77</v>
      </c>
      <c r="B279" s="34" t="s">
        <v>413</v>
      </c>
      <c r="C279" s="35" t="s">
        <v>413</v>
      </c>
      <c r="D279" s="35" t="s">
        <v>406</v>
      </c>
      <c r="E279" s="37" t="s">
        <v>244</v>
      </c>
      <c r="F279" s="37">
        <v>148.5</v>
      </c>
      <c r="G279" s="37" t="s">
        <v>30</v>
      </c>
      <c r="H279" s="37">
        <v>0</v>
      </c>
      <c r="I279" s="37" t="s">
        <v>30</v>
      </c>
      <c r="J279" s="37" t="s">
        <v>30</v>
      </c>
      <c r="K279" s="37">
        <v>90</v>
      </c>
      <c r="L279" s="37"/>
      <c r="M279" s="55">
        <v>2030</v>
      </c>
      <c r="N279" s="37">
        <v>2050</v>
      </c>
      <c r="O279" s="37">
        <v>-32.514000000000003</v>
      </c>
      <c r="P279" s="37">
        <v>22.495200000000001</v>
      </c>
    </row>
    <row r="280" spans="1:16" x14ac:dyDescent="0.25">
      <c r="A280" s="54" t="s">
        <v>77</v>
      </c>
      <c r="B280" s="34" t="s">
        <v>414</v>
      </c>
      <c r="C280" s="35" t="s">
        <v>414</v>
      </c>
      <c r="D280" s="35" t="s">
        <v>406</v>
      </c>
      <c r="E280" s="55" t="s">
        <v>244</v>
      </c>
      <c r="F280" s="55">
        <v>180</v>
      </c>
      <c r="G280" s="55" t="s">
        <v>30</v>
      </c>
      <c r="H280" s="55">
        <v>0</v>
      </c>
      <c r="I280" s="55" t="s">
        <v>30</v>
      </c>
      <c r="J280" s="55" t="s">
        <v>30</v>
      </c>
      <c r="K280" s="55">
        <v>100</v>
      </c>
      <c r="L280" s="55"/>
      <c r="M280" s="55">
        <v>2030</v>
      </c>
      <c r="N280" s="55">
        <v>2050</v>
      </c>
      <c r="O280" s="55">
        <v>-29.964699119999999</v>
      </c>
      <c r="P280" s="55">
        <v>22.339438359999999</v>
      </c>
    </row>
    <row r="281" spans="1:16" x14ac:dyDescent="0.25">
      <c r="A281" s="54" t="s">
        <v>77</v>
      </c>
      <c r="B281" s="34" t="s">
        <v>415</v>
      </c>
      <c r="C281" s="35" t="s">
        <v>415</v>
      </c>
      <c r="D281" s="35" t="s">
        <v>406</v>
      </c>
      <c r="E281" s="37" t="s">
        <v>244</v>
      </c>
      <c r="F281" s="37">
        <v>140</v>
      </c>
      <c r="G281" s="37" t="s">
        <v>30</v>
      </c>
      <c r="H281" s="37">
        <v>0</v>
      </c>
      <c r="I281" s="37" t="s">
        <v>30</v>
      </c>
      <c r="J281" s="37" t="s">
        <v>30</v>
      </c>
      <c r="K281" s="37">
        <v>90</v>
      </c>
      <c r="L281" s="37"/>
      <c r="M281" s="55">
        <v>2030</v>
      </c>
      <c r="N281" s="37">
        <v>2050</v>
      </c>
      <c r="O281" s="37">
        <v>-32.746063650000004</v>
      </c>
      <c r="P281" s="37">
        <v>25.80701715</v>
      </c>
    </row>
    <row r="282" spans="1:16" x14ac:dyDescent="0.25">
      <c r="A282" s="54" t="s">
        <v>77</v>
      </c>
      <c r="B282" s="34" t="s">
        <v>416</v>
      </c>
      <c r="C282" s="35" t="s">
        <v>416</v>
      </c>
      <c r="D282" s="35" t="s">
        <v>406</v>
      </c>
      <c r="E282" s="55" t="s">
        <v>244</v>
      </c>
      <c r="F282" s="55">
        <v>140</v>
      </c>
      <c r="G282" s="55" t="s">
        <v>30</v>
      </c>
      <c r="H282" s="55">
        <v>0</v>
      </c>
      <c r="I282" s="55" t="s">
        <v>30</v>
      </c>
      <c r="J282" s="55" t="s">
        <v>30</v>
      </c>
      <c r="K282" s="55">
        <v>100</v>
      </c>
      <c r="L282" s="55"/>
      <c r="M282" s="55">
        <v>2030</v>
      </c>
      <c r="N282" s="55">
        <v>2050</v>
      </c>
      <c r="O282" s="55">
        <v>-33.119599999999998</v>
      </c>
      <c r="P282" s="55">
        <v>20.230899999999998</v>
      </c>
    </row>
    <row r="283" spans="1:16" x14ac:dyDescent="0.25">
      <c r="A283" s="54" t="s">
        <v>77</v>
      </c>
      <c r="B283" s="34" t="s">
        <v>417</v>
      </c>
      <c r="C283" s="35" t="s">
        <v>417</v>
      </c>
      <c r="D283" s="35" t="s">
        <v>406</v>
      </c>
      <c r="E283" s="37" t="s">
        <v>244</v>
      </c>
      <c r="F283" s="37">
        <v>140</v>
      </c>
      <c r="G283" s="37" t="s">
        <v>30</v>
      </c>
      <c r="H283" s="37">
        <v>0</v>
      </c>
      <c r="I283" s="37" t="s">
        <v>30</v>
      </c>
      <c r="J283" s="37" t="s">
        <v>30</v>
      </c>
      <c r="K283" s="37">
        <v>84</v>
      </c>
      <c r="L283" s="37"/>
      <c r="M283" s="55">
        <v>2030</v>
      </c>
      <c r="N283" s="37">
        <v>2050</v>
      </c>
      <c r="O283" s="37">
        <v>-32.640690991092299</v>
      </c>
      <c r="P283" s="37">
        <v>27.9566190826853</v>
      </c>
    </row>
    <row r="284" spans="1:16" x14ac:dyDescent="0.25">
      <c r="A284" s="54" t="s">
        <v>77</v>
      </c>
      <c r="B284" s="34" t="s">
        <v>418</v>
      </c>
      <c r="C284" s="35" t="s">
        <v>418</v>
      </c>
      <c r="D284" s="35" t="s">
        <v>406</v>
      </c>
      <c r="E284" s="55" t="s">
        <v>244</v>
      </c>
      <c r="F284" s="55">
        <v>140</v>
      </c>
      <c r="G284" s="55" t="s">
        <v>30</v>
      </c>
      <c r="H284" s="55">
        <v>0</v>
      </c>
      <c r="I284" s="55" t="s">
        <v>30</v>
      </c>
      <c r="J284" s="55" t="s">
        <v>30</v>
      </c>
      <c r="K284" s="55">
        <v>95</v>
      </c>
      <c r="L284" s="55"/>
      <c r="M284" s="55">
        <v>2030</v>
      </c>
      <c r="N284" s="55">
        <v>2050</v>
      </c>
      <c r="O284" s="55">
        <v>-33.693300000000001</v>
      </c>
      <c r="P284" s="55">
        <v>25.756699999999999</v>
      </c>
    </row>
    <row r="285" spans="1:16" x14ac:dyDescent="0.25">
      <c r="A285" s="54" t="s">
        <v>77</v>
      </c>
      <c r="B285" s="34" t="s">
        <v>419</v>
      </c>
      <c r="C285" s="35" t="s">
        <v>419</v>
      </c>
      <c r="D285" s="35" t="s">
        <v>406</v>
      </c>
      <c r="E285" s="37" t="s">
        <v>244</v>
      </c>
      <c r="F285" s="37">
        <v>80</v>
      </c>
      <c r="G285" s="37" t="s">
        <v>30</v>
      </c>
      <c r="H285" s="37">
        <v>0</v>
      </c>
      <c r="I285" s="37" t="s">
        <v>30</v>
      </c>
      <c r="J285" s="37" t="s">
        <v>30</v>
      </c>
      <c r="K285" s="37">
        <v>80</v>
      </c>
      <c r="L285" s="37"/>
      <c r="M285" s="55">
        <v>2030</v>
      </c>
      <c r="N285" s="37">
        <v>2050</v>
      </c>
      <c r="O285" s="37">
        <v>-34.050486749999997</v>
      </c>
      <c r="P285" s="37">
        <v>24.906073330000002</v>
      </c>
    </row>
    <row r="286" spans="1:16" x14ac:dyDescent="0.25">
      <c r="A286" s="74" t="s">
        <v>429</v>
      </c>
      <c r="B286" s="34" t="s">
        <v>111</v>
      </c>
      <c r="C286" s="35" t="s">
        <v>112</v>
      </c>
      <c r="D286" s="35" t="s">
        <v>113</v>
      </c>
      <c r="E286" s="36" t="s">
        <v>114</v>
      </c>
      <c r="F286" s="36">
        <v>9.65</v>
      </c>
      <c r="G286" s="36">
        <v>3649</v>
      </c>
      <c r="H286" s="36">
        <v>0</v>
      </c>
      <c r="I286" s="36" t="s">
        <v>115</v>
      </c>
      <c r="J286" s="36">
        <v>1.1399999999999999</v>
      </c>
      <c r="K286" s="36" t="s">
        <v>30</v>
      </c>
      <c r="L286" s="36"/>
      <c r="M286" s="36">
        <v>2014</v>
      </c>
      <c r="N286" s="36">
        <v>2039</v>
      </c>
      <c r="O286" s="36">
        <v>-29.496506</v>
      </c>
      <c r="P286" s="36">
        <v>20.785119000000002</v>
      </c>
    </row>
    <row r="287" spans="1:16" x14ac:dyDescent="0.25">
      <c r="A287" s="74" t="s">
        <v>429</v>
      </c>
      <c r="B287" s="34" t="s">
        <v>116</v>
      </c>
      <c r="C287" s="35" t="s">
        <v>117</v>
      </c>
      <c r="D287" s="35" t="s">
        <v>113</v>
      </c>
      <c r="E287" s="37" t="s">
        <v>114</v>
      </c>
      <c r="F287" s="37">
        <v>48.25</v>
      </c>
      <c r="G287" s="37">
        <v>3649</v>
      </c>
      <c r="H287" s="37">
        <v>0</v>
      </c>
      <c r="I287" s="37" t="s">
        <v>115</v>
      </c>
      <c r="J287" s="37">
        <v>1.04</v>
      </c>
      <c r="K287" s="37" t="s">
        <v>30</v>
      </c>
      <c r="L287" s="37"/>
      <c r="M287" s="37">
        <v>2014</v>
      </c>
      <c r="N287" s="37">
        <v>2039</v>
      </c>
      <c r="O287" s="37">
        <v>-30.6234</v>
      </c>
      <c r="P287" s="37">
        <v>24.028300000000002</v>
      </c>
    </row>
    <row r="288" spans="1:16" x14ac:dyDescent="0.25">
      <c r="A288" s="74" t="s">
        <v>429</v>
      </c>
      <c r="B288" s="34" t="s">
        <v>118</v>
      </c>
      <c r="C288" s="35" t="s">
        <v>119</v>
      </c>
      <c r="D288" s="35" t="s">
        <v>113</v>
      </c>
      <c r="E288" s="36" t="s">
        <v>114</v>
      </c>
      <c r="F288" s="36">
        <v>48.25</v>
      </c>
      <c r="G288" s="36">
        <v>3649</v>
      </c>
      <c r="H288" s="36">
        <v>0</v>
      </c>
      <c r="I288" s="36" t="s">
        <v>115</v>
      </c>
      <c r="J288" s="36">
        <v>1.04</v>
      </c>
      <c r="K288" s="36" t="s">
        <v>30</v>
      </c>
      <c r="L288" s="36"/>
      <c r="M288" s="36">
        <v>2014</v>
      </c>
      <c r="N288" s="36">
        <v>2039</v>
      </c>
      <c r="O288" s="36">
        <v>-28.613299999999999</v>
      </c>
      <c r="P288" s="36">
        <v>24.7468</v>
      </c>
    </row>
    <row r="289" spans="1:16" x14ac:dyDescent="0.25">
      <c r="A289" s="74" t="s">
        <v>429</v>
      </c>
      <c r="B289" s="34" t="s">
        <v>120</v>
      </c>
      <c r="C289" s="35" t="s">
        <v>121</v>
      </c>
      <c r="D289" s="35" t="s">
        <v>113</v>
      </c>
      <c r="E289" s="37" t="s">
        <v>114</v>
      </c>
      <c r="F289" s="37">
        <v>10</v>
      </c>
      <c r="G289" s="37">
        <v>3649</v>
      </c>
      <c r="H289" s="37">
        <v>0</v>
      </c>
      <c r="I289" s="37" t="s">
        <v>122</v>
      </c>
      <c r="J289" s="37">
        <v>1.1000000000000001</v>
      </c>
      <c r="K289" s="37" t="s">
        <v>30</v>
      </c>
      <c r="L289" s="37"/>
      <c r="M289" s="37">
        <v>2014</v>
      </c>
      <c r="N289" s="37">
        <v>2039</v>
      </c>
      <c r="O289" s="37">
        <v>-29.393781000000001</v>
      </c>
      <c r="P289" s="37">
        <v>23.307708000000002</v>
      </c>
    </row>
    <row r="290" spans="1:16" x14ac:dyDescent="0.25">
      <c r="A290" s="74" t="s">
        <v>429</v>
      </c>
      <c r="B290" s="34" t="s">
        <v>123</v>
      </c>
      <c r="C290" s="35" t="s">
        <v>124</v>
      </c>
      <c r="D290" s="35" t="s">
        <v>113</v>
      </c>
      <c r="E290" s="36" t="s">
        <v>114</v>
      </c>
      <c r="F290" s="36">
        <v>19.899999999999999</v>
      </c>
      <c r="G290" s="36">
        <v>3649</v>
      </c>
      <c r="H290" s="36">
        <v>0</v>
      </c>
      <c r="I290" s="36" t="s">
        <v>115</v>
      </c>
      <c r="J290" s="36">
        <v>1.1100000000000001</v>
      </c>
      <c r="K290" s="36" t="s">
        <v>30</v>
      </c>
      <c r="L290" s="36"/>
      <c r="M290" s="36">
        <v>2014</v>
      </c>
      <c r="N290" s="36">
        <v>2039</v>
      </c>
      <c r="O290" s="36">
        <v>-29.001899999999999</v>
      </c>
      <c r="P290" s="36">
        <v>23.8019</v>
      </c>
    </row>
    <row r="291" spans="1:16" x14ac:dyDescent="0.25">
      <c r="A291" s="74" t="s">
        <v>429</v>
      </c>
      <c r="B291" s="34" t="s">
        <v>125</v>
      </c>
      <c r="C291" s="35" t="s">
        <v>125</v>
      </c>
      <c r="D291" s="35" t="s">
        <v>113</v>
      </c>
      <c r="E291" s="37" t="s">
        <v>114</v>
      </c>
      <c r="F291" s="37">
        <v>72.5</v>
      </c>
      <c r="G291" s="37">
        <v>3649</v>
      </c>
      <c r="H291" s="37">
        <v>0</v>
      </c>
      <c r="I291" s="37" t="s">
        <v>115</v>
      </c>
      <c r="J291" s="37">
        <v>1.03</v>
      </c>
      <c r="K291" s="37" t="s">
        <v>30</v>
      </c>
      <c r="L291" s="37"/>
      <c r="M291" s="37">
        <v>2014</v>
      </c>
      <c r="N291" s="37">
        <v>2039</v>
      </c>
      <c r="O291" s="37">
        <v>-30.160699999999999</v>
      </c>
      <c r="P291" s="37">
        <v>24.134899999999998</v>
      </c>
    </row>
    <row r="292" spans="1:16" x14ac:dyDescent="0.25">
      <c r="A292" s="74" t="s">
        <v>429</v>
      </c>
      <c r="B292" s="34" t="s">
        <v>126</v>
      </c>
      <c r="C292" s="35" t="s">
        <v>127</v>
      </c>
      <c r="D292" s="35" t="s">
        <v>113</v>
      </c>
      <c r="E292" s="36" t="s">
        <v>114</v>
      </c>
      <c r="F292" s="36">
        <v>75</v>
      </c>
      <c r="G292" s="36">
        <v>3649</v>
      </c>
      <c r="H292" s="36">
        <v>0</v>
      </c>
      <c r="I292" s="36" t="s">
        <v>122</v>
      </c>
      <c r="J292" s="36">
        <v>1.08</v>
      </c>
      <c r="K292" s="36" t="s">
        <v>30</v>
      </c>
      <c r="L292" s="36"/>
      <c r="M292" s="36">
        <v>2014</v>
      </c>
      <c r="N292" s="36">
        <v>2039</v>
      </c>
      <c r="O292" s="36">
        <v>-27.612908000000001</v>
      </c>
      <c r="P292" s="36">
        <v>23.025886</v>
      </c>
    </row>
    <row r="293" spans="1:16" x14ac:dyDescent="0.25">
      <c r="A293" s="74" t="s">
        <v>429</v>
      </c>
      <c r="B293" s="34" t="s">
        <v>128</v>
      </c>
      <c r="C293" s="35" t="s">
        <v>129</v>
      </c>
      <c r="D293" s="35" t="s">
        <v>113</v>
      </c>
      <c r="E293" s="37" t="s">
        <v>114</v>
      </c>
      <c r="F293" s="37">
        <v>9.65</v>
      </c>
      <c r="G293" s="37">
        <v>3649</v>
      </c>
      <c r="H293" s="37">
        <v>0</v>
      </c>
      <c r="I293" s="37" t="s">
        <v>115</v>
      </c>
      <c r="J293" s="37">
        <v>1.1399999999999999</v>
      </c>
      <c r="K293" s="37" t="s">
        <v>30</v>
      </c>
      <c r="L293" s="37"/>
      <c r="M293" s="37">
        <v>2014</v>
      </c>
      <c r="N293" s="37">
        <v>2039</v>
      </c>
      <c r="O293" s="37">
        <v>-28.889147000000001</v>
      </c>
      <c r="P293" s="37">
        <v>19.555275000000002</v>
      </c>
    </row>
    <row r="294" spans="1:16" x14ac:dyDescent="0.25">
      <c r="A294" s="74" t="s">
        <v>429</v>
      </c>
      <c r="B294" s="34" t="s">
        <v>130</v>
      </c>
      <c r="C294" s="35" t="s">
        <v>131</v>
      </c>
      <c r="D294" s="35" t="s">
        <v>113</v>
      </c>
      <c r="E294" s="36" t="s">
        <v>114</v>
      </c>
      <c r="F294" s="36">
        <v>64</v>
      </c>
      <c r="G294" s="36">
        <v>3649</v>
      </c>
      <c r="H294" s="36">
        <v>0</v>
      </c>
      <c r="I294" s="36" t="s">
        <v>115</v>
      </c>
      <c r="J294" s="36">
        <v>1.17</v>
      </c>
      <c r="K294" s="36" t="s">
        <v>30</v>
      </c>
      <c r="L294" s="36"/>
      <c r="M294" s="36">
        <v>2014</v>
      </c>
      <c r="N294" s="36">
        <v>2039</v>
      </c>
      <c r="O294" s="36">
        <v>-28.3154</v>
      </c>
      <c r="P294" s="36">
        <v>23.350100000000001</v>
      </c>
    </row>
    <row r="295" spans="1:16" x14ac:dyDescent="0.25">
      <c r="A295" s="74" t="s">
        <v>429</v>
      </c>
      <c r="B295" s="34" t="s">
        <v>132</v>
      </c>
      <c r="C295" s="35" t="s">
        <v>133</v>
      </c>
      <c r="D295" s="35" t="s">
        <v>113</v>
      </c>
      <c r="E295" s="37" t="s">
        <v>114</v>
      </c>
      <c r="F295" s="37">
        <v>64</v>
      </c>
      <c r="G295" s="37">
        <v>3649</v>
      </c>
      <c r="H295" s="37">
        <v>0</v>
      </c>
      <c r="I295" s="37" t="s">
        <v>115</v>
      </c>
      <c r="J295" s="37">
        <v>1.17</v>
      </c>
      <c r="K295" s="37" t="s">
        <v>30</v>
      </c>
      <c r="L295" s="37"/>
      <c r="M295" s="37">
        <v>2014</v>
      </c>
      <c r="N295" s="37">
        <v>2039</v>
      </c>
      <c r="O295" s="37">
        <v>-28.913399999999999</v>
      </c>
      <c r="P295" s="37">
        <v>25.919899999999998</v>
      </c>
    </row>
    <row r="296" spans="1:16" x14ac:dyDescent="0.25">
      <c r="A296" s="74" t="s">
        <v>429</v>
      </c>
      <c r="B296" s="34" t="s">
        <v>134</v>
      </c>
      <c r="C296" s="35" t="s">
        <v>135</v>
      </c>
      <c r="D296" s="35" t="s">
        <v>113</v>
      </c>
      <c r="E296" s="36" t="s">
        <v>114</v>
      </c>
      <c r="F296" s="36">
        <v>9.65</v>
      </c>
      <c r="G296" s="36">
        <v>3649</v>
      </c>
      <c r="H296" s="36">
        <v>0</v>
      </c>
      <c r="I296" s="36" t="s">
        <v>115</v>
      </c>
      <c r="J296" s="36">
        <v>1.04</v>
      </c>
      <c r="K296" s="36" t="s">
        <v>30</v>
      </c>
      <c r="L296" s="36"/>
      <c r="M296" s="36">
        <v>2014</v>
      </c>
      <c r="N296" s="36">
        <v>2039</v>
      </c>
      <c r="O296" s="36">
        <v>-30.6279</v>
      </c>
      <c r="P296" s="36">
        <v>24.005452999999999</v>
      </c>
    </row>
    <row r="297" spans="1:16" x14ac:dyDescent="0.25">
      <c r="A297" s="74" t="s">
        <v>429</v>
      </c>
      <c r="B297" s="34" t="s">
        <v>136</v>
      </c>
      <c r="C297" s="35" t="s">
        <v>137</v>
      </c>
      <c r="D297" s="35" t="s">
        <v>113</v>
      </c>
      <c r="E297" s="37" t="s">
        <v>114</v>
      </c>
      <c r="F297" s="37">
        <v>19.899999999999999</v>
      </c>
      <c r="G297" s="37">
        <v>3649</v>
      </c>
      <c r="H297" s="37">
        <v>0</v>
      </c>
      <c r="I297" s="37" t="s">
        <v>115</v>
      </c>
      <c r="J297" s="37">
        <v>1.01</v>
      </c>
      <c r="K297" s="37" t="s">
        <v>30</v>
      </c>
      <c r="L297" s="37"/>
      <c r="M297" s="37">
        <v>2014</v>
      </c>
      <c r="N297" s="37">
        <v>2039</v>
      </c>
      <c r="O297" s="37">
        <v>-29.967661</v>
      </c>
      <c r="P297" s="37">
        <v>22.319683000000001</v>
      </c>
    </row>
    <row r="298" spans="1:16" x14ac:dyDescent="0.25">
      <c r="A298" s="74" t="s">
        <v>429</v>
      </c>
      <c r="B298" s="34" t="s">
        <v>138</v>
      </c>
      <c r="C298" s="35" t="s">
        <v>139</v>
      </c>
      <c r="D298" s="35" t="s">
        <v>113</v>
      </c>
      <c r="E298" s="36" t="s">
        <v>114</v>
      </c>
      <c r="F298" s="36">
        <v>6.76</v>
      </c>
      <c r="G298" s="36">
        <v>3649</v>
      </c>
      <c r="H298" s="36">
        <v>0</v>
      </c>
      <c r="I298" s="36" t="s">
        <v>115</v>
      </c>
      <c r="J298" s="36">
        <v>1.04</v>
      </c>
      <c r="K298" s="36" t="s">
        <v>30</v>
      </c>
      <c r="L298" s="36"/>
      <c r="M298" s="36">
        <v>2013</v>
      </c>
      <c r="N298" s="36">
        <v>2038</v>
      </c>
      <c r="O298" s="36">
        <v>-25.737891999999999</v>
      </c>
      <c r="P298" s="36">
        <v>27.418313999999999</v>
      </c>
    </row>
    <row r="299" spans="1:16" x14ac:dyDescent="0.25">
      <c r="A299" s="74" t="s">
        <v>429</v>
      </c>
      <c r="B299" s="34" t="s">
        <v>140</v>
      </c>
      <c r="C299" s="35" t="s">
        <v>141</v>
      </c>
      <c r="D299" s="35" t="s">
        <v>113</v>
      </c>
      <c r="E299" s="37" t="s">
        <v>114</v>
      </c>
      <c r="F299" s="37">
        <v>5</v>
      </c>
      <c r="G299" s="37">
        <v>3649</v>
      </c>
      <c r="H299" s="37">
        <v>0</v>
      </c>
      <c r="I299" s="37" t="s">
        <v>115</v>
      </c>
      <c r="J299" s="37">
        <v>1.2</v>
      </c>
      <c r="K299" s="37" t="s">
        <v>30</v>
      </c>
      <c r="L299" s="37"/>
      <c r="M299" s="37">
        <v>2015</v>
      </c>
      <c r="N299" s="37">
        <v>2040</v>
      </c>
      <c r="O299" s="37">
        <v>-33.35</v>
      </c>
      <c r="P299" s="37">
        <v>18.529707999999999</v>
      </c>
    </row>
    <row r="300" spans="1:16" x14ac:dyDescent="0.25">
      <c r="A300" s="74" t="s">
        <v>429</v>
      </c>
      <c r="B300" s="34" t="s">
        <v>142</v>
      </c>
      <c r="C300" s="35" t="s">
        <v>143</v>
      </c>
      <c r="D300" s="35" t="s">
        <v>113</v>
      </c>
      <c r="E300" s="36" t="s">
        <v>114</v>
      </c>
      <c r="F300" s="36">
        <v>75</v>
      </c>
      <c r="G300" s="36">
        <v>3649</v>
      </c>
      <c r="H300" s="36">
        <v>0</v>
      </c>
      <c r="I300" s="36" t="s">
        <v>115</v>
      </c>
      <c r="J300" s="36">
        <v>1.1299999999999999</v>
      </c>
      <c r="K300" s="36" t="s">
        <v>30</v>
      </c>
      <c r="L300" s="36"/>
      <c r="M300" s="36">
        <v>2014</v>
      </c>
      <c r="N300" s="36">
        <v>2039</v>
      </c>
      <c r="O300" s="36">
        <v>-30.604752999999999</v>
      </c>
      <c r="P300" s="36">
        <v>24.095238999999999</v>
      </c>
    </row>
    <row r="301" spans="1:16" x14ac:dyDescent="0.25">
      <c r="A301" s="74" t="s">
        <v>429</v>
      </c>
      <c r="B301" s="34" t="s">
        <v>144</v>
      </c>
      <c r="C301" s="35" t="s">
        <v>145</v>
      </c>
      <c r="D301" s="35" t="s">
        <v>113</v>
      </c>
      <c r="E301" s="37" t="s">
        <v>114</v>
      </c>
      <c r="F301" s="37">
        <v>28</v>
      </c>
      <c r="G301" s="37">
        <v>3649</v>
      </c>
      <c r="H301" s="37">
        <v>0</v>
      </c>
      <c r="I301" s="37" t="s">
        <v>115</v>
      </c>
      <c r="J301" s="37">
        <v>1.1100000000000001</v>
      </c>
      <c r="K301" s="37" t="s">
        <v>30</v>
      </c>
      <c r="L301" s="37"/>
      <c r="M301" s="37">
        <v>2014</v>
      </c>
      <c r="N301" s="37">
        <v>2039</v>
      </c>
      <c r="O301" s="37">
        <v>-22.991667</v>
      </c>
      <c r="P301" s="37">
        <v>29.251667000000001</v>
      </c>
    </row>
    <row r="302" spans="1:16" x14ac:dyDescent="0.25">
      <c r="A302" s="74" t="s">
        <v>429</v>
      </c>
      <c r="B302" s="34" t="s">
        <v>146</v>
      </c>
      <c r="C302" s="35" t="s">
        <v>147</v>
      </c>
      <c r="D302" s="35" t="s">
        <v>113</v>
      </c>
      <c r="E302" s="36" t="s">
        <v>114</v>
      </c>
      <c r="F302" s="36">
        <v>36</v>
      </c>
      <c r="G302" s="36">
        <v>3649</v>
      </c>
      <c r="H302" s="36">
        <v>0</v>
      </c>
      <c r="I302" s="36" t="s">
        <v>122</v>
      </c>
      <c r="J302" s="36">
        <v>1</v>
      </c>
      <c r="K302" s="36" t="s">
        <v>30</v>
      </c>
      <c r="L302" s="36"/>
      <c r="M302" s="36">
        <v>2014</v>
      </c>
      <c r="N302" s="36">
        <v>2039</v>
      </c>
      <c r="O302" s="36">
        <v>-33.410389000000002</v>
      </c>
      <c r="P302" s="36">
        <v>19.927600000000002</v>
      </c>
    </row>
    <row r="303" spans="1:16" x14ac:dyDescent="0.25">
      <c r="A303" s="74" t="s">
        <v>429</v>
      </c>
      <c r="B303" s="34" t="s">
        <v>148</v>
      </c>
      <c r="C303" s="35" t="s">
        <v>149</v>
      </c>
      <c r="D303" s="35" t="s">
        <v>113</v>
      </c>
      <c r="E303" s="37" t="s">
        <v>114</v>
      </c>
      <c r="F303" s="37">
        <v>30</v>
      </c>
      <c r="G303" s="37">
        <v>3649</v>
      </c>
      <c r="H303" s="37">
        <v>0</v>
      </c>
      <c r="I303" s="37" t="s">
        <v>122</v>
      </c>
      <c r="J303" s="37">
        <v>1.1000000000000001</v>
      </c>
      <c r="K303" s="37" t="s">
        <v>30</v>
      </c>
      <c r="L303" s="37"/>
      <c r="M303" s="37">
        <v>2014</v>
      </c>
      <c r="N303" s="37">
        <v>2039</v>
      </c>
      <c r="O303" s="37">
        <v>-24.041667</v>
      </c>
      <c r="P303" s="37">
        <v>29.361667000000001</v>
      </c>
    </row>
    <row r="304" spans="1:16" x14ac:dyDescent="0.25">
      <c r="A304" s="74" t="s">
        <v>429</v>
      </c>
      <c r="B304" s="34" t="s">
        <v>150</v>
      </c>
      <c r="C304" s="35" t="s">
        <v>150</v>
      </c>
      <c r="D304" s="35" t="s">
        <v>151</v>
      </c>
      <c r="E304" s="36" t="s">
        <v>114</v>
      </c>
      <c r="F304" s="36">
        <v>9</v>
      </c>
      <c r="G304" s="36">
        <v>2176</v>
      </c>
      <c r="H304" s="36">
        <v>0</v>
      </c>
      <c r="I304" s="36" t="s">
        <v>115</v>
      </c>
      <c r="J304" s="36">
        <v>1.17</v>
      </c>
      <c r="K304" s="36" t="s">
        <v>30</v>
      </c>
      <c r="L304" s="36"/>
      <c r="M304" s="36">
        <v>2014</v>
      </c>
      <c r="N304" s="36">
        <v>2039</v>
      </c>
      <c r="O304" s="36">
        <v>-32.641343999999997</v>
      </c>
      <c r="P304" s="36">
        <v>18.497288999999999</v>
      </c>
    </row>
    <row r="305" spans="1:16" x14ac:dyDescent="0.25">
      <c r="A305" s="74" t="s">
        <v>429</v>
      </c>
      <c r="B305" s="34" t="s">
        <v>152</v>
      </c>
      <c r="C305" s="35" t="s">
        <v>153</v>
      </c>
      <c r="D305" s="35" t="s">
        <v>151</v>
      </c>
      <c r="E305" s="37" t="s">
        <v>114</v>
      </c>
      <c r="F305" s="37">
        <v>60</v>
      </c>
      <c r="G305" s="37">
        <v>2176</v>
      </c>
      <c r="H305" s="37">
        <v>0</v>
      </c>
      <c r="I305" s="37" t="s">
        <v>122</v>
      </c>
      <c r="J305" s="37">
        <v>1.1000000000000001</v>
      </c>
      <c r="K305" s="37" t="s">
        <v>30</v>
      </c>
      <c r="L305" s="37"/>
      <c r="M305" s="37">
        <v>2014</v>
      </c>
      <c r="N305" s="37">
        <v>2039</v>
      </c>
      <c r="O305" s="37">
        <v>-28.462800000000001</v>
      </c>
      <c r="P305" s="37">
        <v>25.1891</v>
      </c>
    </row>
    <row r="306" spans="1:16" x14ac:dyDescent="0.25">
      <c r="A306" s="74" t="s">
        <v>429</v>
      </c>
      <c r="B306" s="34" t="s">
        <v>154</v>
      </c>
      <c r="C306" s="35" t="s">
        <v>155</v>
      </c>
      <c r="D306" s="35" t="s">
        <v>151</v>
      </c>
      <c r="E306" s="36" t="s">
        <v>114</v>
      </c>
      <c r="F306" s="36">
        <v>75</v>
      </c>
      <c r="G306" s="36">
        <v>2176</v>
      </c>
      <c r="H306" s="36">
        <v>0</v>
      </c>
      <c r="I306" s="36" t="s">
        <v>115</v>
      </c>
      <c r="J306" s="36">
        <v>1.28</v>
      </c>
      <c r="K306" s="36" t="s">
        <v>30</v>
      </c>
      <c r="L306" s="36"/>
      <c r="M306" s="36">
        <v>2014</v>
      </c>
      <c r="N306" s="36">
        <v>2039</v>
      </c>
      <c r="O306" s="36">
        <v>-28.313300000000002</v>
      </c>
      <c r="P306" s="36">
        <v>23.3751</v>
      </c>
    </row>
    <row r="307" spans="1:16" x14ac:dyDescent="0.25">
      <c r="A307" s="74" t="s">
        <v>429</v>
      </c>
      <c r="B307" s="34" t="s">
        <v>156</v>
      </c>
      <c r="C307" s="35" t="s">
        <v>156</v>
      </c>
      <c r="D307" s="35" t="s">
        <v>151</v>
      </c>
      <c r="E307" s="37" t="s">
        <v>114</v>
      </c>
      <c r="F307" s="37">
        <v>36.799999999999997</v>
      </c>
      <c r="G307" s="37">
        <v>2176</v>
      </c>
      <c r="H307" s="37">
        <v>0</v>
      </c>
      <c r="I307" s="37" t="s">
        <v>122</v>
      </c>
      <c r="J307" s="37">
        <v>1</v>
      </c>
      <c r="K307" s="37" t="s">
        <v>30</v>
      </c>
      <c r="L307" s="37"/>
      <c r="M307" s="37">
        <v>2013</v>
      </c>
      <c r="N307" s="37">
        <v>2038</v>
      </c>
      <c r="O307" s="37">
        <v>-30.9986</v>
      </c>
      <c r="P307" s="37">
        <v>24.650600000000001</v>
      </c>
    </row>
    <row r="308" spans="1:16" x14ac:dyDescent="0.25">
      <c r="A308" s="74" t="s">
        <v>429</v>
      </c>
      <c r="B308" s="34" t="s">
        <v>157</v>
      </c>
      <c r="C308" s="35" t="s">
        <v>158</v>
      </c>
      <c r="D308" s="35" t="s">
        <v>151</v>
      </c>
      <c r="E308" s="36" t="s">
        <v>114</v>
      </c>
      <c r="F308" s="36">
        <v>69.900000000000006</v>
      </c>
      <c r="G308" s="36">
        <v>2176</v>
      </c>
      <c r="H308" s="36">
        <v>0</v>
      </c>
      <c r="I308" s="36" t="s">
        <v>115</v>
      </c>
      <c r="J308" s="36">
        <v>1.07</v>
      </c>
      <c r="K308" s="36" t="s">
        <v>30</v>
      </c>
      <c r="L308" s="36"/>
      <c r="M308" s="36">
        <v>2014</v>
      </c>
      <c r="N308" s="36">
        <v>2039</v>
      </c>
      <c r="O308" s="36">
        <v>-30.837299999999999</v>
      </c>
      <c r="P308" s="36">
        <v>26.205500000000001</v>
      </c>
    </row>
    <row r="309" spans="1:16" x14ac:dyDescent="0.25">
      <c r="A309" s="74" t="s">
        <v>429</v>
      </c>
      <c r="B309" s="34" t="s">
        <v>159</v>
      </c>
      <c r="C309" s="35" t="s">
        <v>160</v>
      </c>
      <c r="D309" s="35" t="s">
        <v>151</v>
      </c>
      <c r="E309" s="37" t="s">
        <v>114</v>
      </c>
      <c r="F309" s="37">
        <v>74</v>
      </c>
      <c r="G309" s="37">
        <v>2176</v>
      </c>
      <c r="H309" s="37">
        <v>0</v>
      </c>
      <c r="I309" s="37" t="s">
        <v>122</v>
      </c>
      <c r="J309" s="37">
        <v>1.27</v>
      </c>
      <c r="K309" s="37" t="s">
        <v>30</v>
      </c>
      <c r="L309" s="37"/>
      <c r="M309" s="37">
        <v>2014</v>
      </c>
      <c r="N309" s="37">
        <v>2039</v>
      </c>
      <c r="O309" s="37">
        <v>-27.583611000000001</v>
      </c>
      <c r="P309" s="37">
        <v>22.932777999999999</v>
      </c>
    </row>
    <row r="310" spans="1:16" x14ac:dyDescent="0.25">
      <c r="A310" s="74" t="s">
        <v>429</v>
      </c>
      <c r="B310" s="34" t="s">
        <v>161</v>
      </c>
      <c r="C310" s="35" t="s">
        <v>162</v>
      </c>
      <c r="D310" s="35" t="s">
        <v>151</v>
      </c>
      <c r="E310" s="36" t="s">
        <v>114</v>
      </c>
      <c r="F310" s="36">
        <v>75</v>
      </c>
      <c r="G310" s="36">
        <v>2176</v>
      </c>
      <c r="H310" s="36">
        <v>0</v>
      </c>
      <c r="I310" s="36" t="s">
        <v>115</v>
      </c>
      <c r="J310" s="36">
        <v>1</v>
      </c>
      <c r="K310" s="36" t="s">
        <v>30</v>
      </c>
      <c r="L310" s="36"/>
      <c r="M310" s="36">
        <v>2014</v>
      </c>
      <c r="N310" s="36">
        <v>2039</v>
      </c>
      <c r="O310" s="36">
        <v>-30.604752999999999</v>
      </c>
      <c r="P310" s="36">
        <v>24.095238999999999</v>
      </c>
    </row>
    <row r="311" spans="1:16" x14ac:dyDescent="0.25">
      <c r="A311" s="74" t="s">
        <v>429</v>
      </c>
      <c r="B311" s="34" t="s">
        <v>163</v>
      </c>
      <c r="C311" s="35" t="s">
        <v>164</v>
      </c>
      <c r="D311" s="35" t="s">
        <v>151</v>
      </c>
      <c r="E311" s="37" t="s">
        <v>114</v>
      </c>
      <c r="F311" s="37">
        <v>8.9</v>
      </c>
      <c r="G311" s="37">
        <v>2176</v>
      </c>
      <c r="H311" s="37">
        <v>0</v>
      </c>
      <c r="I311" s="37" t="s">
        <v>115</v>
      </c>
      <c r="J311" s="37">
        <v>1.1200000000000001</v>
      </c>
      <c r="K311" s="37" t="s">
        <v>30</v>
      </c>
      <c r="L311" s="37"/>
      <c r="M311" s="37">
        <v>2014</v>
      </c>
      <c r="N311" s="37">
        <v>2039</v>
      </c>
      <c r="O311" s="37">
        <v>-28.549299999999999</v>
      </c>
      <c r="P311" s="37">
        <v>21.1038</v>
      </c>
    </row>
    <row r="312" spans="1:16" x14ac:dyDescent="0.25">
      <c r="A312" s="74" t="s">
        <v>429</v>
      </c>
      <c r="B312" s="34" t="s">
        <v>165</v>
      </c>
      <c r="C312" s="35" t="s">
        <v>165</v>
      </c>
      <c r="D312" s="35" t="s">
        <v>151</v>
      </c>
      <c r="E312" s="36" t="s">
        <v>114</v>
      </c>
      <c r="F312" s="36">
        <v>8.8000000000000007</v>
      </c>
      <c r="G312" s="36">
        <v>2176</v>
      </c>
      <c r="H312" s="36">
        <v>0</v>
      </c>
      <c r="I312" s="36" t="s">
        <v>115</v>
      </c>
      <c r="J312" s="36">
        <v>1.19</v>
      </c>
      <c r="K312" s="36" t="s">
        <v>30</v>
      </c>
      <c r="L312" s="36"/>
      <c r="M312" s="36">
        <v>2014</v>
      </c>
      <c r="N312" s="36">
        <v>2039</v>
      </c>
      <c r="O312" s="36">
        <v>-31.634886000000002</v>
      </c>
      <c r="P312" s="36">
        <v>18.505355999999999</v>
      </c>
    </row>
    <row r="313" spans="1:16" x14ac:dyDescent="0.25">
      <c r="A313" s="74" t="s">
        <v>429</v>
      </c>
      <c r="B313" s="34" t="s">
        <v>166</v>
      </c>
      <c r="C313" s="35" t="s">
        <v>167</v>
      </c>
      <c r="D313" s="35" t="s">
        <v>168</v>
      </c>
      <c r="E313" s="37" t="s">
        <v>114</v>
      </c>
      <c r="F313" s="37">
        <v>75</v>
      </c>
      <c r="G313" s="37">
        <v>1165</v>
      </c>
      <c r="H313" s="37">
        <v>0</v>
      </c>
      <c r="I313" s="37" t="s">
        <v>115</v>
      </c>
      <c r="J313" s="37">
        <v>1.1000000000000001</v>
      </c>
      <c r="K313" s="37" t="s">
        <v>30</v>
      </c>
      <c r="L313" s="37"/>
      <c r="M313" s="37">
        <v>2017</v>
      </c>
      <c r="N313" s="37">
        <v>2042</v>
      </c>
      <c r="O313" s="37">
        <v>-27.378969000000001</v>
      </c>
      <c r="P313" s="37">
        <v>23.012989000000001</v>
      </c>
    </row>
    <row r="314" spans="1:16" x14ac:dyDescent="0.25">
      <c r="A314" s="74" t="s">
        <v>429</v>
      </c>
      <c r="B314" s="34" t="s">
        <v>169</v>
      </c>
      <c r="C314" s="35" t="s">
        <v>170</v>
      </c>
      <c r="D314" s="35" t="s">
        <v>168</v>
      </c>
      <c r="E314" s="36" t="s">
        <v>114</v>
      </c>
      <c r="F314" s="36">
        <v>75</v>
      </c>
      <c r="G314" s="36">
        <v>1165</v>
      </c>
      <c r="H314" s="36">
        <v>0</v>
      </c>
      <c r="I314" s="36" t="s">
        <v>115</v>
      </c>
      <c r="J314" s="36">
        <v>1</v>
      </c>
      <c r="K314" s="36" t="s">
        <v>30</v>
      </c>
      <c r="L314" s="36"/>
      <c r="M314" s="36">
        <v>2016</v>
      </c>
      <c r="N314" s="36">
        <v>2041</v>
      </c>
      <c r="O314" s="36">
        <v>-32.4148</v>
      </c>
      <c r="P314" s="36">
        <v>18.7379</v>
      </c>
    </row>
    <row r="315" spans="1:16" x14ac:dyDescent="0.25">
      <c r="A315" s="74" t="s">
        <v>429</v>
      </c>
      <c r="B315" s="34" t="s">
        <v>171</v>
      </c>
      <c r="C315" s="35" t="s">
        <v>172</v>
      </c>
      <c r="D315" s="35" t="s">
        <v>168</v>
      </c>
      <c r="E315" s="37" t="s">
        <v>114</v>
      </c>
      <c r="F315" s="37">
        <v>75</v>
      </c>
      <c r="G315" s="37">
        <v>1165</v>
      </c>
      <c r="H315" s="37">
        <v>0</v>
      </c>
      <c r="I315" s="37" t="s">
        <v>115</v>
      </c>
      <c r="J315" s="37">
        <v>1.1499999999999999</v>
      </c>
      <c r="K315" s="37" t="s">
        <v>30</v>
      </c>
      <c r="L315" s="37"/>
      <c r="M315" s="37">
        <v>2016</v>
      </c>
      <c r="N315" s="37">
        <v>2041</v>
      </c>
      <c r="O315" s="37">
        <v>-30.037500000000001</v>
      </c>
      <c r="P315" s="37">
        <v>22.317222000000001</v>
      </c>
    </row>
    <row r="316" spans="1:16" x14ac:dyDescent="0.25">
      <c r="A316" s="74" t="s">
        <v>429</v>
      </c>
      <c r="B316" s="34" t="s">
        <v>173</v>
      </c>
      <c r="C316" s="35" t="s">
        <v>174</v>
      </c>
      <c r="D316" s="35" t="s">
        <v>168</v>
      </c>
      <c r="E316" s="36" t="s">
        <v>114</v>
      </c>
      <c r="F316" s="36">
        <v>75</v>
      </c>
      <c r="G316" s="36">
        <v>1165</v>
      </c>
      <c r="H316" s="36">
        <v>0</v>
      </c>
      <c r="I316" s="36" t="s">
        <v>122</v>
      </c>
      <c r="J316" s="36">
        <v>1.1499999999999999</v>
      </c>
      <c r="K316" s="36" t="s">
        <v>30</v>
      </c>
      <c r="L316" s="36"/>
      <c r="M316" s="36">
        <v>2016</v>
      </c>
      <c r="N316" s="36">
        <v>2041</v>
      </c>
      <c r="O316" s="36">
        <v>-30.024443999999999</v>
      </c>
      <c r="P316" s="36">
        <v>22.362777999999999</v>
      </c>
    </row>
    <row r="317" spans="1:16" x14ac:dyDescent="0.25">
      <c r="A317" s="74" t="s">
        <v>429</v>
      </c>
      <c r="B317" s="34" t="s">
        <v>175</v>
      </c>
      <c r="C317" s="35" t="s">
        <v>176</v>
      </c>
      <c r="D317" s="35" t="s">
        <v>168</v>
      </c>
      <c r="E317" s="37" t="s">
        <v>114</v>
      </c>
      <c r="F317" s="37">
        <v>75</v>
      </c>
      <c r="G317" s="37">
        <v>1165</v>
      </c>
      <c r="H317" s="37">
        <v>0</v>
      </c>
      <c r="I317" s="37" t="s">
        <v>115</v>
      </c>
      <c r="J317" s="37">
        <v>1.1000000000000001</v>
      </c>
      <c r="K317" s="37" t="s">
        <v>30</v>
      </c>
      <c r="L317" s="37"/>
      <c r="M317" s="37">
        <v>2017</v>
      </c>
      <c r="N317" s="37">
        <v>2042</v>
      </c>
      <c r="O317" s="37">
        <v>-29.086943999999999</v>
      </c>
      <c r="P317" s="37">
        <v>24.903333</v>
      </c>
    </row>
    <row r="318" spans="1:16" x14ac:dyDescent="0.25">
      <c r="A318" s="74" t="s">
        <v>429</v>
      </c>
      <c r="B318" s="34" t="s">
        <v>177</v>
      </c>
      <c r="C318" s="35" t="s">
        <v>178</v>
      </c>
      <c r="D318" s="35" t="s">
        <v>168</v>
      </c>
      <c r="E318" s="36" t="s">
        <v>114</v>
      </c>
      <c r="F318" s="36">
        <v>60</v>
      </c>
      <c r="G318" s="36">
        <v>1165</v>
      </c>
      <c r="H318" s="36">
        <v>0</v>
      </c>
      <c r="I318" s="36" t="s">
        <v>115</v>
      </c>
      <c r="J318" s="36">
        <v>1.1000000000000001</v>
      </c>
      <c r="K318" s="36" t="s">
        <v>30</v>
      </c>
      <c r="L318" s="36"/>
      <c r="M318" s="36">
        <v>2016</v>
      </c>
      <c r="N318" s="36">
        <v>2041</v>
      </c>
      <c r="O318" s="36">
        <v>-23.072778</v>
      </c>
      <c r="P318" s="36">
        <v>27.989443999999999</v>
      </c>
    </row>
    <row r="319" spans="1:16" x14ac:dyDescent="0.25">
      <c r="A319" s="74" t="s">
        <v>429</v>
      </c>
      <c r="B319" s="34" t="s">
        <v>179</v>
      </c>
      <c r="C319" s="35" t="s">
        <v>180</v>
      </c>
      <c r="D319" s="35" t="s">
        <v>181</v>
      </c>
      <c r="E319" s="37" t="s">
        <v>114</v>
      </c>
      <c r="F319" s="37">
        <v>40</v>
      </c>
      <c r="G319" s="37">
        <v>872</v>
      </c>
      <c r="H319" s="37">
        <v>0</v>
      </c>
      <c r="I319" s="37" t="s">
        <v>122</v>
      </c>
      <c r="J319" s="37">
        <v>1.1499999999999999</v>
      </c>
      <c r="K319" s="37" t="s">
        <v>30</v>
      </c>
      <c r="L319" s="37"/>
      <c r="M319" s="37">
        <v>2020</v>
      </c>
      <c r="N319" s="37">
        <v>2045</v>
      </c>
      <c r="O319" s="37">
        <v>-29.235793999999999</v>
      </c>
      <c r="P319" s="37">
        <v>18.897656000000001</v>
      </c>
    </row>
    <row r="320" spans="1:16" ht="16.5" x14ac:dyDescent="0.3">
      <c r="A320" s="74" t="s">
        <v>429</v>
      </c>
      <c r="B320" s="34" t="s">
        <v>182</v>
      </c>
      <c r="C320" s="35" t="s">
        <v>182</v>
      </c>
      <c r="D320" s="35" t="s">
        <v>181</v>
      </c>
      <c r="E320" s="36" t="s">
        <v>114</v>
      </c>
      <c r="F320" s="36">
        <v>67.900000000000006</v>
      </c>
      <c r="G320" s="36">
        <v>872</v>
      </c>
      <c r="H320" s="36">
        <v>0</v>
      </c>
      <c r="I320" s="36" t="s">
        <v>122</v>
      </c>
      <c r="J320" s="36">
        <v>1.1499999999999999</v>
      </c>
      <c r="K320" s="36" t="s">
        <v>30</v>
      </c>
      <c r="L320" s="36"/>
      <c r="M320" s="36">
        <v>2020</v>
      </c>
      <c r="N320" s="36">
        <v>2045</v>
      </c>
      <c r="O320" s="57">
        <v>-27.158300000000001</v>
      </c>
      <c r="P320" s="57">
        <v>26.4009</v>
      </c>
    </row>
    <row r="321" spans="1:16" x14ac:dyDescent="0.25">
      <c r="A321" s="74" t="s">
        <v>429</v>
      </c>
      <c r="B321" s="34" t="s">
        <v>183</v>
      </c>
      <c r="C321" s="35" t="s">
        <v>184</v>
      </c>
      <c r="D321" s="35" t="s">
        <v>181</v>
      </c>
      <c r="E321" s="37" t="s">
        <v>114</v>
      </c>
      <c r="F321" s="37">
        <v>50</v>
      </c>
      <c r="G321" s="37">
        <v>872</v>
      </c>
      <c r="H321" s="37">
        <v>0</v>
      </c>
      <c r="I321" s="37" t="s">
        <v>122</v>
      </c>
      <c r="J321" s="37">
        <v>1.1599999999999999</v>
      </c>
      <c r="K321" s="37" t="s">
        <v>30</v>
      </c>
      <c r="L321" s="37"/>
      <c r="M321" s="37">
        <v>2021</v>
      </c>
      <c r="N321" s="37">
        <v>2046</v>
      </c>
      <c r="O321" s="37">
        <v>-25.633199999999999</v>
      </c>
      <c r="P321" s="37">
        <v>27.930700000000002</v>
      </c>
    </row>
    <row r="322" spans="1:16" x14ac:dyDescent="0.25">
      <c r="A322" s="74" t="s">
        <v>429</v>
      </c>
      <c r="B322" s="34" t="s">
        <v>185</v>
      </c>
      <c r="C322" s="35" t="s">
        <v>186</v>
      </c>
      <c r="D322" s="35" t="s">
        <v>181</v>
      </c>
      <c r="E322" s="36" t="s">
        <v>114</v>
      </c>
      <c r="F322" s="36">
        <v>75</v>
      </c>
      <c r="G322" s="36">
        <v>872</v>
      </c>
      <c r="H322" s="36">
        <v>0</v>
      </c>
      <c r="I322" s="36" t="s">
        <v>122</v>
      </c>
      <c r="J322" s="36">
        <v>1.1499999999999999</v>
      </c>
      <c r="K322" s="36" t="s">
        <v>30</v>
      </c>
      <c r="L322" s="36"/>
      <c r="M322" s="36">
        <v>2020</v>
      </c>
      <c r="N322" s="36">
        <v>2045</v>
      </c>
      <c r="O322" s="36">
        <v>-28.567699999999999</v>
      </c>
      <c r="P322" s="36">
        <v>24.702300000000001</v>
      </c>
    </row>
    <row r="323" spans="1:16" x14ac:dyDescent="0.25">
      <c r="A323" s="74" t="s">
        <v>429</v>
      </c>
      <c r="B323" s="34" t="s">
        <v>187</v>
      </c>
      <c r="C323" s="35" t="s">
        <v>188</v>
      </c>
      <c r="D323" s="35" t="s">
        <v>181</v>
      </c>
      <c r="E323" s="37" t="s">
        <v>114</v>
      </c>
      <c r="F323" s="37">
        <v>75</v>
      </c>
      <c r="G323" s="37">
        <v>872</v>
      </c>
      <c r="H323" s="37">
        <v>0</v>
      </c>
      <c r="I323" s="37" t="s">
        <v>122</v>
      </c>
      <c r="J323" s="37">
        <v>1.1499999999999999</v>
      </c>
      <c r="K323" s="37" t="s">
        <v>30</v>
      </c>
      <c r="L323" s="37"/>
      <c r="M323" s="37">
        <v>2020</v>
      </c>
      <c r="N323" s="37">
        <v>2045</v>
      </c>
      <c r="O323" s="37">
        <v>-28.549299999999999</v>
      </c>
      <c r="P323" s="37">
        <v>21.1038</v>
      </c>
    </row>
    <row r="324" spans="1:16" x14ac:dyDescent="0.25">
      <c r="A324" s="74" t="s">
        <v>429</v>
      </c>
      <c r="B324" s="34" t="s">
        <v>189</v>
      </c>
      <c r="C324" s="35" t="s">
        <v>190</v>
      </c>
      <c r="D324" s="35" t="s">
        <v>181</v>
      </c>
      <c r="E324" s="36" t="s">
        <v>114</v>
      </c>
      <c r="F324" s="36">
        <v>75</v>
      </c>
      <c r="G324" s="36">
        <v>872</v>
      </c>
      <c r="H324" s="36">
        <v>0</v>
      </c>
      <c r="I324" s="36" t="s">
        <v>122</v>
      </c>
      <c r="J324" s="36">
        <v>1.1499999999999999</v>
      </c>
      <c r="K324" s="36" t="s">
        <v>30</v>
      </c>
      <c r="L324" s="36"/>
      <c r="M324" s="36">
        <v>2020</v>
      </c>
      <c r="N324" s="36">
        <v>2045</v>
      </c>
      <c r="O324" s="36">
        <v>-28.570699999999999</v>
      </c>
      <c r="P324" s="36">
        <v>21.061299999999999</v>
      </c>
    </row>
    <row r="325" spans="1:16" x14ac:dyDescent="0.25">
      <c r="A325" s="74" t="s">
        <v>429</v>
      </c>
      <c r="B325" s="34" t="s">
        <v>191</v>
      </c>
      <c r="C325" s="35" t="s">
        <v>192</v>
      </c>
      <c r="D325" s="35" t="s">
        <v>181</v>
      </c>
      <c r="E325" s="37" t="s">
        <v>114</v>
      </c>
      <c r="F325" s="37">
        <v>55</v>
      </c>
      <c r="G325" s="37">
        <v>872</v>
      </c>
      <c r="H325" s="37">
        <v>0</v>
      </c>
      <c r="I325" s="37" t="s">
        <v>122</v>
      </c>
      <c r="J325" s="37">
        <v>1.1499999999999999</v>
      </c>
      <c r="K325" s="37" t="s">
        <v>30</v>
      </c>
      <c r="L325" s="37"/>
      <c r="M325" s="37">
        <v>2021</v>
      </c>
      <c r="N325" s="37">
        <v>2046</v>
      </c>
      <c r="O325" s="37">
        <v>-29.3857</v>
      </c>
      <c r="P325" s="37">
        <v>23.3172</v>
      </c>
    </row>
    <row r="326" spans="1:16" x14ac:dyDescent="0.25">
      <c r="A326" s="74" t="s">
        <v>429</v>
      </c>
      <c r="B326" s="34" t="s">
        <v>193</v>
      </c>
      <c r="C326" s="35" t="s">
        <v>194</v>
      </c>
      <c r="D326" s="35" t="s">
        <v>181</v>
      </c>
      <c r="E326" s="36" t="s">
        <v>114</v>
      </c>
      <c r="F326" s="36">
        <v>75</v>
      </c>
      <c r="G326" s="36">
        <v>872</v>
      </c>
      <c r="H326" s="36">
        <v>0</v>
      </c>
      <c r="I326" s="36" t="s">
        <v>122</v>
      </c>
      <c r="J326" s="36">
        <v>1.1499999999999999</v>
      </c>
      <c r="K326" s="36" t="s">
        <v>30</v>
      </c>
      <c r="L326" s="36"/>
      <c r="M326" s="36">
        <v>2020</v>
      </c>
      <c r="N326" s="36">
        <v>2045</v>
      </c>
      <c r="O326" s="36">
        <v>-28.898810999999998</v>
      </c>
      <c r="P326" s="36">
        <v>19.557383000000002</v>
      </c>
    </row>
    <row r="327" spans="1:16" x14ac:dyDescent="0.25">
      <c r="A327" s="74" t="s">
        <v>429</v>
      </c>
      <c r="B327" s="34" t="s">
        <v>195</v>
      </c>
      <c r="C327" s="35" t="s">
        <v>196</v>
      </c>
      <c r="D327" s="35" t="s">
        <v>181</v>
      </c>
      <c r="E327" s="37" t="s">
        <v>114</v>
      </c>
      <c r="F327" s="37">
        <v>75</v>
      </c>
      <c r="G327" s="37">
        <v>872</v>
      </c>
      <c r="H327" s="37">
        <v>0</v>
      </c>
      <c r="I327" s="37" t="s">
        <v>122</v>
      </c>
      <c r="J327" s="37">
        <v>1.1499999999999999</v>
      </c>
      <c r="K327" s="37" t="s">
        <v>30</v>
      </c>
      <c r="L327" s="37"/>
      <c r="M327" s="37">
        <v>2023</v>
      </c>
      <c r="N327" s="37">
        <v>2048</v>
      </c>
      <c r="O327" s="37">
        <v>-30.918108610000001</v>
      </c>
      <c r="P327" s="37">
        <v>19.441043459999999</v>
      </c>
    </row>
    <row r="328" spans="1:16" x14ac:dyDescent="0.25">
      <c r="A328" s="74" t="s">
        <v>429</v>
      </c>
      <c r="B328" s="34" t="s">
        <v>197</v>
      </c>
      <c r="C328" s="35" t="s">
        <v>198</v>
      </c>
      <c r="D328" s="35" t="s">
        <v>181</v>
      </c>
      <c r="E328" s="36" t="s">
        <v>114</v>
      </c>
      <c r="F328" s="36">
        <v>75</v>
      </c>
      <c r="G328" s="36">
        <v>872</v>
      </c>
      <c r="H328" s="36">
        <v>0</v>
      </c>
      <c r="I328" s="36" t="s">
        <v>122</v>
      </c>
      <c r="J328" s="36">
        <v>1.1499999999999999</v>
      </c>
      <c r="K328" s="36" t="s">
        <v>30</v>
      </c>
      <c r="L328" s="36"/>
      <c r="M328" s="36">
        <v>2020</v>
      </c>
      <c r="N328" s="36">
        <v>2045</v>
      </c>
      <c r="O328" s="36">
        <v>-28.547360999999999</v>
      </c>
      <c r="P328" s="36">
        <v>21.094950000000001</v>
      </c>
    </row>
    <row r="329" spans="1:16" x14ac:dyDescent="0.25">
      <c r="A329" s="74" t="s">
        <v>429</v>
      </c>
      <c r="B329" s="34" t="s">
        <v>199</v>
      </c>
      <c r="C329" s="35" t="s">
        <v>200</v>
      </c>
      <c r="D329" s="35" t="s">
        <v>181</v>
      </c>
      <c r="E329" s="37" t="s">
        <v>114</v>
      </c>
      <c r="F329" s="37">
        <v>75</v>
      </c>
      <c r="G329" s="37">
        <v>872</v>
      </c>
      <c r="H329" s="37">
        <v>0</v>
      </c>
      <c r="I329" s="37" t="s">
        <v>122</v>
      </c>
      <c r="J329" s="37">
        <v>1.1499999999999999</v>
      </c>
      <c r="K329" s="37" t="s">
        <v>30</v>
      </c>
      <c r="L329" s="37"/>
      <c r="M329" s="37">
        <v>2020</v>
      </c>
      <c r="N329" s="37">
        <v>2045</v>
      </c>
      <c r="O329" s="37">
        <v>-27.0322</v>
      </c>
      <c r="P329" s="37">
        <v>24.793099999999999</v>
      </c>
    </row>
    <row r="330" spans="1:16" x14ac:dyDescent="0.25">
      <c r="A330" s="74" t="s">
        <v>429</v>
      </c>
      <c r="B330" s="34" t="s">
        <v>201</v>
      </c>
      <c r="C330" s="35" t="s">
        <v>201</v>
      </c>
      <c r="D330" s="35" t="s">
        <v>181</v>
      </c>
      <c r="E330" s="36" t="s">
        <v>114</v>
      </c>
      <c r="F330" s="36">
        <v>75</v>
      </c>
      <c r="G330" s="36">
        <v>872</v>
      </c>
      <c r="H330" s="36">
        <v>0</v>
      </c>
      <c r="I330" s="36" t="s">
        <v>122</v>
      </c>
      <c r="J330" s="36">
        <v>1.1499999999999999</v>
      </c>
      <c r="K330" s="36" t="s">
        <v>30</v>
      </c>
      <c r="L330" s="36"/>
      <c r="M330" s="36">
        <v>2021</v>
      </c>
      <c r="N330" s="36">
        <v>2046</v>
      </c>
      <c r="O330" s="36">
        <v>-25.5748</v>
      </c>
      <c r="P330" s="36">
        <v>26.0718</v>
      </c>
    </row>
    <row r="331" spans="1:16" x14ac:dyDescent="0.25">
      <c r="A331" s="74" t="s">
        <v>429</v>
      </c>
      <c r="B331" s="34" t="s">
        <v>242</v>
      </c>
      <c r="C331" s="35" t="s">
        <v>243</v>
      </c>
      <c r="D331" s="35" t="s">
        <v>113</v>
      </c>
      <c r="E331" s="36" t="s">
        <v>244</v>
      </c>
      <c r="F331" s="36">
        <v>135</v>
      </c>
      <c r="G331" s="36">
        <v>1513</v>
      </c>
      <c r="H331" s="36">
        <v>0</v>
      </c>
      <c r="I331" s="36" t="s">
        <v>30</v>
      </c>
      <c r="J331" s="36" t="s">
        <v>30</v>
      </c>
      <c r="K331" s="36">
        <v>115</v>
      </c>
      <c r="L331" s="36"/>
      <c r="M331" s="36">
        <v>2014</v>
      </c>
      <c r="N331" s="36">
        <v>2034</v>
      </c>
      <c r="O331" s="36">
        <v>-32.7333</v>
      </c>
      <c r="P331" s="36">
        <v>25.909300000000002</v>
      </c>
    </row>
    <row r="332" spans="1:16" x14ac:dyDescent="0.25">
      <c r="A332" s="74" t="s">
        <v>429</v>
      </c>
      <c r="B332" s="34" t="s">
        <v>245</v>
      </c>
      <c r="C332" s="35" t="s">
        <v>246</v>
      </c>
      <c r="D332" s="35" t="s">
        <v>113</v>
      </c>
      <c r="E332" s="37" t="s">
        <v>244</v>
      </c>
      <c r="F332" s="37">
        <v>26.19</v>
      </c>
      <c r="G332" s="37">
        <v>1513</v>
      </c>
      <c r="H332" s="37">
        <v>0</v>
      </c>
      <c r="I332" s="37" t="s">
        <v>30</v>
      </c>
      <c r="J332" s="37" t="s">
        <v>30</v>
      </c>
      <c r="K332" s="37">
        <v>91.5</v>
      </c>
      <c r="L332" s="37"/>
      <c r="M332" s="37">
        <v>2014</v>
      </c>
      <c r="N332" s="37">
        <v>2034</v>
      </c>
      <c r="O332">
        <v>-34.227499999999999</v>
      </c>
      <c r="P332">
        <v>19.382999999999999</v>
      </c>
    </row>
    <row r="333" spans="1:16" x14ac:dyDescent="0.25">
      <c r="A333" s="74" t="s">
        <v>429</v>
      </c>
      <c r="B333" s="34" t="s">
        <v>247</v>
      </c>
      <c r="C333" s="35" t="s">
        <v>248</v>
      </c>
      <c r="D333" s="35" t="s">
        <v>113</v>
      </c>
      <c r="E333" s="36" t="s">
        <v>244</v>
      </c>
      <c r="F333" s="36">
        <v>65.400000000000006</v>
      </c>
      <c r="G333" s="36">
        <v>1513</v>
      </c>
      <c r="H333" s="36">
        <v>0</v>
      </c>
      <c r="I333" s="36" t="s">
        <v>30</v>
      </c>
      <c r="J333" s="36" t="s">
        <v>30</v>
      </c>
      <c r="K333" s="36">
        <v>99.5</v>
      </c>
      <c r="L333" s="36"/>
      <c r="M333" s="36">
        <v>2014</v>
      </c>
      <c r="N333" s="36">
        <v>2034</v>
      </c>
      <c r="O333" s="36">
        <v>-33.092799999999997</v>
      </c>
      <c r="P333">
        <v>18.398900000000001</v>
      </c>
    </row>
    <row r="334" spans="1:16" x14ac:dyDescent="0.25">
      <c r="A334" s="74" t="s">
        <v>429</v>
      </c>
      <c r="B334" s="34" t="s">
        <v>249</v>
      </c>
      <c r="C334" s="35" t="s">
        <v>250</v>
      </c>
      <c r="D334" s="35" t="s">
        <v>113</v>
      </c>
      <c r="E334" s="37" t="s">
        <v>244</v>
      </c>
      <c r="F334" s="37">
        <v>133.86000000000001</v>
      </c>
      <c r="G334" s="37">
        <v>1513</v>
      </c>
      <c r="H334" s="37">
        <v>0</v>
      </c>
      <c r="I334" s="37" t="s">
        <v>30</v>
      </c>
      <c r="J334" s="37" t="s">
        <v>30</v>
      </c>
      <c r="K334" s="37">
        <v>80</v>
      </c>
      <c r="L334" s="37"/>
      <c r="M334" s="37">
        <v>2014</v>
      </c>
      <c r="N334" s="37">
        <v>2034</v>
      </c>
      <c r="O334" s="37">
        <v>-34.0107</v>
      </c>
      <c r="P334" s="37">
        <v>24.880800000000001</v>
      </c>
    </row>
    <row r="335" spans="1:16" x14ac:dyDescent="0.25">
      <c r="A335" s="74" t="s">
        <v>429</v>
      </c>
      <c r="B335" s="34" t="s">
        <v>251</v>
      </c>
      <c r="C335" s="35" t="s">
        <v>252</v>
      </c>
      <c r="D335" s="35" t="s">
        <v>113</v>
      </c>
      <c r="E335" s="36" t="s">
        <v>244</v>
      </c>
      <c r="F335" s="36">
        <v>77.599999999999994</v>
      </c>
      <c r="G335" s="36">
        <v>1513</v>
      </c>
      <c r="H335" s="36">
        <v>0</v>
      </c>
      <c r="I335" s="36" t="s">
        <v>30</v>
      </c>
      <c r="J335" s="36" t="s">
        <v>30</v>
      </c>
      <c r="K335" s="36">
        <v>99.5</v>
      </c>
      <c r="L335" s="36"/>
      <c r="M335" s="36">
        <v>2014</v>
      </c>
      <c r="N335" s="36">
        <v>2034</v>
      </c>
      <c r="O335">
        <v>-34.146560000000001</v>
      </c>
      <c r="P335">
        <v>24.700399999999998</v>
      </c>
    </row>
    <row r="336" spans="1:16" x14ac:dyDescent="0.25">
      <c r="A336" s="74" t="s">
        <v>429</v>
      </c>
      <c r="B336" s="34" t="s">
        <v>253</v>
      </c>
      <c r="C336" s="35" t="s">
        <v>254</v>
      </c>
      <c r="D336" s="35" t="s">
        <v>113</v>
      </c>
      <c r="E336" s="37" t="s">
        <v>244</v>
      </c>
      <c r="F336" s="37">
        <v>86.6</v>
      </c>
      <c r="G336" s="37">
        <v>1513</v>
      </c>
      <c r="H336" s="37">
        <v>0</v>
      </c>
      <c r="I336" s="37" t="s">
        <v>30</v>
      </c>
      <c r="J336" s="37" t="s">
        <v>30</v>
      </c>
      <c r="K336" s="37">
        <v>80</v>
      </c>
      <c r="L336" s="37"/>
      <c r="M336" s="37">
        <v>2014</v>
      </c>
      <c r="N336" s="37">
        <v>2034</v>
      </c>
      <c r="O336">
        <v>-33.962220000000002</v>
      </c>
      <c r="P336">
        <v>25.244440000000001</v>
      </c>
    </row>
    <row r="337" spans="1:16" x14ac:dyDescent="0.25">
      <c r="A337" s="74" t="s">
        <v>429</v>
      </c>
      <c r="B337" s="34" t="s">
        <v>255</v>
      </c>
      <c r="C337" s="35" t="s">
        <v>256</v>
      </c>
      <c r="D337" s="35" t="s">
        <v>113</v>
      </c>
      <c r="E337" s="36" t="s">
        <v>244</v>
      </c>
      <c r="F337" s="36">
        <v>72.75</v>
      </c>
      <c r="G337" s="36">
        <v>1513</v>
      </c>
      <c r="H337" s="36">
        <v>0</v>
      </c>
      <c r="I337" s="36" t="s">
        <v>30</v>
      </c>
      <c r="J337" s="36" t="s">
        <v>30</v>
      </c>
      <c r="K337" s="36">
        <v>80</v>
      </c>
      <c r="L337" s="36"/>
      <c r="M337" s="36">
        <v>2014</v>
      </c>
      <c r="N337" s="36">
        <v>2034</v>
      </c>
      <c r="O337">
        <v>-31.750833333333301</v>
      </c>
      <c r="P337">
        <v>23.1733333333333</v>
      </c>
    </row>
    <row r="338" spans="1:16" x14ac:dyDescent="0.25">
      <c r="A338" s="74" t="s">
        <v>429</v>
      </c>
      <c r="B338" s="34" t="s">
        <v>257</v>
      </c>
      <c r="C338" s="35" t="s">
        <v>258</v>
      </c>
      <c r="D338" s="35" t="s">
        <v>113</v>
      </c>
      <c r="E338" s="37" t="s">
        <v>244</v>
      </c>
      <c r="F338" s="37">
        <v>110</v>
      </c>
      <c r="G338" s="37">
        <v>1513</v>
      </c>
      <c r="H338" s="37">
        <v>0</v>
      </c>
      <c r="I338" s="37" t="s">
        <v>30</v>
      </c>
      <c r="J338" s="37" t="s">
        <v>30</v>
      </c>
      <c r="K338" s="37">
        <v>90</v>
      </c>
      <c r="L338" s="37"/>
      <c r="M338" s="37">
        <v>2014</v>
      </c>
      <c r="N338" s="37">
        <v>2034</v>
      </c>
      <c r="O338" s="37">
        <v>-34.128599999999999</v>
      </c>
      <c r="P338" s="37">
        <v>24.4818</v>
      </c>
    </row>
    <row r="339" spans="1:16" x14ac:dyDescent="0.25">
      <c r="A339" s="74" t="s">
        <v>429</v>
      </c>
      <c r="B339" s="38" t="s">
        <v>259</v>
      </c>
      <c r="C339" s="35" t="s">
        <v>260</v>
      </c>
      <c r="D339" s="35" t="s">
        <v>113</v>
      </c>
      <c r="E339" s="36" t="s">
        <v>244</v>
      </c>
      <c r="F339" s="36">
        <v>100</v>
      </c>
      <c r="G339" s="36">
        <v>1513</v>
      </c>
      <c r="H339" s="36">
        <v>0</v>
      </c>
      <c r="I339" s="36" t="s">
        <v>30</v>
      </c>
      <c r="J339" s="36" t="s">
        <v>30</v>
      </c>
      <c r="K339" s="36">
        <v>80</v>
      </c>
      <c r="L339" s="36"/>
      <c r="M339" s="36">
        <v>2014</v>
      </c>
      <c r="N339" s="36">
        <v>2034</v>
      </c>
      <c r="O339">
        <v>-31.496856837234699</v>
      </c>
      <c r="P339">
        <v>18.0633761989106</v>
      </c>
    </row>
    <row r="340" spans="1:16" x14ac:dyDescent="0.25">
      <c r="A340" s="74" t="s">
        <v>429</v>
      </c>
      <c r="B340" s="34" t="s">
        <v>261</v>
      </c>
      <c r="C340" s="35" t="s">
        <v>262</v>
      </c>
      <c r="D340" s="35" t="s">
        <v>151</v>
      </c>
      <c r="E340" s="37" t="s">
        <v>244</v>
      </c>
      <c r="F340" s="37">
        <v>137.9</v>
      </c>
      <c r="G340" s="37">
        <v>1186</v>
      </c>
      <c r="H340" s="37">
        <v>0</v>
      </c>
      <c r="I340" s="37" t="s">
        <v>30</v>
      </c>
      <c r="J340" s="37" t="s">
        <v>30</v>
      </c>
      <c r="K340" s="37">
        <v>80</v>
      </c>
      <c r="L340" s="37"/>
      <c r="M340" s="37">
        <v>2017</v>
      </c>
      <c r="N340" s="37">
        <v>2037</v>
      </c>
      <c r="O340" s="37">
        <v>-32.875797914560998</v>
      </c>
      <c r="P340" s="37">
        <v>25.997530099999999</v>
      </c>
    </row>
    <row r="341" spans="1:16" x14ac:dyDescent="0.25">
      <c r="A341" s="74" t="s">
        <v>429</v>
      </c>
      <c r="B341" s="34" t="s">
        <v>263</v>
      </c>
      <c r="C341" s="35" t="s">
        <v>150</v>
      </c>
      <c r="D341" s="35" t="s">
        <v>151</v>
      </c>
      <c r="E341" s="36" t="s">
        <v>244</v>
      </c>
      <c r="F341" s="36">
        <v>90.8</v>
      </c>
      <c r="G341" s="36">
        <v>1186</v>
      </c>
      <c r="H341" s="36">
        <v>0</v>
      </c>
      <c r="I341" s="36" t="s">
        <v>30</v>
      </c>
      <c r="J341" s="36" t="s">
        <v>30</v>
      </c>
      <c r="K341" s="36">
        <v>99.5</v>
      </c>
      <c r="L341" s="36"/>
      <c r="M341" s="36">
        <v>2017</v>
      </c>
      <c r="N341" s="36">
        <v>2037</v>
      </c>
      <c r="O341" s="36">
        <v>-32.834249999999997</v>
      </c>
      <c r="P341">
        <v>17.995611111111099</v>
      </c>
    </row>
    <row r="342" spans="1:16" x14ac:dyDescent="0.25">
      <c r="A342" s="74" t="s">
        <v>429</v>
      </c>
      <c r="B342" s="34" t="s">
        <v>264</v>
      </c>
      <c r="C342" s="35" t="s">
        <v>265</v>
      </c>
      <c r="D342" s="35" t="s">
        <v>151</v>
      </c>
      <c r="E342" s="37" t="s">
        <v>244</v>
      </c>
      <c r="F342" s="37">
        <v>20.6</v>
      </c>
      <c r="G342" s="37">
        <v>1186</v>
      </c>
      <c r="H342" s="37">
        <v>0</v>
      </c>
      <c r="I342" s="37" t="s">
        <v>30</v>
      </c>
      <c r="J342" s="37" t="s">
        <v>30</v>
      </c>
      <c r="K342" s="37">
        <v>100</v>
      </c>
      <c r="L342" s="37"/>
      <c r="M342" s="37">
        <v>2017</v>
      </c>
      <c r="N342" s="37">
        <v>2037</v>
      </c>
      <c r="O342" s="37">
        <v>-32.5901</v>
      </c>
      <c r="P342">
        <v>27.962299999999999</v>
      </c>
    </row>
    <row r="343" spans="1:16" x14ac:dyDescent="0.25">
      <c r="A343" s="74" t="s">
        <v>429</v>
      </c>
      <c r="B343" s="34" t="s">
        <v>266</v>
      </c>
      <c r="C343" s="35" t="s">
        <v>267</v>
      </c>
      <c r="D343" s="35" t="s">
        <v>151</v>
      </c>
      <c r="E343" s="36" t="s">
        <v>244</v>
      </c>
      <c r="F343" s="36">
        <v>135.19999999999999</v>
      </c>
      <c r="G343" s="36">
        <v>1186</v>
      </c>
      <c r="H343" s="36">
        <v>0</v>
      </c>
      <c r="I343" s="36" t="s">
        <v>30</v>
      </c>
      <c r="J343" s="36" t="s">
        <v>30</v>
      </c>
      <c r="K343" s="36">
        <v>91.5</v>
      </c>
      <c r="L343" s="36"/>
      <c r="M343" s="36">
        <v>2017</v>
      </c>
      <c r="N343" s="36">
        <v>2037</v>
      </c>
      <c r="O343">
        <v>-33.256399999999999</v>
      </c>
      <c r="P343">
        <v>19.0184</v>
      </c>
    </row>
    <row r="344" spans="1:16" x14ac:dyDescent="0.25">
      <c r="A344" s="74" t="s">
        <v>429</v>
      </c>
      <c r="B344" s="34" t="s">
        <v>268</v>
      </c>
      <c r="C344" s="35" t="s">
        <v>269</v>
      </c>
      <c r="D344" s="35" t="s">
        <v>151</v>
      </c>
      <c r="E344" s="37" t="s">
        <v>244</v>
      </c>
      <c r="F344" s="37">
        <v>59.8</v>
      </c>
      <c r="G344" s="37">
        <v>1186</v>
      </c>
      <c r="H344" s="37">
        <v>0</v>
      </c>
      <c r="I344" s="37" t="s">
        <v>30</v>
      </c>
      <c r="J344" s="37" t="s">
        <v>30</v>
      </c>
      <c r="K344" s="37">
        <v>115</v>
      </c>
      <c r="L344" s="37"/>
      <c r="M344" s="37">
        <v>2017</v>
      </c>
      <c r="N344" s="37">
        <v>2037</v>
      </c>
      <c r="O344">
        <v>-33.655099999999997</v>
      </c>
      <c r="P344">
        <v>25.5915</v>
      </c>
    </row>
    <row r="345" spans="1:16" x14ac:dyDescent="0.25">
      <c r="A345" s="74" t="s">
        <v>429</v>
      </c>
      <c r="B345" s="34" t="s">
        <v>270</v>
      </c>
      <c r="C345" s="35" t="s">
        <v>271</v>
      </c>
      <c r="D345" s="35" t="s">
        <v>151</v>
      </c>
      <c r="E345" s="36" t="s">
        <v>244</v>
      </c>
      <c r="F345" s="36">
        <v>94.8</v>
      </c>
      <c r="G345" s="36">
        <v>1186</v>
      </c>
      <c r="H345" s="36">
        <v>0</v>
      </c>
      <c r="I345" s="36" t="s">
        <v>30</v>
      </c>
      <c r="J345" s="36" t="s">
        <v>30</v>
      </c>
      <c r="K345" s="36">
        <v>91</v>
      </c>
      <c r="L345" s="36"/>
      <c r="M345" s="36">
        <v>2017</v>
      </c>
      <c r="N345" s="36">
        <v>2037</v>
      </c>
      <c r="O345">
        <v>-34.073500000000003</v>
      </c>
      <c r="P345">
        <v>24.506699999999999</v>
      </c>
    </row>
    <row r="346" spans="1:16" x14ac:dyDescent="0.25">
      <c r="A346" s="74" t="s">
        <v>429</v>
      </c>
      <c r="B346" s="34" t="s">
        <v>272</v>
      </c>
      <c r="C346" s="35" t="s">
        <v>273</v>
      </c>
      <c r="D346" s="35" t="s">
        <v>151</v>
      </c>
      <c r="E346" s="37" t="s">
        <v>244</v>
      </c>
      <c r="F346" s="37">
        <v>23.4</v>
      </c>
      <c r="G346" s="37">
        <v>1186</v>
      </c>
      <c r="H346" s="37">
        <v>0</v>
      </c>
      <c r="I346" s="37" t="s">
        <v>30</v>
      </c>
      <c r="J346" s="37" t="s">
        <v>30</v>
      </c>
      <c r="K346" s="37">
        <v>100</v>
      </c>
      <c r="L346" s="37"/>
      <c r="M346" s="37">
        <v>2017</v>
      </c>
      <c r="N346" s="37">
        <v>2037</v>
      </c>
      <c r="O346">
        <v>-32.5901</v>
      </c>
      <c r="P346">
        <v>26.456900000000001</v>
      </c>
    </row>
    <row r="347" spans="1:16" x14ac:dyDescent="0.25">
      <c r="A347" s="74" t="s">
        <v>429</v>
      </c>
      <c r="B347" s="34" t="s">
        <v>274</v>
      </c>
      <c r="C347" s="35" t="s">
        <v>275</v>
      </c>
      <c r="D347" s="35" t="s">
        <v>168</v>
      </c>
      <c r="E347" s="36" t="s">
        <v>244</v>
      </c>
      <c r="F347" s="36">
        <v>97</v>
      </c>
      <c r="G347" s="36">
        <v>868</v>
      </c>
      <c r="H347" s="36">
        <v>0</v>
      </c>
      <c r="I347" s="36" t="s">
        <v>30</v>
      </c>
      <c r="J347" s="36" t="s">
        <v>30</v>
      </c>
      <c r="K347" s="36">
        <v>115</v>
      </c>
      <c r="L347" s="36"/>
      <c r="M347" s="36">
        <v>2018</v>
      </c>
      <c r="N347" s="36">
        <v>2038</v>
      </c>
      <c r="O347">
        <v>-31.480899999999998</v>
      </c>
      <c r="P347">
        <v>26.439299999999999</v>
      </c>
    </row>
    <row r="348" spans="1:16" x14ac:dyDescent="0.25">
      <c r="A348" s="74" t="s">
        <v>429</v>
      </c>
      <c r="B348" s="34" t="s">
        <v>276</v>
      </c>
      <c r="C348" s="35" t="s">
        <v>277</v>
      </c>
      <c r="D348" s="35" t="s">
        <v>168</v>
      </c>
      <c r="E348" s="37" t="s">
        <v>244</v>
      </c>
      <c r="F348" s="37">
        <v>137.69999999999999</v>
      </c>
      <c r="G348" s="37">
        <v>868</v>
      </c>
      <c r="H348" s="37">
        <v>0</v>
      </c>
      <c r="I348" s="37" t="s">
        <v>30</v>
      </c>
      <c r="J348" s="37" t="s">
        <v>30</v>
      </c>
      <c r="K348" s="37">
        <v>91.5</v>
      </c>
      <c r="L348" s="37"/>
      <c r="M348" s="37">
        <v>2018</v>
      </c>
      <c r="N348" s="37">
        <v>2038</v>
      </c>
      <c r="O348">
        <v>-30.4344</v>
      </c>
      <c r="P348">
        <v>19.553799999999999</v>
      </c>
    </row>
    <row r="349" spans="1:16" x14ac:dyDescent="0.25">
      <c r="A349" s="74" t="s">
        <v>429</v>
      </c>
      <c r="B349" s="34" t="s">
        <v>278</v>
      </c>
      <c r="C349" s="35" t="s">
        <v>279</v>
      </c>
      <c r="D349" s="35" t="s">
        <v>168</v>
      </c>
      <c r="E349" s="36" t="s">
        <v>244</v>
      </c>
      <c r="F349" s="36">
        <v>138.19999999999999</v>
      </c>
      <c r="G349" s="36">
        <v>868</v>
      </c>
      <c r="H349" s="36">
        <v>0</v>
      </c>
      <c r="I349" s="36" t="s">
        <v>30</v>
      </c>
      <c r="J349" s="36" t="s">
        <v>30</v>
      </c>
      <c r="K349" s="36">
        <v>94</v>
      </c>
      <c r="L349" s="36"/>
      <c r="M349" s="36">
        <v>2018</v>
      </c>
      <c r="N349" s="36">
        <v>2038</v>
      </c>
      <c r="O349" s="36">
        <v>-30.380404030000001</v>
      </c>
      <c r="P349" s="36">
        <v>19.58928465</v>
      </c>
    </row>
    <row r="350" spans="1:16" x14ac:dyDescent="0.25">
      <c r="A350" s="74" t="s">
        <v>429</v>
      </c>
      <c r="B350" s="34" t="s">
        <v>280</v>
      </c>
      <c r="C350" s="35" t="s">
        <v>281</v>
      </c>
      <c r="D350" s="35" t="s">
        <v>168</v>
      </c>
      <c r="E350" s="37" t="s">
        <v>244</v>
      </c>
      <c r="F350" s="37">
        <v>139</v>
      </c>
      <c r="G350" s="37">
        <v>868</v>
      </c>
      <c r="H350" s="37">
        <v>0</v>
      </c>
      <c r="I350" s="37" t="s">
        <v>30</v>
      </c>
      <c r="J350" s="37" t="s">
        <v>30</v>
      </c>
      <c r="K350" s="37">
        <v>84</v>
      </c>
      <c r="L350" s="37"/>
      <c r="M350" s="37">
        <v>2018</v>
      </c>
      <c r="N350" s="37">
        <v>2038</v>
      </c>
      <c r="O350" s="37">
        <v>-30.716666666666601</v>
      </c>
      <c r="P350">
        <v>23.920555555555499</v>
      </c>
    </row>
    <row r="351" spans="1:16" x14ac:dyDescent="0.25">
      <c r="A351" s="74" t="s">
        <v>429</v>
      </c>
      <c r="B351" s="34" t="s">
        <v>282</v>
      </c>
      <c r="C351" s="35" t="s">
        <v>283</v>
      </c>
      <c r="D351" s="35" t="s">
        <v>168</v>
      </c>
      <c r="E351" s="36" t="s">
        <v>244</v>
      </c>
      <c r="F351" s="36">
        <v>96.5</v>
      </c>
      <c r="G351" s="36">
        <v>868</v>
      </c>
      <c r="H351" s="36">
        <v>0</v>
      </c>
      <c r="I351" s="36" t="s">
        <v>30</v>
      </c>
      <c r="J351" s="36" t="s">
        <v>30</v>
      </c>
      <c r="K351" s="36">
        <v>117</v>
      </c>
      <c r="L351" s="36"/>
      <c r="M351" s="36">
        <v>2018</v>
      </c>
      <c r="N351" s="36">
        <v>2038</v>
      </c>
      <c r="O351" s="36">
        <v>-30.7349</v>
      </c>
      <c r="P351">
        <v>23.866499999999998</v>
      </c>
    </row>
    <row r="352" spans="1:16" x14ac:dyDescent="0.25">
      <c r="A352" s="74" t="s">
        <v>429</v>
      </c>
      <c r="B352" s="34" t="s">
        <v>284</v>
      </c>
      <c r="C352" s="35" t="s">
        <v>285</v>
      </c>
      <c r="D352" s="35" t="s">
        <v>168</v>
      </c>
      <c r="E352" s="37" t="s">
        <v>244</v>
      </c>
      <c r="F352" s="37">
        <v>86.6</v>
      </c>
      <c r="G352" s="37">
        <v>868</v>
      </c>
      <c r="H352" s="37">
        <v>0</v>
      </c>
      <c r="I352" s="37" t="s">
        <v>30</v>
      </c>
      <c r="J352" s="37" t="s">
        <v>30</v>
      </c>
      <c r="K352" s="37">
        <v>100</v>
      </c>
      <c r="L352" s="37"/>
      <c r="M352" s="37">
        <v>2018</v>
      </c>
      <c r="N352" s="37">
        <v>2038</v>
      </c>
      <c r="O352">
        <v>-32.771000000000001</v>
      </c>
      <c r="P352">
        <v>25.915659999999999</v>
      </c>
    </row>
    <row r="353" spans="1:16" x14ac:dyDescent="0.25">
      <c r="A353" s="74" t="s">
        <v>429</v>
      </c>
      <c r="B353" s="34" t="s">
        <v>286</v>
      </c>
      <c r="C353" s="35" t="s">
        <v>287</v>
      </c>
      <c r="D353" s="35" t="s">
        <v>168</v>
      </c>
      <c r="E353" s="36" t="s">
        <v>244</v>
      </c>
      <c r="F353" s="36">
        <v>79.099999999999994</v>
      </c>
      <c r="G353" s="36">
        <v>868</v>
      </c>
      <c r="H353" s="36">
        <v>0</v>
      </c>
      <c r="I353" s="36" t="s">
        <v>30</v>
      </c>
      <c r="J353" s="36" t="s">
        <v>30</v>
      </c>
      <c r="K353" s="36">
        <v>100</v>
      </c>
      <c r="L353" s="36"/>
      <c r="M353" s="36">
        <v>2018</v>
      </c>
      <c r="N353" s="36">
        <v>2038</v>
      </c>
      <c r="O353">
        <v>-31.172814321717201</v>
      </c>
      <c r="P353">
        <v>25.016448728908198</v>
      </c>
    </row>
    <row r="354" spans="1:16" x14ac:dyDescent="0.25">
      <c r="A354" s="74" t="s">
        <v>429</v>
      </c>
      <c r="B354" s="34" t="s">
        <v>288</v>
      </c>
      <c r="C354" s="35" t="s">
        <v>289</v>
      </c>
      <c r="D354" s="35" t="s">
        <v>181</v>
      </c>
      <c r="E354" s="37" t="s">
        <v>244</v>
      </c>
      <c r="F354" s="37">
        <v>102</v>
      </c>
      <c r="G354" s="37">
        <v>687</v>
      </c>
      <c r="H354" s="37">
        <v>0</v>
      </c>
      <c r="I354" s="37" t="s">
        <v>30</v>
      </c>
      <c r="J354" s="37" t="s">
        <v>30</v>
      </c>
      <c r="K354" s="37">
        <v>100</v>
      </c>
      <c r="L354" s="37"/>
      <c r="M354" s="37">
        <v>2021</v>
      </c>
      <c r="N354" s="37">
        <v>2041</v>
      </c>
      <c r="O354">
        <v>-29.907800000000002</v>
      </c>
      <c r="P354" s="37">
        <v>22.339099999999998</v>
      </c>
    </row>
    <row r="355" spans="1:16" x14ac:dyDescent="0.25">
      <c r="A355" s="74" t="s">
        <v>429</v>
      </c>
      <c r="B355" s="34" t="s">
        <v>290</v>
      </c>
      <c r="C355" s="35" t="s">
        <v>291</v>
      </c>
      <c r="D355" s="35" t="s">
        <v>181</v>
      </c>
      <c r="E355" s="36" t="s">
        <v>244</v>
      </c>
      <c r="F355" s="36">
        <v>31.9</v>
      </c>
      <c r="G355" s="36">
        <v>687</v>
      </c>
      <c r="H355" s="36">
        <v>0</v>
      </c>
      <c r="I355" s="36" t="s">
        <v>30</v>
      </c>
      <c r="J355" s="36" t="s">
        <v>30</v>
      </c>
      <c r="K355" s="36">
        <v>100</v>
      </c>
      <c r="L355" s="36"/>
      <c r="M355" s="36">
        <v>2021</v>
      </c>
      <c r="N355" s="36">
        <v>2041</v>
      </c>
      <c r="O355">
        <v>-34.2423</v>
      </c>
      <c r="P355">
        <v>20.230699999999999</v>
      </c>
    </row>
    <row r="356" spans="1:16" x14ac:dyDescent="0.25">
      <c r="A356" s="74" t="s">
        <v>429</v>
      </c>
      <c r="B356" s="34" t="s">
        <v>292</v>
      </c>
      <c r="C356" s="35" t="s">
        <v>293</v>
      </c>
      <c r="D356" s="35" t="s">
        <v>181</v>
      </c>
      <c r="E356" s="37" t="s">
        <v>244</v>
      </c>
      <c r="F356" s="37">
        <v>135.9</v>
      </c>
      <c r="G356" s="37">
        <v>687</v>
      </c>
      <c r="H356" s="37">
        <v>0</v>
      </c>
      <c r="I356" s="37" t="s">
        <v>30</v>
      </c>
      <c r="J356" s="37" t="s">
        <v>30</v>
      </c>
      <c r="K356" s="37">
        <v>100</v>
      </c>
      <c r="L356" s="37"/>
      <c r="M356" s="37">
        <v>2021</v>
      </c>
      <c r="N356" s="37">
        <v>2041</v>
      </c>
      <c r="O356">
        <v>-29.959</v>
      </c>
      <c r="P356">
        <v>22.4131</v>
      </c>
    </row>
    <row r="357" spans="1:16" x14ac:dyDescent="0.25">
      <c r="A357" s="74" t="s">
        <v>429</v>
      </c>
      <c r="B357" s="34" t="s">
        <v>294</v>
      </c>
      <c r="C357" s="35" t="s">
        <v>295</v>
      </c>
      <c r="D357" s="35" t="s">
        <v>181</v>
      </c>
      <c r="E357" s="36" t="s">
        <v>244</v>
      </c>
      <c r="F357" s="36">
        <v>117.72</v>
      </c>
      <c r="G357" s="36">
        <v>687</v>
      </c>
      <c r="H357" s="36">
        <v>0</v>
      </c>
      <c r="I357" s="36" t="s">
        <v>30</v>
      </c>
      <c r="J357" s="36" t="s">
        <v>30</v>
      </c>
      <c r="K357" s="36">
        <v>100</v>
      </c>
      <c r="L357" s="36"/>
      <c r="M357" s="36">
        <v>2021</v>
      </c>
      <c r="N357" s="36">
        <v>2041</v>
      </c>
      <c r="O357">
        <v>-32.887500000000003</v>
      </c>
      <c r="P357">
        <v>25.941800000000001</v>
      </c>
    </row>
    <row r="358" spans="1:16" x14ac:dyDescent="0.25">
      <c r="A358" s="74" t="s">
        <v>429</v>
      </c>
      <c r="B358" s="34" t="s">
        <v>296</v>
      </c>
      <c r="C358" s="35" t="s">
        <v>297</v>
      </c>
      <c r="D358" s="35" t="s">
        <v>181</v>
      </c>
      <c r="E358" s="37" t="s">
        <v>244</v>
      </c>
      <c r="F358" s="37">
        <v>136.69999999999999</v>
      </c>
      <c r="G358" s="37">
        <v>687</v>
      </c>
      <c r="H358" s="37">
        <v>0</v>
      </c>
      <c r="I358" s="37" t="s">
        <v>30</v>
      </c>
      <c r="J358" s="37" t="s">
        <v>30</v>
      </c>
      <c r="K358" s="37">
        <v>100</v>
      </c>
      <c r="L358" s="37"/>
      <c r="M358" s="37">
        <v>2021</v>
      </c>
      <c r="N358" s="37">
        <v>2041</v>
      </c>
      <c r="O358">
        <v>-29.600100000000001</v>
      </c>
      <c r="P358" s="37">
        <v>18.356999999999999</v>
      </c>
    </row>
    <row r="359" spans="1:16" x14ac:dyDescent="0.25">
      <c r="A359" s="74" t="s">
        <v>429</v>
      </c>
      <c r="B359" s="34" t="s">
        <v>298</v>
      </c>
      <c r="C359" s="35" t="s">
        <v>299</v>
      </c>
      <c r="D359" s="35" t="s">
        <v>181</v>
      </c>
      <c r="E359" s="36" t="s">
        <v>244</v>
      </c>
      <c r="F359" s="36">
        <v>139.80000000000001</v>
      </c>
      <c r="G359" s="36">
        <v>687</v>
      </c>
      <c r="H359" s="36">
        <v>0</v>
      </c>
      <c r="I359" s="36" t="s">
        <v>30</v>
      </c>
      <c r="J359" s="36" t="s">
        <v>30</v>
      </c>
      <c r="K359" s="36">
        <v>100</v>
      </c>
      <c r="L359" s="36"/>
      <c r="M359" s="36">
        <v>2021</v>
      </c>
      <c r="N359" s="36">
        <v>2041</v>
      </c>
      <c r="O359" s="36">
        <v>-32.885800000000003</v>
      </c>
      <c r="P359" s="36">
        <v>20.656700000000001</v>
      </c>
    </row>
    <row r="360" spans="1:16" x14ac:dyDescent="0.25">
      <c r="A360" s="74" t="s">
        <v>429</v>
      </c>
      <c r="B360" s="34" t="s">
        <v>300</v>
      </c>
      <c r="C360" s="35" t="s">
        <v>301</v>
      </c>
      <c r="D360" s="35" t="s">
        <v>181</v>
      </c>
      <c r="E360" s="37" t="s">
        <v>244</v>
      </c>
      <c r="F360" s="37">
        <v>138.9</v>
      </c>
      <c r="G360" s="37">
        <v>687</v>
      </c>
      <c r="H360" s="37">
        <v>0</v>
      </c>
      <c r="I360" s="37" t="s">
        <v>30</v>
      </c>
      <c r="J360" s="37" t="s">
        <v>30</v>
      </c>
      <c r="K360" s="37">
        <v>100</v>
      </c>
      <c r="L360" s="37"/>
      <c r="M360" s="37">
        <v>2021</v>
      </c>
      <c r="N360" s="37">
        <v>2041</v>
      </c>
      <c r="O360">
        <v>-32.737670000000001</v>
      </c>
      <c r="P360">
        <v>25.966840000000001</v>
      </c>
    </row>
    <row r="361" spans="1:16" x14ac:dyDescent="0.25">
      <c r="A361" s="74" t="s">
        <v>429</v>
      </c>
      <c r="B361" s="34" t="s">
        <v>302</v>
      </c>
      <c r="C361" s="35" t="s">
        <v>303</v>
      </c>
      <c r="D361" s="35" t="s">
        <v>181</v>
      </c>
      <c r="E361" s="36" t="s">
        <v>244</v>
      </c>
      <c r="F361" s="36">
        <v>140</v>
      </c>
      <c r="G361" s="36">
        <v>687</v>
      </c>
      <c r="H361" s="36">
        <v>0</v>
      </c>
      <c r="I361" s="36" t="s">
        <v>30</v>
      </c>
      <c r="J361" s="36" t="s">
        <v>30</v>
      </c>
      <c r="K361" s="36">
        <v>100</v>
      </c>
      <c r="L361" s="36"/>
      <c r="M361" s="36">
        <v>2021</v>
      </c>
      <c r="N361" s="36">
        <v>2041</v>
      </c>
      <c r="O361">
        <v>-34.116390000000003</v>
      </c>
      <c r="P361">
        <v>24.648890000000002</v>
      </c>
    </row>
    <row r="362" spans="1:16" x14ac:dyDescent="0.25">
      <c r="A362" s="74" t="s">
        <v>429</v>
      </c>
      <c r="B362" s="34" t="s">
        <v>304</v>
      </c>
      <c r="C362" s="35" t="s">
        <v>305</v>
      </c>
      <c r="D362" s="35" t="s">
        <v>181</v>
      </c>
      <c r="E362" s="37" t="s">
        <v>244</v>
      </c>
      <c r="F362" s="37">
        <v>107.76</v>
      </c>
      <c r="G362" s="37">
        <v>687</v>
      </c>
      <c r="H362" s="37">
        <v>0</v>
      </c>
      <c r="I362" s="37" t="s">
        <v>30</v>
      </c>
      <c r="J362" s="37" t="s">
        <v>30</v>
      </c>
      <c r="K362" s="37">
        <v>100</v>
      </c>
      <c r="L362" s="37"/>
      <c r="M362" s="37">
        <v>2021</v>
      </c>
      <c r="N362" s="37">
        <v>2041</v>
      </c>
      <c r="O362">
        <v>-33.0544444444444</v>
      </c>
      <c r="P362">
        <v>20.100277777777698</v>
      </c>
    </row>
    <row r="363" spans="1:16" x14ac:dyDescent="0.25">
      <c r="A363" s="74" t="s">
        <v>429</v>
      </c>
      <c r="B363" s="34" t="s">
        <v>306</v>
      </c>
      <c r="C363" s="35" t="s">
        <v>307</v>
      </c>
      <c r="D363" s="35" t="s">
        <v>181</v>
      </c>
      <c r="E363" s="36" t="s">
        <v>244</v>
      </c>
      <c r="F363" s="36">
        <v>140</v>
      </c>
      <c r="G363" s="36">
        <v>687</v>
      </c>
      <c r="H363" s="36">
        <v>0</v>
      </c>
      <c r="I363" s="36" t="s">
        <v>30</v>
      </c>
      <c r="J363" s="36" t="s">
        <v>30</v>
      </c>
      <c r="K363" s="36">
        <v>100</v>
      </c>
      <c r="L363" s="36"/>
      <c r="M363" s="36">
        <v>2021</v>
      </c>
      <c r="N363" s="36">
        <v>2041</v>
      </c>
      <c r="O363" s="36">
        <v>-32.9172333333333</v>
      </c>
      <c r="P363">
        <v>20.509088888888801</v>
      </c>
    </row>
    <row r="364" spans="1:16" x14ac:dyDescent="0.25">
      <c r="A364" s="74" t="s">
        <v>429</v>
      </c>
      <c r="B364" s="34" t="s">
        <v>308</v>
      </c>
      <c r="C364" s="35" t="s">
        <v>309</v>
      </c>
      <c r="D364" s="35" t="s">
        <v>181</v>
      </c>
      <c r="E364" s="37" t="s">
        <v>244</v>
      </c>
      <c r="F364" s="37">
        <v>139.4</v>
      </c>
      <c r="G364" s="37">
        <v>687</v>
      </c>
      <c r="H364" s="37">
        <v>0</v>
      </c>
      <c r="I364" s="37" t="s">
        <v>30</v>
      </c>
      <c r="J364" s="37" t="s">
        <v>30</v>
      </c>
      <c r="K364" s="37">
        <v>100</v>
      </c>
      <c r="L364" s="37"/>
      <c r="M364" s="37">
        <v>2021</v>
      </c>
      <c r="N364" s="37">
        <v>2041</v>
      </c>
      <c r="O364" s="37">
        <v>-32.753999999999998</v>
      </c>
      <c r="P364">
        <v>20.639600000000002</v>
      </c>
    </row>
    <row r="365" spans="1:16" x14ac:dyDescent="0.25">
      <c r="A365" s="74" t="s">
        <v>429</v>
      </c>
      <c r="B365" s="34" t="s">
        <v>323</v>
      </c>
      <c r="C365" s="35" t="s">
        <v>324</v>
      </c>
      <c r="D365" s="35" t="s">
        <v>113</v>
      </c>
      <c r="E365" s="36" t="s">
        <v>325</v>
      </c>
      <c r="F365" s="36">
        <v>100</v>
      </c>
      <c r="G365" s="36">
        <v>3554</v>
      </c>
      <c r="H365" s="36">
        <v>0</v>
      </c>
      <c r="I365" s="36" t="s">
        <v>30</v>
      </c>
      <c r="J365" s="36" t="s">
        <v>30</v>
      </c>
      <c r="K365" s="36" t="s">
        <v>30</v>
      </c>
      <c r="L365" s="36">
        <v>3</v>
      </c>
      <c r="M365" s="36">
        <v>2015</v>
      </c>
      <c r="N365" s="36">
        <v>2045</v>
      </c>
      <c r="O365" s="36">
        <v>-28.879300000000001</v>
      </c>
      <c r="P365" s="36">
        <v>19.5929</v>
      </c>
    </row>
    <row r="366" spans="1:16" x14ac:dyDescent="0.25">
      <c r="A366" s="74" t="s">
        <v>429</v>
      </c>
      <c r="B366" s="34" t="s">
        <v>326</v>
      </c>
      <c r="C366" s="35" t="s">
        <v>327</v>
      </c>
      <c r="D366" s="35" t="s">
        <v>113</v>
      </c>
      <c r="E366" s="37" t="s">
        <v>325</v>
      </c>
      <c r="F366" s="37">
        <v>50</v>
      </c>
      <c r="G366" s="37">
        <v>3554</v>
      </c>
      <c r="H366" s="37">
        <v>0</v>
      </c>
      <c r="I366" s="37" t="s">
        <v>30</v>
      </c>
      <c r="J366" s="37" t="s">
        <v>30</v>
      </c>
      <c r="K366" s="37" t="s">
        <v>30</v>
      </c>
      <c r="L366" s="37">
        <v>6</v>
      </c>
      <c r="M366" s="37">
        <v>2015</v>
      </c>
      <c r="N366" s="37">
        <v>2045</v>
      </c>
      <c r="O366" s="37">
        <v>-28.5364</v>
      </c>
      <c r="P366" s="37">
        <v>21.078199999999999</v>
      </c>
    </row>
    <row r="367" spans="1:16" x14ac:dyDescent="0.25">
      <c r="A367" s="74" t="s">
        <v>429</v>
      </c>
      <c r="B367" s="34" t="s">
        <v>328</v>
      </c>
      <c r="C367" s="35" t="s">
        <v>329</v>
      </c>
      <c r="D367" s="35" t="s">
        <v>151</v>
      </c>
      <c r="E367" s="36" t="s">
        <v>325</v>
      </c>
      <c r="F367" s="36">
        <v>50</v>
      </c>
      <c r="G367" s="36">
        <v>3324</v>
      </c>
      <c r="H367" s="36">
        <v>0</v>
      </c>
      <c r="I367" s="36" t="s">
        <v>30</v>
      </c>
      <c r="J367" s="36" t="s">
        <v>30</v>
      </c>
      <c r="K367" s="36" t="s">
        <v>30</v>
      </c>
      <c r="L367" s="36">
        <v>9</v>
      </c>
      <c r="M367" s="37">
        <v>2016</v>
      </c>
      <c r="N367" s="36">
        <v>2046</v>
      </c>
      <c r="O367" s="36">
        <v>-28.7333</v>
      </c>
      <c r="P367" s="36">
        <v>21.9955</v>
      </c>
    </row>
    <row r="368" spans="1:16" x14ac:dyDescent="0.25">
      <c r="A368" s="74" t="s">
        <v>429</v>
      </c>
      <c r="B368" s="34" t="s">
        <v>330</v>
      </c>
      <c r="C368" s="35" t="s">
        <v>331</v>
      </c>
      <c r="D368" s="35" t="s">
        <v>168</v>
      </c>
      <c r="E368" s="37" t="s">
        <v>325</v>
      </c>
      <c r="F368" s="37">
        <v>100</v>
      </c>
      <c r="G368" s="37">
        <v>3114</v>
      </c>
      <c r="H368" s="37">
        <v>0</v>
      </c>
      <c r="I368" s="37" t="s">
        <v>30</v>
      </c>
      <c r="J368" s="37" t="s">
        <v>30</v>
      </c>
      <c r="K368" s="37" t="s">
        <v>30</v>
      </c>
      <c r="L368" s="37">
        <v>6</v>
      </c>
      <c r="M368" s="37">
        <v>2017</v>
      </c>
      <c r="N368" s="37">
        <v>2047</v>
      </c>
      <c r="O368" s="37">
        <v>-28.890599999999999</v>
      </c>
      <c r="P368" s="37">
        <v>19.591799999999999</v>
      </c>
    </row>
    <row r="369" spans="1:16" x14ac:dyDescent="0.25">
      <c r="A369" s="74" t="s">
        <v>429</v>
      </c>
      <c r="B369" s="34" t="s">
        <v>332</v>
      </c>
      <c r="C369" s="35" t="s">
        <v>333</v>
      </c>
      <c r="D369" s="35" t="s">
        <v>168</v>
      </c>
      <c r="E369" s="36" t="s">
        <v>325</v>
      </c>
      <c r="F369" s="36">
        <v>100</v>
      </c>
      <c r="G369" s="36">
        <v>3114</v>
      </c>
      <c r="H369" s="36">
        <v>0</v>
      </c>
      <c r="I369" s="36" t="s">
        <v>30</v>
      </c>
      <c r="J369" s="36" t="s">
        <v>30</v>
      </c>
      <c r="K369" s="36" t="s">
        <v>30</v>
      </c>
      <c r="L369" s="36">
        <v>6</v>
      </c>
      <c r="M369" s="37">
        <v>2019</v>
      </c>
      <c r="N369" s="36">
        <v>2049</v>
      </c>
      <c r="O369" s="36">
        <v>-28.4819</v>
      </c>
      <c r="P369" s="36">
        <v>21.520399999999999</v>
      </c>
    </row>
    <row r="370" spans="1:16" x14ac:dyDescent="0.25">
      <c r="A370" s="74" t="s">
        <v>429</v>
      </c>
      <c r="B370" s="34" t="s">
        <v>334</v>
      </c>
      <c r="C370" s="35" t="s">
        <v>127</v>
      </c>
      <c r="D370" s="35" t="s">
        <v>335</v>
      </c>
      <c r="E370" s="37" t="s">
        <v>325</v>
      </c>
      <c r="F370" s="37">
        <v>100</v>
      </c>
      <c r="G370" s="37">
        <v>2902</v>
      </c>
      <c r="H370" s="37">
        <v>0</v>
      </c>
      <c r="I370" s="37" t="s">
        <v>30</v>
      </c>
      <c r="J370" s="37" t="s">
        <v>30</v>
      </c>
      <c r="K370" s="37" t="s">
        <v>30</v>
      </c>
      <c r="L370" s="37">
        <v>6</v>
      </c>
      <c r="M370" s="37">
        <v>2019</v>
      </c>
      <c r="N370" s="37">
        <v>2049</v>
      </c>
      <c r="O370" s="37">
        <v>-27.609500000000001</v>
      </c>
      <c r="P370" s="37">
        <v>23.0276</v>
      </c>
    </row>
    <row r="371" spans="1:16" x14ac:dyDescent="0.25">
      <c r="A371" s="74" t="s">
        <v>429</v>
      </c>
      <c r="B371" s="34" t="s">
        <v>336</v>
      </c>
      <c r="C371" s="35" t="s">
        <v>337</v>
      </c>
      <c r="D371" s="35" t="s">
        <v>335</v>
      </c>
      <c r="E371" s="36" t="s">
        <v>325</v>
      </c>
      <c r="F371" s="36">
        <v>100</v>
      </c>
      <c r="G371" s="36">
        <v>2902</v>
      </c>
      <c r="H371" s="36">
        <v>0</v>
      </c>
      <c r="I371" s="36" t="s">
        <v>30</v>
      </c>
      <c r="J371" s="36" t="s">
        <v>30</v>
      </c>
      <c r="K371" s="36" t="s">
        <v>30</v>
      </c>
      <c r="L371" s="36">
        <v>9</v>
      </c>
      <c r="M371" s="36">
        <v>2024</v>
      </c>
      <c r="N371" s="36" t="s">
        <v>48</v>
      </c>
      <c r="O371" s="36">
        <v>-28.309522111023199</v>
      </c>
      <c r="P371" s="36">
        <v>23.104063371285399</v>
      </c>
    </row>
    <row r="372" spans="1:16" x14ac:dyDescent="0.25">
      <c r="A372" s="74" t="s">
        <v>429</v>
      </c>
      <c r="B372" s="34" t="s">
        <v>338</v>
      </c>
      <c r="C372" s="35" t="s">
        <v>339</v>
      </c>
      <c r="D372" s="35" t="s">
        <v>41</v>
      </c>
      <c r="E372" s="37" t="s">
        <v>72</v>
      </c>
      <c r="F372" s="37">
        <v>10</v>
      </c>
      <c r="G372" s="37">
        <v>1363</v>
      </c>
      <c r="H372" s="37">
        <v>0</v>
      </c>
      <c r="I372" s="37" t="s">
        <v>30</v>
      </c>
      <c r="J372" s="37" t="s">
        <v>30</v>
      </c>
      <c r="K372" s="37" t="s">
        <v>30</v>
      </c>
      <c r="L372" s="37" t="s">
        <v>30</v>
      </c>
      <c r="M372" s="37">
        <v>2020</v>
      </c>
      <c r="N372" s="37" t="s">
        <v>48</v>
      </c>
      <c r="O372" s="37">
        <v>-28.752696592251599</v>
      </c>
      <c r="P372" s="37">
        <v>20.533500298364299</v>
      </c>
    </row>
    <row r="373" spans="1:16" x14ac:dyDescent="0.25">
      <c r="A373" s="74" t="s">
        <v>429</v>
      </c>
      <c r="B373" s="34" t="s">
        <v>340</v>
      </c>
      <c r="C373" s="35" t="s">
        <v>341</v>
      </c>
      <c r="D373" s="35" t="s">
        <v>41</v>
      </c>
      <c r="E373" s="36" t="s">
        <v>72</v>
      </c>
      <c r="F373" s="36">
        <v>4.22</v>
      </c>
      <c r="G373" s="36">
        <v>1363</v>
      </c>
      <c r="H373" s="36">
        <v>0</v>
      </c>
      <c r="I373" s="36" t="s">
        <v>30</v>
      </c>
      <c r="J373" s="36" t="s">
        <v>30</v>
      </c>
      <c r="K373" s="36" t="s">
        <v>30</v>
      </c>
      <c r="L373" s="36" t="s">
        <v>30</v>
      </c>
      <c r="M373" s="36">
        <v>2020</v>
      </c>
      <c r="N373" s="36" t="s">
        <v>48</v>
      </c>
      <c r="O373" s="36">
        <v>-28.514154148940701</v>
      </c>
      <c r="P373" s="36">
        <v>28.4101438223705</v>
      </c>
    </row>
    <row r="374" spans="1:16" x14ac:dyDescent="0.25">
      <c r="A374" s="74" t="s">
        <v>429</v>
      </c>
      <c r="B374" s="34" t="s">
        <v>342</v>
      </c>
      <c r="C374" s="35" t="s">
        <v>343</v>
      </c>
      <c r="D374" s="35" t="s">
        <v>41</v>
      </c>
      <c r="E374" s="37" t="s">
        <v>72</v>
      </c>
      <c r="F374" s="37">
        <v>3.8</v>
      </c>
      <c r="G374" s="37">
        <v>1240</v>
      </c>
      <c r="H374" s="37">
        <v>0</v>
      </c>
      <c r="I374" s="37" t="s">
        <v>30</v>
      </c>
      <c r="J374" s="37" t="s">
        <v>30</v>
      </c>
      <c r="K374" s="37" t="s">
        <v>30</v>
      </c>
      <c r="L374" s="37" t="s">
        <v>30</v>
      </c>
      <c r="M374" s="37">
        <v>2020</v>
      </c>
      <c r="N374" s="37" t="s">
        <v>48</v>
      </c>
      <c r="O374" s="37">
        <v>-28.242503069651601</v>
      </c>
      <c r="P374" s="37">
        <v>28.307683283941302</v>
      </c>
    </row>
    <row r="375" spans="1:16" x14ac:dyDescent="0.25">
      <c r="A375" s="74" t="s">
        <v>429</v>
      </c>
      <c r="B375" s="34" t="s">
        <v>344</v>
      </c>
      <c r="C375" s="35" t="s">
        <v>344</v>
      </c>
      <c r="D375" s="35" t="s">
        <v>41</v>
      </c>
      <c r="E375" s="36" t="s">
        <v>72</v>
      </c>
      <c r="F375" s="36">
        <v>65</v>
      </c>
      <c r="G375" s="36">
        <v>300</v>
      </c>
      <c r="H375" s="36">
        <v>0</v>
      </c>
      <c r="I375" s="36" t="s">
        <v>30</v>
      </c>
      <c r="J375" s="36" t="s">
        <v>30</v>
      </c>
      <c r="K375" s="36" t="s">
        <v>30</v>
      </c>
      <c r="L375" s="36" t="s">
        <v>30</v>
      </c>
      <c r="M375" s="36">
        <v>2020</v>
      </c>
      <c r="N375" s="36" t="s">
        <v>48</v>
      </c>
      <c r="O375" s="36">
        <v>-32.049999999999997</v>
      </c>
      <c r="P375" s="36">
        <v>28.58333</v>
      </c>
    </row>
    <row r="376" spans="1:16" x14ac:dyDescent="0.25">
      <c r="A376" s="74" t="s">
        <v>429</v>
      </c>
      <c r="B376" s="34" t="s">
        <v>345</v>
      </c>
      <c r="C376" s="35" t="s">
        <v>345</v>
      </c>
      <c r="D376" s="35" t="s">
        <v>345</v>
      </c>
      <c r="E376" s="37" t="s">
        <v>346</v>
      </c>
      <c r="F376" s="37">
        <v>1764</v>
      </c>
      <c r="G376" s="37">
        <v>300</v>
      </c>
      <c r="H376" s="37">
        <v>0</v>
      </c>
      <c r="I376" s="37" t="s">
        <v>30</v>
      </c>
      <c r="J376" s="37" t="s">
        <v>30</v>
      </c>
      <c r="K376" s="37" t="s">
        <v>30</v>
      </c>
      <c r="L376" s="37" t="s">
        <v>30</v>
      </c>
      <c r="M376" s="37">
        <v>2020</v>
      </c>
      <c r="N376" s="37" t="s">
        <v>48</v>
      </c>
      <c r="O376" s="37">
        <v>-25.919879999999999</v>
      </c>
      <c r="P376" s="37">
        <v>28.27627</v>
      </c>
    </row>
    <row r="377" spans="1:16" x14ac:dyDescent="0.25">
      <c r="A377" s="74" t="s">
        <v>429</v>
      </c>
      <c r="B377" s="34" t="s">
        <v>347</v>
      </c>
      <c r="C377" s="35" t="s">
        <v>348</v>
      </c>
      <c r="D377" s="35" t="s">
        <v>41</v>
      </c>
      <c r="E377" s="36" t="s">
        <v>349</v>
      </c>
      <c r="F377" s="36">
        <v>7.56</v>
      </c>
      <c r="G377" s="36">
        <v>1109</v>
      </c>
      <c r="H377" s="36">
        <v>0</v>
      </c>
      <c r="I377" s="36" t="s">
        <v>30</v>
      </c>
      <c r="J377" s="36" t="s">
        <v>30</v>
      </c>
      <c r="K377" s="36" t="s">
        <v>30</v>
      </c>
      <c r="L377" s="36" t="s">
        <v>30</v>
      </c>
      <c r="M377" s="36">
        <v>2020</v>
      </c>
      <c r="N377" s="36">
        <v>2049</v>
      </c>
      <c r="O377" s="36">
        <v>-26.1949542428945</v>
      </c>
      <c r="P377" s="36">
        <v>28.032528400020201</v>
      </c>
    </row>
    <row r="378" spans="1:16" x14ac:dyDescent="0.25">
      <c r="A378" s="74" t="s">
        <v>429</v>
      </c>
      <c r="B378" s="34" t="s">
        <v>350</v>
      </c>
      <c r="C378" s="35" t="s">
        <v>350</v>
      </c>
      <c r="D378" s="35" t="s">
        <v>41</v>
      </c>
      <c r="E378" s="37" t="s">
        <v>349</v>
      </c>
      <c r="F378" s="37">
        <v>16.5</v>
      </c>
      <c r="G378" s="37">
        <v>1500</v>
      </c>
      <c r="H378" s="37">
        <v>0</v>
      </c>
      <c r="I378" s="37" t="s">
        <v>30</v>
      </c>
      <c r="J378" s="37" t="s">
        <v>30</v>
      </c>
      <c r="K378" s="37" t="s">
        <v>30</v>
      </c>
      <c r="L378" s="37" t="s">
        <v>30</v>
      </c>
      <c r="M378" s="37">
        <v>2030</v>
      </c>
      <c r="N378" s="37" t="s">
        <v>48</v>
      </c>
      <c r="O378" s="37">
        <v>-27.618037149128</v>
      </c>
      <c r="P378" s="37">
        <v>32.0345129341963</v>
      </c>
    </row>
    <row r="379" spans="1:16" x14ac:dyDescent="0.25">
      <c r="A379" s="74" t="s">
        <v>429</v>
      </c>
      <c r="B379" s="34" t="s">
        <v>351</v>
      </c>
      <c r="C379" s="35" t="s">
        <v>352</v>
      </c>
      <c r="D379" s="35" t="s">
        <v>41</v>
      </c>
      <c r="E379" s="36" t="s">
        <v>349</v>
      </c>
      <c r="F379" s="36">
        <v>25</v>
      </c>
      <c r="G379" s="36">
        <v>1500</v>
      </c>
      <c r="H379" s="36">
        <v>0</v>
      </c>
      <c r="I379" s="36" t="s">
        <v>30</v>
      </c>
      <c r="J379" s="36" t="s">
        <v>30</v>
      </c>
      <c r="K379" s="36" t="s">
        <v>30</v>
      </c>
      <c r="L379" s="36" t="s">
        <v>30</v>
      </c>
      <c r="M379" s="36">
        <v>2020</v>
      </c>
      <c r="N379" s="36" t="s">
        <v>48</v>
      </c>
      <c r="O379" s="36">
        <v>-25.480898365898501</v>
      </c>
      <c r="P379" s="36">
        <v>30.974304836468701</v>
      </c>
    </row>
    <row r="380" spans="1:16" x14ac:dyDescent="0.25">
      <c r="A380" s="74" t="s">
        <v>429</v>
      </c>
      <c r="B380" s="34" t="s">
        <v>353</v>
      </c>
      <c r="C380" s="35" t="s">
        <v>353</v>
      </c>
      <c r="D380" s="35" t="s">
        <v>41</v>
      </c>
      <c r="E380" s="37" t="s">
        <v>349</v>
      </c>
      <c r="F380" s="37">
        <v>120</v>
      </c>
      <c r="G380" s="37">
        <v>500</v>
      </c>
      <c r="H380" s="37">
        <v>0</v>
      </c>
      <c r="I380" s="37" t="s">
        <v>30</v>
      </c>
      <c r="J380" s="37" t="s">
        <v>30</v>
      </c>
      <c r="K380" s="37" t="s">
        <v>30</v>
      </c>
      <c r="L380" s="37" t="s">
        <v>30</v>
      </c>
      <c r="M380" s="37">
        <v>2020</v>
      </c>
      <c r="N380" s="37" t="s">
        <v>48</v>
      </c>
      <c r="O380" s="37"/>
      <c r="P380" s="37"/>
    </row>
    <row r="381" spans="1:16" x14ac:dyDescent="0.25">
      <c r="A381" s="74" t="s">
        <v>429</v>
      </c>
      <c r="B381" s="34" t="s">
        <v>354</v>
      </c>
      <c r="C381" s="35" t="s">
        <v>354</v>
      </c>
      <c r="D381" s="35" t="s">
        <v>41</v>
      </c>
      <c r="E381" s="36" t="s">
        <v>349</v>
      </c>
      <c r="F381" s="36">
        <v>144</v>
      </c>
      <c r="G381" s="36">
        <v>500</v>
      </c>
      <c r="H381" s="36">
        <v>0</v>
      </c>
      <c r="I381" s="36" t="s">
        <v>30</v>
      </c>
      <c r="J381" s="36" t="s">
        <v>30</v>
      </c>
      <c r="K381" s="36" t="s">
        <v>30</v>
      </c>
      <c r="L381" s="36" t="s">
        <v>30</v>
      </c>
      <c r="M381" s="36">
        <v>2020</v>
      </c>
      <c r="N381" s="36" t="s">
        <v>48</v>
      </c>
      <c r="O381" s="36">
        <v>-25.3447</v>
      </c>
      <c r="P381" s="36">
        <v>30.393999999999998</v>
      </c>
    </row>
  </sheetData>
  <autoFilter ref="A1:E285" xr:uid="{00000000-0001-0000-0100-000000000000}"/>
  <conditionalFormatting sqref="A2:A381">
    <cfRule type="containsText" dxfId="1" priority="1" operator="containsText" text="ignore">
      <formula>NOT(ISERROR(SEARCH("ignore",A2)))</formula>
    </cfRule>
  </conditionalFormatting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zoomScale="70" zoomScaleNormal="70" workbookViewId="0">
      <selection activeCell="D39" sqref="D39"/>
    </sheetView>
  </sheetViews>
  <sheetFormatPr defaultColWidth="8.7109375" defaultRowHeight="15" x14ac:dyDescent="0.25"/>
  <cols>
    <col min="1" max="1" width="32.28515625" customWidth="1"/>
    <col min="2" max="2" width="21.140625" customWidth="1"/>
    <col min="3" max="3" width="31.42578125" customWidth="1"/>
    <col min="4" max="4" width="10.140625" customWidth="1"/>
    <col min="5" max="5" width="15.140625" customWidth="1"/>
    <col min="6" max="6" width="10.42578125" customWidth="1"/>
    <col min="7" max="7" width="16.85546875" customWidth="1"/>
    <col min="8" max="8" width="18.42578125" customWidth="1"/>
    <col min="9" max="9" width="21.42578125" customWidth="1"/>
    <col min="10" max="10" width="15.42578125" customWidth="1"/>
    <col min="11" max="11" width="18" customWidth="1"/>
    <col min="12" max="12" width="15.42578125" customWidth="1"/>
    <col min="13" max="13" width="16.7109375" customWidth="1"/>
    <col min="14" max="16" width="15.42578125" customWidth="1"/>
  </cols>
  <sheetData>
    <row r="1" spans="1:16" ht="51.75" x14ac:dyDescent="0.25">
      <c r="A1" s="40" t="s">
        <v>0</v>
      </c>
      <c r="B1" s="40" t="s">
        <v>1</v>
      </c>
      <c r="C1" s="40" t="s">
        <v>2</v>
      </c>
      <c r="D1" s="41" t="s">
        <v>3</v>
      </c>
      <c r="E1" s="41" t="s">
        <v>6</v>
      </c>
      <c r="F1" s="41" t="s">
        <v>4</v>
      </c>
      <c r="G1" s="41" t="s">
        <v>5</v>
      </c>
      <c r="H1" s="41" t="s">
        <v>7</v>
      </c>
      <c r="I1" s="41" t="s">
        <v>8</v>
      </c>
      <c r="J1" s="41" t="s">
        <v>19</v>
      </c>
      <c r="K1" s="41" t="s">
        <v>20</v>
      </c>
      <c r="L1" s="41" t="s">
        <v>358</v>
      </c>
      <c r="M1" s="41" t="s">
        <v>359</v>
      </c>
      <c r="N1" s="41" t="s">
        <v>360</v>
      </c>
      <c r="O1" s="41" t="s">
        <v>24</v>
      </c>
      <c r="P1" s="6" t="s">
        <v>25</v>
      </c>
    </row>
    <row r="2" spans="1:16" x14ac:dyDescent="0.25">
      <c r="A2" s="42" t="s">
        <v>26</v>
      </c>
      <c r="B2" s="10" t="s">
        <v>361</v>
      </c>
      <c r="C2" s="10" t="s">
        <v>28</v>
      </c>
      <c r="D2" s="1" t="s">
        <v>362</v>
      </c>
      <c r="E2" s="1">
        <v>1000</v>
      </c>
      <c r="F2" s="1">
        <v>250</v>
      </c>
      <c r="G2" s="1">
        <v>4</v>
      </c>
      <c r="H2" s="1" t="s">
        <v>30</v>
      </c>
      <c r="I2" s="1" t="s">
        <v>48</v>
      </c>
      <c r="J2" s="1">
        <v>1E-4</v>
      </c>
      <c r="K2" s="1">
        <v>222</v>
      </c>
      <c r="L2" s="43">
        <v>0.73699999999999999</v>
      </c>
      <c r="M2" s="1">
        <v>21.7</v>
      </c>
      <c r="N2" s="44">
        <f>M2/E2*1000</f>
        <v>21.7</v>
      </c>
      <c r="O2" s="58">
        <v>-28.562830000000002</v>
      </c>
      <c r="P2" s="59">
        <v>29.082750000000001</v>
      </c>
    </row>
    <row r="3" spans="1:16" x14ac:dyDescent="0.25">
      <c r="A3" s="42" t="str">
        <f t="shared" ref="A3:A30" si="0">A2</f>
        <v>BASE</v>
      </c>
      <c r="B3" s="10" t="s">
        <v>363</v>
      </c>
      <c r="C3" s="10" t="s">
        <v>28</v>
      </c>
      <c r="D3" s="1" t="s">
        <v>362</v>
      </c>
      <c r="E3" s="1">
        <v>1324</v>
      </c>
      <c r="F3" s="1">
        <v>331</v>
      </c>
      <c r="G3" s="1">
        <v>4</v>
      </c>
      <c r="H3" s="1" t="s">
        <v>30</v>
      </c>
      <c r="I3" s="1" t="s">
        <v>48</v>
      </c>
      <c r="J3" s="1">
        <v>2.0000000000000001E-4</v>
      </c>
      <c r="K3" s="1">
        <v>2796</v>
      </c>
      <c r="L3" s="43">
        <v>0.78</v>
      </c>
      <c r="M3" s="1">
        <v>27.4</v>
      </c>
      <c r="N3" s="44">
        <f>M3/E3*1000</f>
        <v>20.694864048338367</v>
      </c>
      <c r="O3" s="58">
        <v>-28.164999999999999</v>
      </c>
      <c r="P3" s="59">
        <v>29.351199999999999</v>
      </c>
    </row>
    <row r="4" spans="1:16" x14ac:dyDescent="0.25">
      <c r="A4" s="42" t="str">
        <f t="shared" si="0"/>
        <v>BASE</v>
      </c>
      <c r="B4" s="10" t="s">
        <v>364</v>
      </c>
      <c r="C4" s="10" t="s">
        <v>28</v>
      </c>
      <c r="D4" s="1" t="s">
        <v>362</v>
      </c>
      <c r="E4" s="1">
        <v>400</v>
      </c>
      <c r="F4" s="1">
        <v>200</v>
      </c>
      <c r="G4" s="1">
        <v>2</v>
      </c>
      <c r="H4" s="1" t="s">
        <v>30</v>
      </c>
      <c r="I4" s="1" t="s">
        <v>48</v>
      </c>
      <c r="J4" s="1">
        <v>2.9999999999999997E-4</v>
      </c>
      <c r="K4" s="1">
        <v>222</v>
      </c>
      <c r="L4" s="43">
        <v>0.77900000000000003</v>
      </c>
      <c r="M4" s="1">
        <v>10</v>
      </c>
      <c r="N4" s="44">
        <f>M4/E4*1000</f>
        <v>25</v>
      </c>
      <c r="O4" s="58">
        <v>-34.197220000000002</v>
      </c>
      <c r="P4" s="59">
        <v>18.973610000000001</v>
      </c>
    </row>
    <row r="5" spans="1:16" x14ac:dyDescent="0.25">
      <c r="A5" s="42" t="str">
        <f t="shared" si="0"/>
        <v>BASE</v>
      </c>
      <c r="B5" s="19" t="s">
        <v>365</v>
      </c>
      <c r="C5" s="19" t="s">
        <v>366</v>
      </c>
      <c r="D5" s="20" t="s">
        <v>362</v>
      </c>
      <c r="E5" s="20">
        <v>180</v>
      </c>
      <c r="F5" s="20">
        <v>45</v>
      </c>
      <c r="G5" s="20">
        <v>4</v>
      </c>
      <c r="H5" s="20" t="s">
        <v>30</v>
      </c>
      <c r="I5" s="20" t="s">
        <v>48</v>
      </c>
      <c r="J5" s="20">
        <v>4.0000000000000002E-4</v>
      </c>
      <c r="K5" s="20">
        <v>222</v>
      </c>
      <c r="L5" s="45">
        <v>0.72</v>
      </c>
      <c r="M5" s="20">
        <v>2.7</v>
      </c>
      <c r="N5" s="46">
        <f>M5/E5*1000</f>
        <v>15.000000000000002</v>
      </c>
      <c r="O5" s="60">
        <v>-34.152999999999999</v>
      </c>
      <c r="P5" s="59">
        <v>18.899999999999999</v>
      </c>
    </row>
    <row r="6" spans="1:16" x14ac:dyDescent="0.25">
      <c r="A6" s="42" t="str">
        <f t="shared" si="0"/>
        <v>BASE</v>
      </c>
      <c r="B6" s="10" t="s">
        <v>367</v>
      </c>
      <c r="C6" s="10" t="s">
        <v>113</v>
      </c>
      <c r="D6" s="1" t="s">
        <v>368</v>
      </c>
      <c r="E6" s="1">
        <v>77</v>
      </c>
      <c r="F6" s="1">
        <v>77</v>
      </c>
      <c r="G6" s="1">
        <v>1</v>
      </c>
      <c r="H6" s="1">
        <v>2025</v>
      </c>
      <c r="I6" s="1">
        <f t="shared" ref="I6:I30" si="1">H6+15</f>
        <v>2040</v>
      </c>
      <c r="J6" s="1">
        <v>0</v>
      </c>
      <c r="K6">
        <v>855</v>
      </c>
      <c r="L6" s="47">
        <v>0.89</v>
      </c>
      <c r="M6" s="1">
        <f t="shared" ref="M6:M30" si="2">N6*E6/1000</f>
        <v>0.308</v>
      </c>
      <c r="N6" s="1">
        <v>4</v>
      </c>
      <c r="O6" s="58">
        <v>-29.3</v>
      </c>
      <c r="P6" s="61">
        <v>18.8</v>
      </c>
    </row>
    <row r="7" spans="1:16" x14ac:dyDescent="0.25">
      <c r="A7" s="42" t="str">
        <f t="shared" si="0"/>
        <v>BASE</v>
      </c>
      <c r="B7" s="10" t="s">
        <v>369</v>
      </c>
      <c r="C7" s="10" t="s">
        <v>113</v>
      </c>
      <c r="D7" s="1" t="s">
        <v>368</v>
      </c>
      <c r="E7">
        <v>103</v>
      </c>
      <c r="F7">
        <v>103</v>
      </c>
      <c r="G7">
        <v>1</v>
      </c>
      <c r="H7">
        <v>2025</v>
      </c>
      <c r="I7" s="1">
        <f t="shared" si="1"/>
        <v>2040</v>
      </c>
      <c r="J7">
        <v>0</v>
      </c>
      <c r="K7">
        <v>855</v>
      </c>
      <c r="L7" s="47">
        <v>0.89</v>
      </c>
      <c r="M7" s="1">
        <f t="shared" si="2"/>
        <v>0.41199999999999998</v>
      </c>
      <c r="N7">
        <v>4</v>
      </c>
      <c r="O7" s="62">
        <v>-27.73</v>
      </c>
      <c r="P7" s="63">
        <v>23.06</v>
      </c>
    </row>
    <row r="8" spans="1:16" x14ac:dyDescent="0.25">
      <c r="A8" s="42" t="str">
        <f t="shared" si="0"/>
        <v>BASE</v>
      </c>
      <c r="B8" s="10" t="s">
        <v>370</v>
      </c>
      <c r="C8" s="10" t="s">
        <v>113</v>
      </c>
      <c r="D8" s="1" t="s">
        <v>368</v>
      </c>
      <c r="E8">
        <v>77</v>
      </c>
      <c r="F8">
        <v>77</v>
      </c>
      <c r="G8">
        <v>1</v>
      </c>
      <c r="H8">
        <v>2025</v>
      </c>
      <c r="I8" s="1">
        <f t="shared" si="1"/>
        <v>2040</v>
      </c>
      <c r="J8">
        <v>0</v>
      </c>
      <c r="K8">
        <v>855</v>
      </c>
      <c r="L8" s="47">
        <v>0.89</v>
      </c>
      <c r="M8" s="1">
        <f t="shared" si="2"/>
        <v>0.308</v>
      </c>
      <c r="N8">
        <v>4</v>
      </c>
      <c r="O8" s="62">
        <v>-27.01</v>
      </c>
      <c r="P8" s="63">
        <v>24.74</v>
      </c>
    </row>
    <row r="9" spans="1:16" x14ac:dyDescent="0.25">
      <c r="A9" s="42" t="str">
        <f t="shared" si="0"/>
        <v>BASE</v>
      </c>
      <c r="B9" s="10" t="s">
        <v>371</v>
      </c>
      <c r="C9" s="10" t="s">
        <v>113</v>
      </c>
      <c r="D9" s="20" t="s">
        <v>368</v>
      </c>
      <c r="E9">
        <v>103</v>
      </c>
      <c r="F9">
        <v>103</v>
      </c>
      <c r="G9">
        <v>1</v>
      </c>
      <c r="H9">
        <v>2025</v>
      </c>
      <c r="I9" s="1">
        <f t="shared" si="1"/>
        <v>2040</v>
      </c>
      <c r="J9" s="48">
        <v>0</v>
      </c>
      <c r="K9" s="48">
        <v>855</v>
      </c>
      <c r="L9" s="49">
        <v>0.89</v>
      </c>
      <c r="M9" s="1">
        <f t="shared" si="2"/>
        <v>0.41199999999999998</v>
      </c>
      <c r="N9">
        <v>4</v>
      </c>
      <c r="O9" s="62">
        <v>-29.15</v>
      </c>
      <c r="P9" s="63">
        <v>21.34</v>
      </c>
    </row>
    <row r="10" spans="1:16" x14ac:dyDescent="0.25">
      <c r="A10" s="42" t="str">
        <f t="shared" si="0"/>
        <v>BASE</v>
      </c>
      <c r="B10" s="50" t="s">
        <v>372</v>
      </c>
      <c r="C10" s="50" t="s">
        <v>373</v>
      </c>
      <c r="D10" s="20" t="s">
        <v>368</v>
      </c>
      <c r="E10" s="51">
        <v>153</v>
      </c>
      <c r="F10" s="51">
        <v>153</v>
      </c>
      <c r="G10" s="51">
        <v>1</v>
      </c>
      <c r="H10" s="51">
        <v>2025</v>
      </c>
      <c r="I10" s="52">
        <f t="shared" si="1"/>
        <v>2040</v>
      </c>
      <c r="J10" s="48">
        <v>0</v>
      </c>
      <c r="K10" s="51">
        <v>855</v>
      </c>
      <c r="L10" s="49">
        <v>0.89</v>
      </c>
      <c r="M10" s="52">
        <f t="shared" si="2"/>
        <v>0.61199999999999999</v>
      </c>
      <c r="N10" s="51">
        <v>4</v>
      </c>
      <c r="O10" s="64">
        <v>-28.74</v>
      </c>
      <c r="P10" s="65">
        <v>21.99</v>
      </c>
    </row>
    <row r="11" spans="1:16" x14ac:dyDescent="0.25">
      <c r="A11" s="42" t="str">
        <f t="shared" si="0"/>
        <v>BASE</v>
      </c>
      <c r="B11" s="10" t="s">
        <v>374</v>
      </c>
      <c r="C11" s="10" t="s">
        <v>151</v>
      </c>
      <c r="D11" s="1" t="s">
        <v>368</v>
      </c>
      <c r="E11">
        <v>76</v>
      </c>
      <c r="F11">
        <v>76</v>
      </c>
      <c r="G11">
        <v>1</v>
      </c>
      <c r="H11">
        <v>2027</v>
      </c>
      <c r="I11" s="1">
        <f t="shared" si="1"/>
        <v>2042</v>
      </c>
      <c r="J11">
        <v>0</v>
      </c>
      <c r="K11">
        <v>855</v>
      </c>
      <c r="L11" s="47">
        <v>0.89</v>
      </c>
      <c r="M11" s="1">
        <f t="shared" si="2"/>
        <v>0.30399999999999999</v>
      </c>
      <c r="N11">
        <v>4</v>
      </c>
      <c r="O11" s="62">
        <v>-26.99</v>
      </c>
      <c r="P11" s="63">
        <v>26.67</v>
      </c>
    </row>
    <row r="12" spans="1:16" x14ac:dyDescent="0.25">
      <c r="A12" s="42" t="str">
        <f t="shared" si="0"/>
        <v>BASE</v>
      </c>
      <c r="B12" s="10" t="s">
        <v>375</v>
      </c>
      <c r="C12" s="10" t="s">
        <v>151</v>
      </c>
      <c r="D12" s="1" t="s">
        <v>368</v>
      </c>
      <c r="E12">
        <v>77</v>
      </c>
      <c r="F12">
        <v>77</v>
      </c>
      <c r="G12">
        <v>1</v>
      </c>
      <c r="H12">
        <v>2027</v>
      </c>
      <c r="I12" s="1">
        <f t="shared" si="1"/>
        <v>2042</v>
      </c>
      <c r="J12">
        <v>0</v>
      </c>
      <c r="K12">
        <v>855</v>
      </c>
      <c r="L12" s="47">
        <v>0.89</v>
      </c>
      <c r="M12" s="1">
        <f t="shared" si="2"/>
        <v>0.308</v>
      </c>
      <c r="N12">
        <v>4</v>
      </c>
      <c r="O12" s="62">
        <v>-26.42</v>
      </c>
      <c r="P12" s="63">
        <v>27.31</v>
      </c>
    </row>
    <row r="13" spans="1:16" x14ac:dyDescent="0.25">
      <c r="A13" s="42" t="str">
        <f t="shared" si="0"/>
        <v>BASE</v>
      </c>
      <c r="B13" s="10" t="s">
        <v>376</v>
      </c>
      <c r="C13" s="10" t="s">
        <v>151</v>
      </c>
      <c r="D13" s="1" t="s">
        <v>368</v>
      </c>
      <c r="E13">
        <v>77</v>
      </c>
      <c r="F13">
        <v>77</v>
      </c>
      <c r="G13">
        <v>1</v>
      </c>
      <c r="H13">
        <v>2027</v>
      </c>
      <c r="I13" s="1">
        <f t="shared" si="1"/>
        <v>2042</v>
      </c>
      <c r="J13">
        <v>0</v>
      </c>
      <c r="K13">
        <v>855</v>
      </c>
      <c r="L13" s="47">
        <v>0.89</v>
      </c>
      <c r="M13" s="1">
        <f t="shared" si="2"/>
        <v>0.308</v>
      </c>
      <c r="N13">
        <v>4</v>
      </c>
      <c r="O13" s="62">
        <v>-26.9</v>
      </c>
      <c r="P13" s="63">
        <v>26.78</v>
      </c>
    </row>
    <row r="14" spans="1:16" x14ac:dyDescent="0.25">
      <c r="A14" s="42" t="str">
        <f t="shared" si="0"/>
        <v>BASE</v>
      </c>
      <c r="B14" s="19" t="s">
        <v>377</v>
      </c>
      <c r="C14" s="19" t="s">
        <v>151</v>
      </c>
      <c r="D14" s="20" t="s">
        <v>368</v>
      </c>
      <c r="E14" s="48">
        <v>77</v>
      </c>
      <c r="F14" s="48">
        <v>77</v>
      </c>
      <c r="G14" s="48">
        <v>1</v>
      </c>
      <c r="H14" s="48">
        <v>2027</v>
      </c>
      <c r="I14" s="20">
        <f t="shared" si="1"/>
        <v>2042</v>
      </c>
      <c r="J14" s="48">
        <v>0</v>
      </c>
      <c r="K14" s="48">
        <v>855</v>
      </c>
      <c r="L14" s="49">
        <v>0.89</v>
      </c>
      <c r="M14" s="20">
        <f t="shared" si="2"/>
        <v>0.308</v>
      </c>
      <c r="N14" s="48">
        <v>4</v>
      </c>
      <c r="O14" s="66">
        <v>-25.41</v>
      </c>
      <c r="P14" s="67">
        <v>27.09</v>
      </c>
    </row>
    <row r="15" spans="1:16" x14ac:dyDescent="0.25">
      <c r="A15" s="42" t="str">
        <f t="shared" si="0"/>
        <v>BASE</v>
      </c>
      <c r="B15" s="10" t="s">
        <v>378</v>
      </c>
      <c r="C15" s="10" t="s">
        <v>151</v>
      </c>
      <c r="D15" s="1" t="s">
        <v>368</v>
      </c>
      <c r="E15">
        <v>77</v>
      </c>
      <c r="F15">
        <v>77</v>
      </c>
      <c r="G15">
        <v>1</v>
      </c>
      <c r="H15">
        <v>2027</v>
      </c>
      <c r="I15" s="1">
        <f t="shared" si="1"/>
        <v>2042</v>
      </c>
      <c r="J15">
        <v>0</v>
      </c>
      <c r="K15">
        <v>855</v>
      </c>
      <c r="L15" s="47">
        <v>0.89</v>
      </c>
      <c r="M15" s="1">
        <f t="shared" si="2"/>
        <v>0.308</v>
      </c>
      <c r="N15">
        <v>4</v>
      </c>
      <c r="O15" s="62">
        <v>-26.38</v>
      </c>
      <c r="P15" s="63">
        <v>27.53</v>
      </c>
    </row>
    <row r="16" spans="1:16" x14ac:dyDescent="0.25">
      <c r="A16" s="42" t="str">
        <f t="shared" si="0"/>
        <v>BASE</v>
      </c>
      <c r="B16" s="10" t="s">
        <v>379</v>
      </c>
      <c r="C16" s="10" t="s">
        <v>151</v>
      </c>
      <c r="D16" s="1" t="s">
        <v>368</v>
      </c>
      <c r="E16">
        <v>77</v>
      </c>
      <c r="F16">
        <v>77</v>
      </c>
      <c r="G16">
        <v>1</v>
      </c>
      <c r="H16">
        <v>2027</v>
      </c>
      <c r="I16" s="1">
        <f t="shared" si="1"/>
        <v>2042</v>
      </c>
      <c r="J16">
        <v>0</v>
      </c>
      <c r="K16">
        <v>855</v>
      </c>
      <c r="L16" s="47">
        <v>0.89</v>
      </c>
      <c r="M16" s="1">
        <f t="shared" si="2"/>
        <v>0.308</v>
      </c>
      <c r="N16">
        <v>4</v>
      </c>
      <c r="O16" s="62">
        <v>-25.61</v>
      </c>
      <c r="P16" s="63">
        <v>27.33</v>
      </c>
    </row>
    <row r="17" spans="1:16" x14ac:dyDescent="0.25">
      <c r="A17" s="42" t="str">
        <f t="shared" si="0"/>
        <v>BASE</v>
      </c>
      <c r="B17" s="10" t="s">
        <v>380</v>
      </c>
      <c r="C17" s="10" t="s">
        <v>151</v>
      </c>
      <c r="D17" s="1" t="s">
        <v>368</v>
      </c>
      <c r="E17">
        <v>77</v>
      </c>
      <c r="F17">
        <v>77</v>
      </c>
      <c r="G17">
        <v>1</v>
      </c>
      <c r="H17">
        <v>2027</v>
      </c>
      <c r="I17" s="1">
        <f t="shared" si="1"/>
        <v>2042</v>
      </c>
      <c r="J17">
        <v>0</v>
      </c>
      <c r="K17">
        <v>855</v>
      </c>
      <c r="L17" s="47">
        <v>0.89</v>
      </c>
      <c r="M17" s="1">
        <f t="shared" si="2"/>
        <v>0.308</v>
      </c>
      <c r="N17">
        <v>4</v>
      </c>
      <c r="O17" s="62">
        <v>-25.68</v>
      </c>
      <c r="P17" s="63">
        <v>27.51</v>
      </c>
    </row>
    <row r="18" spans="1:16" x14ac:dyDescent="0.25">
      <c r="A18" s="42" t="str">
        <f t="shared" si="0"/>
        <v>BASE</v>
      </c>
      <c r="B18" s="19" t="s">
        <v>381</v>
      </c>
      <c r="C18" s="19" t="s">
        <v>151</v>
      </c>
      <c r="D18" s="20" t="s">
        <v>368</v>
      </c>
      <c r="E18" s="48">
        <v>77</v>
      </c>
      <c r="F18" s="48">
        <v>77</v>
      </c>
      <c r="G18" s="48">
        <v>1</v>
      </c>
      <c r="H18" s="48">
        <v>2027</v>
      </c>
      <c r="I18" s="20">
        <f t="shared" si="1"/>
        <v>2042</v>
      </c>
      <c r="J18" s="48">
        <v>0</v>
      </c>
      <c r="K18" s="48">
        <v>855</v>
      </c>
      <c r="L18" s="49">
        <v>0.89</v>
      </c>
      <c r="M18" s="20">
        <f t="shared" si="2"/>
        <v>0.308</v>
      </c>
      <c r="N18" s="48">
        <v>4</v>
      </c>
      <c r="O18" s="66">
        <v>-25.56</v>
      </c>
      <c r="P18" s="67">
        <v>27.19</v>
      </c>
    </row>
    <row r="19" spans="1:16" x14ac:dyDescent="0.25">
      <c r="A19" s="42" t="str">
        <f t="shared" si="0"/>
        <v>BASE</v>
      </c>
      <c r="B19" s="10" t="s">
        <v>382</v>
      </c>
      <c r="C19" s="10" t="s">
        <v>28</v>
      </c>
      <c r="D19" s="1" t="s">
        <v>368</v>
      </c>
      <c r="E19">
        <v>17</v>
      </c>
      <c r="F19">
        <v>17</v>
      </c>
      <c r="G19">
        <v>1</v>
      </c>
      <c r="H19">
        <v>2025</v>
      </c>
      <c r="I19" s="1">
        <f t="shared" si="1"/>
        <v>2040</v>
      </c>
      <c r="J19">
        <v>0</v>
      </c>
      <c r="K19">
        <v>855</v>
      </c>
      <c r="L19" s="47">
        <v>0.89</v>
      </c>
      <c r="M19" s="1">
        <f t="shared" si="2"/>
        <v>6.8000000000000005E-2</v>
      </c>
      <c r="N19">
        <v>4</v>
      </c>
      <c r="O19" s="62">
        <v>-33.229999999999997</v>
      </c>
      <c r="P19" s="63">
        <v>19.32</v>
      </c>
    </row>
    <row r="20" spans="1:16" x14ac:dyDescent="0.25">
      <c r="A20" s="42" t="str">
        <f t="shared" si="0"/>
        <v>BASE</v>
      </c>
      <c r="B20" s="10" t="s">
        <v>383</v>
      </c>
      <c r="C20" s="10" t="s">
        <v>28</v>
      </c>
      <c r="D20" s="1" t="s">
        <v>368</v>
      </c>
      <c r="E20">
        <v>17</v>
      </c>
      <c r="F20">
        <v>17</v>
      </c>
      <c r="G20">
        <v>1</v>
      </c>
      <c r="H20">
        <v>2025</v>
      </c>
      <c r="I20" s="1">
        <f t="shared" si="1"/>
        <v>2040</v>
      </c>
      <c r="J20">
        <v>0</v>
      </c>
      <c r="K20">
        <v>855</v>
      </c>
      <c r="L20" s="47">
        <v>0.89</v>
      </c>
      <c r="M20" s="1">
        <f t="shared" si="2"/>
        <v>6.8000000000000005E-2</v>
      </c>
      <c r="N20">
        <v>4</v>
      </c>
      <c r="O20" s="62">
        <v>-33.799999999999997</v>
      </c>
      <c r="P20" s="63">
        <v>20.14</v>
      </c>
    </row>
    <row r="21" spans="1:16" x14ac:dyDescent="0.25">
      <c r="A21" s="42" t="str">
        <f t="shared" si="0"/>
        <v>BASE</v>
      </c>
      <c r="B21" s="10" t="s">
        <v>384</v>
      </c>
      <c r="C21" s="10" t="s">
        <v>28</v>
      </c>
      <c r="D21" s="1" t="s">
        <v>368</v>
      </c>
      <c r="E21">
        <v>70</v>
      </c>
      <c r="F21">
        <v>70</v>
      </c>
      <c r="G21">
        <v>1</v>
      </c>
      <c r="H21">
        <v>2025</v>
      </c>
      <c r="I21" s="1">
        <f t="shared" si="1"/>
        <v>2040</v>
      </c>
      <c r="J21">
        <v>0</v>
      </c>
      <c r="K21">
        <v>855</v>
      </c>
      <c r="L21" s="47">
        <v>0.89</v>
      </c>
      <c r="M21" s="1">
        <f t="shared" si="2"/>
        <v>0.28000000000000003</v>
      </c>
      <c r="N21">
        <v>4</v>
      </c>
      <c r="O21" s="62">
        <v>-29.96</v>
      </c>
      <c r="P21" s="63">
        <v>22.3</v>
      </c>
    </row>
    <row r="22" spans="1:16" x14ac:dyDescent="0.25">
      <c r="A22" s="42" t="str">
        <f t="shared" si="0"/>
        <v>BASE</v>
      </c>
      <c r="B22" s="19" t="s">
        <v>385</v>
      </c>
      <c r="C22" s="19" t="s">
        <v>28</v>
      </c>
      <c r="D22" s="20" t="s">
        <v>368</v>
      </c>
      <c r="E22" s="48">
        <v>40</v>
      </c>
      <c r="F22" s="48">
        <v>40</v>
      </c>
      <c r="G22" s="48">
        <v>1</v>
      </c>
      <c r="H22" s="48">
        <v>2025</v>
      </c>
      <c r="I22" s="20">
        <f t="shared" si="1"/>
        <v>2040</v>
      </c>
      <c r="J22" s="48">
        <v>0</v>
      </c>
      <c r="K22" s="48">
        <v>855</v>
      </c>
      <c r="L22" s="49">
        <v>0.89</v>
      </c>
      <c r="M22" s="20">
        <f t="shared" si="2"/>
        <v>0.16</v>
      </c>
      <c r="N22" s="48">
        <v>4</v>
      </c>
      <c r="O22" s="66">
        <v>-28.54</v>
      </c>
      <c r="P22" s="67">
        <v>21.12</v>
      </c>
    </row>
    <row r="23" spans="1:16" x14ac:dyDescent="0.25">
      <c r="A23" s="42" t="str">
        <f t="shared" si="0"/>
        <v>BASE</v>
      </c>
      <c r="B23" s="10" t="s">
        <v>386</v>
      </c>
      <c r="C23" s="10" t="s">
        <v>28</v>
      </c>
      <c r="D23" s="1" t="s">
        <v>368</v>
      </c>
      <c r="E23">
        <v>80</v>
      </c>
      <c r="F23">
        <v>80</v>
      </c>
      <c r="G23">
        <v>1</v>
      </c>
      <c r="H23">
        <v>2024</v>
      </c>
      <c r="I23" s="1">
        <f t="shared" si="1"/>
        <v>2039</v>
      </c>
      <c r="J23">
        <v>0</v>
      </c>
      <c r="K23">
        <v>855</v>
      </c>
      <c r="L23" s="47">
        <v>0.89</v>
      </c>
      <c r="M23" s="1">
        <f t="shared" si="2"/>
        <v>0.32</v>
      </c>
      <c r="N23">
        <v>4</v>
      </c>
      <c r="O23" s="62">
        <v>-31.56</v>
      </c>
      <c r="P23" s="63">
        <v>18.13</v>
      </c>
    </row>
    <row r="24" spans="1:16" x14ac:dyDescent="0.25">
      <c r="A24" s="42" t="str">
        <f t="shared" si="0"/>
        <v>BASE</v>
      </c>
      <c r="B24" s="10" t="s">
        <v>387</v>
      </c>
      <c r="C24" s="10" t="s">
        <v>28</v>
      </c>
      <c r="D24" s="1" t="s">
        <v>368</v>
      </c>
      <c r="E24">
        <v>35</v>
      </c>
      <c r="F24">
        <v>35</v>
      </c>
      <c r="G24">
        <v>1</v>
      </c>
      <c r="H24">
        <v>2024</v>
      </c>
      <c r="I24" s="1">
        <f t="shared" si="1"/>
        <v>2039</v>
      </c>
      <c r="J24">
        <v>0</v>
      </c>
      <c r="K24">
        <v>855</v>
      </c>
      <c r="L24" s="47">
        <v>0.89</v>
      </c>
      <c r="M24" s="1">
        <f t="shared" si="2"/>
        <v>0.14000000000000001</v>
      </c>
      <c r="N24">
        <v>4</v>
      </c>
      <c r="O24" s="62">
        <v>-34</v>
      </c>
      <c r="P24" s="63">
        <v>24.78</v>
      </c>
    </row>
    <row r="25" spans="1:16" x14ac:dyDescent="0.25">
      <c r="A25" s="42" t="str">
        <f t="shared" si="0"/>
        <v>BASE</v>
      </c>
      <c r="B25" s="10" t="s">
        <v>388</v>
      </c>
      <c r="C25" s="10" t="s">
        <v>28</v>
      </c>
      <c r="D25" s="1" t="s">
        <v>368</v>
      </c>
      <c r="E25">
        <v>8</v>
      </c>
      <c r="F25">
        <v>8</v>
      </c>
      <c r="G25">
        <v>1</v>
      </c>
      <c r="H25">
        <v>2024</v>
      </c>
      <c r="I25" s="1">
        <f t="shared" si="1"/>
        <v>2039</v>
      </c>
      <c r="J25">
        <v>0</v>
      </c>
      <c r="K25">
        <v>855</v>
      </c>
      <c r="L25" s="47">
        <v>0.89</v>
      </c>
      <c r="M25" s="1">
        <f t="shared" si="2"/>
        <v>3.2000000000000001E-2</v>
      </c>
      <c r="N25">
        <v>4</v>
      </c>
      <c r="O25" s="62">
        <v>-29.67</v>
      </c>
      <c r="P25" s="63">
        <v>30.08</v>
      </c>
    </row>
    <row r="26" spans="1:16" x14ac:dyDescent="0.25">
      <c r="A26" s="42" t="str">
        <f t="shared" si="0"/>
        <v>BASE</v>
      </c>
      <c r="B26" s="19" t="s">
        <v>389</v>
      </c>
      <c r="C26" s="19" t="s">
        <v>28</v>
      </c>
      <c r="D26" s="20" t="s">
        <v>368</v>
      </c>
      <c r="E26" s="48">
        <v>40</v>
      </c>
      <c r="F26" s="48">
        <v>40</v>
      </c>
      <c r="G26" s="48">
        <v>1</v>
      </c>
      <c r="H26" s="48">
        <v>2024</v>
      </c>
      <c r="I26" s="20">
        <f t="shared" si="1"/>
        <v>2039</v>
      </c>
      <c r="J26" s="48">
        <v>0</v>
      </c>
      <c r="K26" s="48">
        <v>855</v>
      </c>
      <c r="L26" s="49">
        <v>0.89</v>
      </c>
      <c r="M26" s="20">
        <f t="shared" si="2"/>
        <v>0.16</v>
      </c>
      <c r="N26" s="48">
        <v>4</v>
      </c>
      <c r="O26" s="66">
        <v>-27.45</v>
      </c>
      <c r="P26" s="67">
        <v>31.64</v>
      </c>
    </row>
    <row r="27" spans="1:16" x14ac:dyDescent="0.25">
      <c r="A27" s="42" t="str">
        <f t="shared" si="0"/>
        <v>BASE</v>
      </c>
      <c r="B27" s="10" t="s">
        <v>390</v>
      </c>
      <c r="C27" s="10" t="s">
        <v>28</v>
      </c>
      <c r="D27" s="1" t="s">
        <v>368</v>
      </c>
      <c r="E27">
        <v>20</v>
      </c>
      <c r="F27">
        <v>20</v>
      </c>
      <c r="G27">
        <v>1</v>
      </c>
      <c r="H27">
        <v>2023</v>
      </c>
      <c r="I27" s="1">
        <f t="shared" si="1"/>
        <v>2038</v>
      </c>
      <c r="J27">
        <v>0</v>
      </c>
      <c r="K27">
        <v>855</v>
      </c>
      <c r="L27" s="47">
        <v>0.89</v>
      </c>
      <c r="M27" s="1">
        <f t="shared" si="2"/>
        <v>0.08</v>
      </c>
      <c r="N27">
        <v>4</v>
      </c>
      <c r="O27" s="62">
        <v>-33.64</v>
      </c>
      <c r="P27" s="63">
        <v>19.48</v>
      </c>
    </row>
    <row r="28" spans="1:16" x14ac:dyDescent="0.25">
      <c r="A28" s="42" t="str">
        <f t="shared" si="0"/>
        <v>BASE</v>
      </c>
      <c r="B28" s="10" t="s">
        <v>391</v>
      </c>
      <c r="C28" s="10" t="s">
        <v>28</v>
      </c>
      <c r="D28" s="1" t="s">
        <v>368</v>
      </c>
      <c r="E28">
        <v>5</v>
      </c>
      <c r="F28">
        <v>5</v>
      </c>
      <c r="G28">
        <v>1</v>
      </c>
      <c r="H28">
        <v>2024</v>
      </c>
      <c r="I28" s="1">
        <f t="shared" si="1"/>
        <v>2039</v>
      </c>
      <c r="J28">
        <v>0</v>
      </c>
      <c r="K28">
        <v>855</v>
      </c>
      <c r="L28" s="47">
        <v>0.89</v>
      </c>
      <c r="M28" s="1">
        <f t="shared" si="2"/>
        <v>0.02</v>
      </c>
      <c r="N28">
        <v>4</v>
      </c>
      <c r="O28" s="62">
        <v>-32.18</v>
      </c>
      <c r="P28" s="63">
        <v>18.600000000000001</v>
      </c>
    </row>
    <row r="29" spans="1:16" x14ac:dyDescent="0.25">
      <c r="A29" s="42" t="str">
        <f t="shared" si="0"/>
        <v>BASE</v>
      </c>
      <c r="B29" s="10" t="s">
        <v>392</v>
      </c>
      <c r="C29" s="10" t="s">
        <v>28</v>
      </c>
      <c r="D29" s="1" t="s">
        <v>368</v>
      </c>
      <c r="E29">
        <v>9.5</v>
      </c>
      <c r="F29">
        <v>9.5</v>
      </c>
      <c r="G29">
        <v>1</v>
      </c>
      <c r="H29">
        <v>2024</v>
      </c>
      <c r="I29" s="1">
        <f t="shared" si="1"/>
        <v>2039</v>
      </c>
      <c r="J29">
        <v>0</v>
      </c>
      <c r="K29">
        <v>855</v>
      </c>
      <c r="L29" s="47">
        <v>0.89</v>
      </c>
      <c r="M29" s="1">
        <f t="shared" si="2"/>
        <v>3.7999999999999999E-2</v>
      </c>
      <c r="N29">
        <v>4</v>
      </c>
      <c r="O29" s="62">
        <v>-32.42</v>
      </c>
      <c r="P29" s="63">
        <v>18.739999999999998</v>
      </c>
    </row>
    <row r="30" spans="1:16" x14ac:dyDescent="0.25">
      <c r="A30" s="42" t="str">
        <f t="shared" si="0"/>
        <v>BASE</v>
      </c>
      <c r="B30" s="19" t="s">
        <v>393</v>
      </c>
      <c r="C30" s="19" t="s">
        <v>28</v>
      </c>
      <c r="D30" s="20" t="s">
        <v>368</v>
      </c>
      <c r="E30" s="48">
        <v>1.54</v>
      </c>
      <c r="F30" s="48">
        <v>1.54</v>
      </c>
      <c r="G30" s="48">
        <v>1</v>
      </c>
      <c r="H30" s="48">
        <v>2024</v>
      </c>
      <c r="I30" s="20">
        <f t="shared" si="1"/>
        <v>2039</v>
      </c>
      <c r="J30" s="48">
        <v>0</v>
      </c>
      <c r="K30" s="48">
        <v>855</v>
      </c>
      <c r="L30" s="49">
        <v>0.89</v>
      </c>
      <c r="M30" s="20">
        <f t="shared" si="2"/>
        <v>6.1600000000000005E-3</v>
      </c>
      <c r="N30" s="48">
        <v>4</v>
      </c>
      <c r="O30" s="66">
        <v>-26.73</v>
      </c>
      <c r="P30" s="67">
        <v>20.03</v>
      </c>
    </row>
    <row r="31" spans="1:16" x14ac:dyDescent="0.25">
      <c r="A31" s="74" t="s">
        <v>429</v>
      </c>
      <c r="B31" s="10" t="s">
        <v>361</v>
      </c>
      <c r="C31" s="10" t="s">
        <v>28</v>
      </c>
      <c r="D31" s="1" t="s">
        <v>362</v>
      </c>
      <c r="E31" s="1">
        <v>1000</v>
      </c>
      <c r="F31" s="1">
        <v>250</v>
      </c>
      <c r="G31" s="1">
        <v>4</v>
      </c>
      <c r="H31" s="1" t="s">
        <v>30</v>
      </c>
      <c r="I31" s="1" t="s">
        <v>48</v>
      </c>
      <c r="J31" s="18">
        <v>1E-4</v>
      </c>
      <c r="K31" s="18">
        <v>222</v>
      </c>
      <c r="L31" s="1">
        <v>0.73699999999999999</v>
      </c>
      <c r="M31" s="1">
        <v>21.7</v>
      </c>
      <c r="N31" s="44">
        <f>M31/E31*1000</f>
        <v>21.7</v>
      </c>
      <c r="O31" s="58">
        <v>-28.562830000000002</v>
      </c>
      <c r="P31" s="59">
        <v>29.082750000000001</v>
      </c>
    </row>
    <row r="32" spans="1:16" x14ac:dyDescent="0.25">
      <c r="A32" s="74" t="str">
        <f>A31</f>
        <v>AMBITIONS</v>
      </c>
      <c r="B32" s="10" t="s">
        <v>363</v>
      </c>
      <c r="C32" s="10" t="s">
        <v>28</v>
      </c>
      <c r="D32" s="36" t="s">
        <v>362</v>
      </c>
      <c r="E32" s="36">
        <f>F32*G32</f>
        <v>1332</v>
      </c>
      <c r="F32" s="36">
        <v>333</v>
      </c>
      <c r="G32" s="36">
        <v>4</v>
      </c>
      <c r="H32" s="36" t="s">
        <v>30</v>
      </c>
      <c r="I32" s="36" t="s">
        <v>48</v>
      </c>
      <c r="J32" s="18">
        <v>2.0000000000000001E-4</v>
      </c>
      <c r="K32" s="18">
        <v>2796</v>
      </c>
      <c r="L32" s="36">
        <v>0.78</v>
      </c>
      <c r="M32" s="36">
        <v>27.4</v>
      </c>
      <c r="N32" s="44">
        <f>M32/E32*1000</f>
        <v>20.57057057057057</v>
      </c>
      <c r="O32" s="68">
        <v>-28.164999999999999</v>
      </c>
      <c r="P32" s="69">
        <v>29.351199999999999</v>
      </c>
    </row>
    <row r="33" spans="1:16" x14ac:dyDescent="0.25">
      <c r="A33" s="74" t="str">
        <f>A32</f>
        <v>AMBITIONS</v>
      </c>
      <c r="B33" s="10" t="s">
        <v>364</v>
      </c>
      <c r="C33" s="10" t="s">
        <v>28</v>
      </c>
      <c r="D33" s="1" t="s">
        <v>362</v>
      </c>
      <c r="E33" s="1">
        <v>400</v>
      </c>
      <c r="F33" s="1">
        <v>200</v>
      </c>
      <c r="G33" s="1">
        <v>2</v>
      </c>
      <c r="H33" s="1" t="s">
        <v>30</v>
      </c>
      <c r="I33" s="1" t="s">
        <v>48</v>
      </c>
      <c r="J33" s="18">
        <v>2.9999999999999997E-4</v>
      </c>
      <c r="K33" s="18">
        <v>222</v>
      </c>
      <c r="L33" s="1">
        <v>0.77900000000000003</v>
      </c>
      <c r="M33" s="1">
        <v>10</v>
      </c>
      <c r="N33" s="44">
        <f>M33/E33*1000</f>
        <v>25</v>
      </c>
      <c r="O33" s="58">
        <v>-34.197220000000002</v>
      </c>
      <c r="P33" s="59">
        <v>18.973610000000001</v>
      </c>
    </row>
    <row r="34" spans="1:16" x14ac:dyDescent="0.25">
      <c r="A34" s="74" t="str">
        <f>A31</f>
        <v>AMBITIONS</v>
      </c>
      <c r="B34" s="19" t="s">
        <v>365</v>
      </c>
      <c r="C34" s="19" t="s">
        <v>366</v>
      </c>
      <c r="D34" s="53" t="s">
        <v>362</v>
      </c>
      <c r="E34" s="53">
        <v>180</v>
      </c>
      <c r="F34" s="53">
        <v>45</v>
      </c>
      <c r="G34" s="53">
        <v>4</v>
      </c>
      <c r="H34" s="53" t="s">
        <v>30</v>
      </c>
      <c r="I34" s="53" t="s">
        <v>48</v>
      </c>
      <c r="J34" s="29">
        <v>4.0000000000000002E-4</v>
      </c>
      <c r="K34" s="29">
        <v>222</v>
      </c>
      <c r="L34" s="53">
        <v>0.72</v>
      </c>
      <c r="M34" s="53">
        <v>2.7</v>
      </c>
      <c r="N34" s="46">
        <f>M34/E34*1000</f>
        <v>15.000000000000002</v>
      </c>
      <c r="O34" s="70">
        <v>-34.152999999999999</v>
      </c>
      <c r="P34" s="71">
        <v>18.899999999999999</v>
      </c>
    </row>
  </sheetData>
  <conditionalFormatting sqref="A2:A34">
    <cfRule type="containsText" dxfId="0" priority="1" operator="containsText" text="ignore">
      <formula>NOT(ISERROR(SEARCH("ignore",A2)))</formula>
    </cfRule>
  </conditionalFormatting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conventional</vt:lpstr>
      <vt:lpstr>renewables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pklein</dc:creator>
  <dc:description/>
  <cp:lastModifiedBy>Peter Klein</cp:lastModifiedBy>
  <cp:revision>2</cp:revision>
  <dcterms:created xsi:type="dcterms:W3CDTF">2015-06-05T18:17:20Z</dcterms:created>
  <dcterms:modified xsi:type="dcterms:W3CDTF">2024-07-03T12:07:03Z</dcterms:modified>
  <dc:language>en-GB</dc:language>
</cp:coreProperties>
</file>