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5685_1114" sheetId="1" r:id="rId1"/>
    <sheet name="5699_1198" sheetId="4" r:id="rId2"/>
    <sheet name="spr_1114" sheetId="5" r:id="rId3"/>
    <sheet name="spr_1198" sheetId="2" r:id="rId4"/>
    <sheet name="Arkusz3" sheetId="3" r:id="rId5"/>
  </sheets>
  <definedNames>
    <definedName name="a" localSheetId="2">spr_1114!$A$9</definedName>
    <definedName name="a">spr_1198!$A$9</definedName>
    <definedName name="b" localSheetId="2">spr_1114!$A$10</definedName>
    <definedName name="b">spr_1198!$A$10</definedName>
    <definedName name="cc" localSheetId="2">spr_1114!$A$11</definedName>
    <definedName name="cc">spr_1198!$A$11</definedName>
    <definedName name="wal" localSheetId="2">spr_1114!$A$19</definedName>
    <definedName name="wal">spr_1198!$A$19</definedName>
    <definedName name="wral" localSheetId="2">spr_1114!$A$14</definedName>
    <definedName name="wral">spr_1198!$A$14</definedName>
    <definedName name="wrsn" localSheetId="2">spr_1114!$A$16</definedName>
    <definedName name="wrsn">spr_1198!$A$16</definedName>
    <definedName name="wrzn" localSheetId="2">spr_1114!$A$15</definedName>
    <definedName name="wrzn">spr_1198!$A$15</definedName>
    <definedName name="wsn" localSheetId="2">spr_1114!$A$21</definedName>
    <definedName name="wsn">spr_1198!$A$21</definedName>
    <definedName name="wzn" localSheetId="2">spr_1114!$A$20</definedName>
    <definedName name="wzn">spr_1198!$A$20</definedName>
  </definedNames>
  <calcPr calcId="144525"/>
</workbook>
</file>

<file path=xl/calcChain.xml><?xml version="1.0" encoding="utf-8"?>
<calcChain xmlns="http://schemas.openxmlformats.org/spreadsheetml/2006/main">
  <c r="A9" i="2" l="1"/>
  <c r="I8" i="5"/>
  <c r="I7" i="5"/>
  <c r="I6" i="5"/>
  <c r="I5" i="5"/>
  <c r="F3" i="5"/>
  <c r="F3" i="2"/>
  <c r="I8" i="2"/>
  <c r="I7" i="2"/>
  <c r="I5" i="2"/>
  <c r="I6" i="2"/>
  <c r="F2" i="5" l="1"/>
  <c r="F4" i="5" s="1"/>
  <c r="F2" i="2"/>
  <c r="F4" i="2" s="1"/>
</calcChain>
</file>

<file path=xl/sharedStrings.xml><?xml version="1.0" encoding="utf-8"?>
<sst xmlns="http://schemas.openxmlformats.org/spreadsheetml/2006/main" count="91" uniqueCount="44">
  <si>
    <t>Typ:</t>
  </si>
  <si>
    <t>Numer seryjny:</t>
  </si>
  <si>
    <t>Data ważności:</t>
  </si>
  <si>
    <t>Wartośc temperatury odnisienia</t>
  </si>
  <si>
    <r>
      <rPr>
        <sz val="11"/>
        <color theme="1"/>
        <rFont val="Calibri"/>
        <family val="2"/>
        <charset val="238"/>
      </rPr>
      <t>⁰</t>
    </r>
    <r>
      <rPr>
        <sz val="11"/>
        <color theme="1"/>
        <rFont val="Calibri"/>
        <family val="2"/>
      </rPr>
      <t>C</t>
    </r>
  </si>
  <si>
    <t>Wartość funkcji rezystancji zredukowanej:</t>
  </si>
  <si>
    <t>W(t)</t>
  </si>
  <si>
    <t>Niepewność pomiaru:
k=2</t>
  </si>
  <si>
    <t>961.78</t>
  </si>
  <si>
    <t>Wt</t>
  </si>
  <si>
    <t>Temp</t>
  </si>
  <si>
    <t>Temp_unc</t>
  </si>
  <si>
    <t>R0</t>
  </si>
  <si>
    <t>R0_unc</t>
  </si>
  <si>
    <t>Niepewnośc pomiaru:
k=2</t>
  </si>
  <si>
    <t>Ω</t>
  </si>
  <si>
    <t>Rezystancja zerowa R(0,01):</t>
  </si>
  <si>
    <t>Type</t>
  </si>
  <si>
    <t>Serial</t>
  </si>
  <si>
    <t>Expire_date</t>
  </si>
  <si>
    <t>W</t>
  </si>
  <si>
    <t>Wr</t>
  </si>
  <si>
    <t>fh20</t>
  </si>
  <si>
    <t>fsn</t>
  </si>
  <si>
    <t>fzn</t>
  </si>
  <si>
    <t>fal</t>
  </si>
  <si>
    <t>wr_calc</t>
  </si>
  <si>
    <t>w</t>
  </si>
  <si>
    <t>Wral</t>
  </si>
  <si>
    <t>WrZn</t>
  </si>
  <si>
    <t>WrSn</t>
  </si>
  <si>
    <t>a</t>
  </si>
  <si>
    <t>b</t>
  </si>
  <si>
    <t>c</t>
  </si>
  <si>
    <t>WfpAl</t>
  </si>
  <si>
    <t>WfpZn</t>
  </si>
  <si>
    <t>WfpSn</t>
  </si>
  <si>
    <r>
      <t>Δ</t>
    </r>
    <r>
      <rPr>
        <sz val="11"/>
        <color theme="1"/>
        <rFont val="Calibri"/>
        <family val="2"/>
      </rPr>
      <t>W_sw</t>
    </r>
  </si>
  <si>
    <r>
      <t>Δ</t>
    </r>
    <r>
      <rPr>
        <sz val="11"/>
        <color theme="1"/>
        <rFont val="Calibri"/>
        <family val="2"/>
      </rPr>
      <t>W_calc</t>
    </r>
  </si>
  <si>
    <t>Sprawdzenie współczynników funkcji odchylenia ze świadectwa i wyliczonych zgodnie z MST-90. Jeżeli różnice są zgodne dla dowolnego w, to znaczy że dane są poprawnie wyliczone</t>
  </si>
  <si>
    <t>Dane ze świadectwa</t>
  </si>
  <si>
    <t>funkcje interpolujące</t>
  </si>
  <si>
    <t>Dane z tablic MST-90</t>
  </si>
  <si>
    <t>dane wyliczone (SciLab)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</si>
</sst>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"/>
    <numFmt numFmtId="172" formatCode="0.000000000"/>
    <numFmt numFmtId="181" formatCode="0.0000000E+00"/>
    <numFmt numFmtId="182" formatCode="0.00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A9B7C6"/>
      <name val="Consolas"/>
      <family val="3"/>
      <charset val="238"/>
    </font>
    <font>
      <sz val="10"/>
      <name val="Consolas"/>
      <family val="3"/>
      <charset val="238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/>
    <xf numFmtId="17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1" fontId="0" fillId="0" borderId="0" xfId="0" applyNumberFormat="1" applyFill="1" applyBorder="1" applyAlignment="1">
      <alignment horizontal="center" vertical="center" wrapText="1"/>
    </xf>
    <xf numFmtId="11" fontId="0" fillId="0" borderId="0" xfId="0" applyNumberFormat="1"/>
    <xf numFmtId="182" fontId="0" fillId="0" borderId="0" xfId="0" applyNumberFormat="1" applyFill="1" applyBorder="1" applyAlignment="1">
      <alignment horizontal="right" vertical="center" wrapText="1"/>
    </xf>
    <xf numFmtId="182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13</xdr:row>
      <xdr:rowOff>200024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495300</xdr:colOff>
      <xdr:row>15</xdr:row>
      <xdr:rowOff>66675</xdr:rowOff>
    </xdr:from>
    <xdr:to>
      <xdr:col>18</xdr:col>
      <xdr:colOff>169627</xdr:colOff>
      <xdr:row>30</xdr:row>
      <xdr:rowOff>104775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2962275"/>
          <a:ext cx="4551127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552451</xdr:colOff>
      <xdr:row>30</xdr:row>
      <xdr:rowOff>104775</xdr:rowOff>
    </xdr:from>
    <xdr:to>
      <xdr:col>20</xdr:col>
      <xdr:colOff>547571</xdr:colOff>
      <xdr:row>49</xdr:row>
      <xdr:rowOff>114300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1" y="5857875"/>
          <a:ext cx="731032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14</xdr:row>
      <xdr:rowOff>9524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485776</xdr:colOff>
      <xdr:row>14</xdr:row>
      <xdr:rowOff>171450</xdr:rowOff>
    </xdr:from>
    <xdr:to>
      <xdr:col>17</xdr:col>
      <xdr:colOff>600076</xdr:colOff>
      <xdr:row>31</xdr:row>
      <xdr:rowOff>20811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6" y="2838450"/>
          <a:ext cx="4381500" cy="3087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33</xdr:row>
      <xdr:rowOff>171450</xdr:rowOff>
    </xdr:from>
    <xdr:to>
      <xdr:col>20</xdr:col>
      <xdr:colOff>190500</xdr:colOff>
      <xdr:row>49</xdr:row>
      <xdr:rowOff>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457950"/>
          <a:ext cx="72294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4" sqref="D4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9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8" x14ac:dyDescent="0.25">
      <c r="A1" t="s">
        <v>17</v>
      </c>
      <c r="B1" t="s">
        <v>18</v>
      </c>
      <c r="C1" t="s">
        <v>19</v>
      </c>
      <c r="D1" s="7" t="s">
        <v>12</v>
      </c>
      <c r="E1" s="7" t="s">
        <v>13</v>
      </c>
      <c r="F1" s="6" t="s">
        <v>10</v>
      </c>
      <c r="G1" s="6" t="s">
        <v>9</v>
      </c>
      <c r="H1" s="6" t="s">
        <v>11</v>
      </c>
    </row>
    <row r="2" spans="1:8" ht="60" x14ac:dyDescent="0.25">
      <c r="A2" s="1" t="s">
        <v>0</v>
      </c>
      <c r="B2" s="1" t="s">
        <v>1</v>
      </c>
      <c r="C2" s="1" t="s">
        <v>2</v>
      </c>
      <c r="D2" s="7" t="s">
        <v>16</v>
      </c>
      <c r="E2" s="3" t="s">
        <v>14</v>
      </c>
      <c r="F2" s="6" t="s">
        <v>3</v>
      </c>
      <c r="G2" s="6" t="s">
        <v>5</v>
      </c>
      <c r="H2" s="6" t="s">
        <v>7</v>
      </c>
    </row>
    <row r="3" spans="1:8" x14ac:dyDescent="0.25">
      <c r="D3" s="9" t="s">
        <v>15</v>
      </c>
      <c r="E3" s="9" t="s">
        <v>15</v>
      </c>
      <c r="F3" s="10" t="s">
        <v>4</v>
      </c>
      <c r="G3" s="10" t="s">
        <v>6</v>
      </c>
      <c r="H3" s="10" t="s">
        <v>4</v>
      </c>
    </row>
    <row r="4" spans="1:8" x14ac:dyDescent="0.25">
      <c r="A4" s="4">
        <v>5686</v>
      </c>
      <c r="B4" s="4">
        <v>1114</v>
      </c>
      <c r="C4" s="12">
        <v>44546</v>
      </c>
      <c r="D4" s="8">
        <v>2.5534637</v>
      </c>
      <c r="E4" s="4">
        <v>4.0999999999999997E-6</v>
      </c>
      <c r="F4" s="4" t="s">
        <v>8</v>
      </c>
      <c r="G4" s="4">
        <v>4.2855629500000001</v>
      </c>
      <c r="H4" s="4">
        <v>5.1999999999999998E-3</v>
      </c>
    </row>
    <row r="5" spans="1:8" x14ac:dyDescent="0.25">
      <c r="A5" s="1"/>
      <c r="B5" s="1"/>
      <c r="C5" s="1"/>
      <c r="F5" s="11">
        <v>660.32299999999998</v>
      </c>
      <c r="G5" s="11">
        <v>3.3754346900000001</v>
      </c>
      <c r="H5" s="11">
        <v>4.0000000000000001E-3</v>
      </c>
    </row>
    <row r="6" spans="1:8" x14ac:dyDescent="0.25">
      <c r="A6" s="1"/>
      <c r="B6" s="1"/>
      <c r="C6" s="1"/>
      <c r="F6" s="4">
        <v>419.52699999999999</v>
      </c>
      <c r="G6" s="4">
        <v>2.5685510300000001</v>
      </c>
      <c r="H6" s="4">
        <v>1.6999999999999999E-3</v>
      </c>
    </row>
    <row r="7" spans="1:8" x14ac:dyDescent="0.25">
      <c r="A7" s="1"/>
      <c r="B7" s="1"/>
      <c r="C7" s="1"/>
      <c r="F7" s="4">
        <v>231.928</v>
      </c>
      <c r="G7" s="4">
        <v>1.89259628</v>
      </c>
      <c r="H7" s="4">
        <v>1.5E-3</v>
      </c>
    </row>
    <row r="8" spans="1:8" x14ac:dyDescent="0.25">
      <c r="A8" s="1"/>
      <c r="B8" s="1"/>
      <c r="C8" s="1"/>
      <c r="F8" s="4"/>
      <c r="G8" s="4"/>
      <c r="H8" s="4"/>
    </row>
    <row r="9" spans="1:8" x14ac:dyDescent="0.25">
      <c r="A9" s="1"/>
      <c r="B9" s="1"/>
      <c r="C9" s="1"/>
      <c r="F9" s="4"/>
      <c r="G9" s="4"/>
      <c r="H9" s="4"/>
    </row>
    <row r="10" spans="1:8" x14ac:dyDescent="0.25">
      <c r="F10" s="4"/>
      <c r="G10" s="4"/>
      <c r="H10" s="4"/>
    </row>
    <row r="11" spans="1:8" x14ac:dyDescent="0.25">
      <c r="C11" s="1"/>
      <c r="F11" s="4"/>
      <c r="G11" s="4"/>
      <c r="H11" s="4"/>
    </row>
    <row r="12" spans="1:8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4" sqref="F4:H8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10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8" x14ac:dyDescent="0.25">
      <c r="A1" t="s">
        <v>17</v>
      </c>
      <c r="B1" t="s">
        <v>18</v>
      </c>
      <c r="C1" t="s">
        <v>19</v>
      </c>
      <c r="D1" s="7" t="s">
        <v>12</v>
      </c>
      <c r="E1" s="7" t="s">
        <v>13</v>
      </c>
      <c r="F1" s="6" t="s">
        <v>10</v>
      </c>
      <c r="G1" s="6" t="s">
        <v>9</v>
      </c>
      <c r="H1" s="6" t="s">
        <v>11</v>
      </c>
    </row>
    <row r="2" spans="1:8" ht="45" x14ac:dyDescent="0.25">
      <c r="A2" s="1" t="s">
        <v>0</v>
      </c>
      <c r="B2" s="1" t="s">
        <v>1</v>
      </c>
      <c r="C2" s="1" t="s">
        <v>2</v>
      </c>
      <c r="D2" s="7" t="s">
        <v>16</v>
      </c>
      <c r="E2" s="3" t="s">
        <v>14</v>
      </c>
      <c r="F2" s="6" t="s">
        <v>3</v>
      </c>
      <c r="G2" s="6" t="s">
        <v>5</v>
      </c>
      <c r="H2" s="6" t="s">
        <v>7</v>
      </c>
    </row>
    <row r="3" spans="1:8" x14ac:dyDescent="0.25">
      <c r="D3" s="9" t="s">
        <v>15</v>
      </c>
      <c r="E3" s="9" t="s">
        <v>15</v>
      </c>
      <c r="F3" s="10" t="s">
        <v>4</v>
      </c>
      <c r="G3" s="10" t="s">
        <v>6</v>
      </c>
      <c r="H3" s="10" t="s">
        <v>4</v>
      </c>
    </row>
    <row r="4" spans="1:8" x14ac:dyDescent="0.25">
      <c r="A4" s="4">
        <v>5699</v>
      </c>
      <c r="B4" s="4">
        <v>1198</v>
      </c>
      <c r="C4" s="12">
        <v>44554</v>
      </c>
      <c r="D4" s="8">
        <v>25.618327000000001</v>
      </c>
      <c r="E4" s="4">
        <v>4.7999999999999998E-6</v>
      </c>
      <c r="F4" s="4">
        <v>660.32299999999998</v>
      </c>
      <c r="G4" s="4">
        <v>3.37546422</v>
      </c>
      <c r="H4" s="4">
        <v>4.0000000000000001E-3</v>
      </c>
    </row>
    <row r="5" spans="1:8" x14ac:dyDescent="0.25">
      <c r="A5" s="1"/>
      <c r="B5" s="1"/>
      <c r="C5" s="1"/>
      <c r="F5" s="4">
        <v>419.52699999999999</v>
      </c>
      <c r="G5" s="4">
        <v>2.56858298</v>
      </c>
      <c r="H5" s="4">
        <v>1.6999999999999999E-3</v>
      </c>
    </row>
    <row r="6" spans="1:8" x14ac:dyDescent="0.25">
      <c r="A6" s="1"/>
      <c r="B6" s="1"/>
      <c r="C6" s="1"/>
      <c r="F6" s="4">
        <v>231.928</v>
      </c>
      <c r="G6" s="4">
        <v>1.89261521</v>
      </c>
      <c r="H6" s="4">
        <v>1.5E-3</v>
      </c>
    </row>
    <row r="7" spans="1:8" x14ac:dyDescent="0.25">
      <c r="A7" s="1"/>
      <c r="B7" s="1"/>
      <c r="C7" s="1"/>
      <c r="F7" s="4">
        <v>-38.834400000000002</v>
      </c>
      <c r="G7" s="4">
        <v>0.84416743999999999</v>
      </c>
      <c r="H7" s="13">
        <v>1E-3</v>
      </c>
    </row>
    <row r="8" spans="1:8" x14ac:dyDescent="0.25">
      <c r="A8" s="1"/>
      <c r="B8" s="1"/>
      <c r="C8" s="1"/>
      <c r="F8" s="4">
        <v>-189.3442</v>
      </c>
      <c r="G8" s="4">
        <v>0.21599515</v>
      </c>
      <c r="H8" s="4">
        <v>1.2999999999999999E-3</v>
      </c>
    </row>
    <row r="9" spans="1:8" x14ac:dyDescent="0.25">
      <c r="A9" s="1"/>
      <c r="B9" s="1"/>
      <c r="C9" s="1"/>
      <c r="F9" s="4"/>
      <c r="G9" s="4"/>
      <c r="H9" s="4"/>
    </row>
    <row r="10" spans="1:8" x14ac:dyDescent="0.25">
      <c r="F10" s="4"/>
      <c r="G10" s="4"/>
      <c r="H10" s="4"/>
    </row>
    <row r="11" spans="1:8" x14ac:dyDescent="0.25">
      <c r="C11" s="1"/>
      <c r="F11" s="4"/>
      <c r="G11" s="4"/>
      <c r="H11" s="4"/>
    </row>
    <row r="12" spans="1:8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9" sqref="D9:D11"/>
    </sheetView>
  </sheetViews>
  <sheetFormatPr defaultRowHeight="15" x14ac:dyDescent="0.25"/>
  <cols>
    <col min="1" max="1" width="17" customWidth="1"/>
    <col min="6" max="6" width="23.28515625" customWidth="1"/>
  </cols>
  <sheetData>
    <row r="1" spans="1:11" x14ac:dyDescent="0.25">
      <c r="E1" s="26" t="s">
        <v>27</v>
      </c>
      <c r="F1" s="27">
        <v>2.5</v>
      </c>
    </row>
    <row r="2" spans="1:11" x14ac:dyDescent="0.25">
      <c r="E2" s="26" t="s">
        <v>26</v>
      </c>
      <c r="F2" s="26">
        <f>I5+I6*wrsn+I7*wrzn+I8*wral</f>
        <v>2.5003491330545939</v>
      </c>
    </row>
    <row r="3" spans="1:11" x14ac:dyDescent="0.25">
      <c r="E3" s="28" t="s">
        <v>37</v>
      </c>
      <c r="F3" s="26">
        <f>a*(F1-1)+b*(F1-1)^2+cc*(F1-1)^3</f>
        <v>-3.5427221358749994E-4</v>
      </c>
    </row>
    <row r="4" spans="1:11" x14ac:dyDescent="0.25">
      <c r="E4" s="28" t="s">
        <v>38</v>
      </c>
      <c r="F4" s="29">
        <f>F1-F2</f>
        <v>-3.4913305459394195E-4</v>
      </c>
      <c r="H4" s="25" t="s">
        <v>41</v>
      </c>
      <c r="I4" s="25"/>
    </row>
    <row r="5" spans="1:11" x14ac:dyDescent="0.25">
      <c r="C5" s="21"/>
      <c r="D5" s="21"/>
      <c r="E5" s="21"/>
      <c r="F5" s="21"/>
      <c r="G5" s="14"/>
      <c r="H5" s="19" t="s">
        <v>22</v>
      </c>
      <c r="I5" s="19">
        <f>((F1-wsn)*(F1-wzn)*(F1-wal))/((1-wsn)*(1-wzn)*(1-wal))</f>
        <v>-1.0960197111552421E-2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23</v>
      </c>
      <c r="I6" s="19">
        <f>((F1-1)*(F1-wzn)*(F1-wal))/((wsn-1)*(wsn-wzn)*(wsn-wal))</f>
        <v>0.10061493983155403</v>
      </c>
      <c r="J6" s="14"/>
      <c r="K6" s="14"/>
    </row>
    <row r="7" spans="1:11" x14ac:dyDescent="0.25">
      <c r="A7" s="30" t="s">
        <v>40</v>
      </c>
      <c r="B7" s="31"/>
      <c r="C7" s="22"/>
      <c r="D7" s="21"/>
      <c r="E7" s="22"/>
      <c r="F7" s="21"/>
      <c r="G7" s="14"/>
      <c r="H7" s="20" t="s">
        <v>24</v>
      </c>
      <c r="I7" s="19">
        <f>((F1-1)*(F1-wsn)*(F1-wal))/((wzn-1)*(wzn-wsn)*(wzn-wal))</f>
        <v>0.9323205591075574</v>
      </c>
      <c r="J7" s="14"/>
      <c r="K7" s="14"/>
    </row>
    <row r="8" spans="1:11" x14ac:dyDescent="0.25">
      <c r="A8" s="32"/>
      <c r="B8" s="33"/>
      <c r="C8" s="22"/>
      <c r="D8" s="21" t="s">
        <v>43</v>
      </c>
      <c r="E8" s="22"/>
      <c r="F8" s="21"/>
      <c r="G8" s="14"/>
      <c r="H8" s="20" t="s">
        <v>25</v>
      </c>
      <c r="I8" s="19">
        <f>((F1-1)*(F1-wsn)*(F1-wzn))/((wal-1)*(wal-wsn)*(wal-wzn))</f>
        <v>-2.1975301827558993E-2</v>
      </c>
      <c r="J8" s="14"/>
      <c r="K8" s="14"/>
    </row>
    <row r="9" spans="1:11" x14ac:dyDescent="0.25">
      <c r="A9" s="24">
        <v>-2.6051786999999998E-4</v>
      </c>
      <c r="B9" s="33" t="s">
        <v>31</v>
      </c>
      <c r="C9" s="22"/>
      <c r="D9" s="48">
        <v>-2.1371537544641301E-4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3.0380417000000001E-5</v>
      </c>
      <c r="B10" s="33" t="s">
        <v>32</v>
      </c>
      <c r="C10" s="22"/>
      <c r="D10" s="48">
        <v>-1.43251789292556E-5</v>
      </c>
      <c r="E10" s="22"/>
      <c r="F10" s="22"/>
      <c r="G10" s="15"/>
      <c r="H10" s="16"/>
      <c r="I10" s="16"/>
    </row>
    <row r="11" spans="1:11" x14ac:dyDescent="0.25">
      <c r="A11" s="24">
        <v>-9.4374361000000006E-6</v>
      </c>
      <c r="B11" s="33" t="s">
        <v>33</v>
      </c>
      <c r="D11" s="49">
        <v>1.0884977044838E-6</v>
      </c>
      <c r="F11" s="16"/>
      <c r="G11" s="15"/>
      <c r="H11" s="16"/>
      <c r="I11" s="16"/>
    </row>
    <row r="12" spans="1:11" x14ac:dyDescent="0.25">
      <c r="A12" s="32"/>
      <c r="B12" s="33"/>
    </row>
    <row r="13" spans="1:11" x14ac:dyDescent="0.25">
      <c r="A13" s="32" t="s">
        <v>21</v>
      </c>
      <c r="B13" s="33"/>
    </row>
    <row r="14" spans="1:11" ht="18" customHeight="1" x14ac:dyDescent="0.25">
      <c r="A14" s="4">
        <v>3.3760086</v>
      </c>
      <c r="B14" s="31" t="s">
        <v>28</v>
      </c>
      <c r="C14" s="45" t="s">
        <v>42</v>
      </c>
    </row>
    <row r="15" spans="1:11" x14ac:dyDescent="0.25">
      <c r="A15" s="4">
        <v>2.5689172999999998</v>
      </c>
      <c r="B15" s="33" t="s">
        <v>29</v>
      </c>
      <c r="C15" s="46"/>
    </row>
    <row r="16" spans="1:11" x14ac:dyDescent="0.25">
      <c r="A16" s="4">
        <v>1.8927976799999999</v>
      </c>
      <c r="B16" s="35" t="s">
        <v>30</v>
      </c>
      <c r="C16" s="47"/>
    </row>
    <row r="17" spans="1:10" x14ac:dyDescent="0.25">
      <c r="A17" s="32"/>
      <c r="B17" s="33"/>
    </row>
    <row r="18" spans="1:10" x14ac:dyDescent="0.25">
      <c r="A18" s="32" t="s">
        <v>20</v>
      </c>
      <c r="B18" s="33"/>
    </row>
    <row r="19" spans="1:10" x14ac:dyDescent="0.25">
      <c r="A19" s="11">
        <v>3.3754346900000001</v>
      </c>
      <c r="B19" s="33" t="s">
        <v>34</v>
      </c>
    </row>
    <row r="20" spans="1:10" x14ac:dyDescent="0.25">
      <c r="A20" s="4">
        <v>2.5685510300000001</v>
      </c>
      <c r="B20" s="33" t="s">
        <v>35</v>
      </c>
      <c r="E20" s="36" t="s">
        <v>39</v>
      </c>
      <c r="F20" s="37"/>
      <c r="G20" s="37"/>
      <c r="H20" s="37"/>
      <c r="I20" s="37"/>
      <c r="J20" s="38"/>
    </row>
    <row r="21" spans="1:10" x14ac:dyDescent="0.25">
      <c r="A21" s="4">
        <v>1.89259628</v>
      </c>
      <c r="B21" s="33" t="s">
        <v>36</v>
      </c>
      <c r="E21" s="39"/>
      <c r="F21" s="40"/>
      <c r="G21" s="40"/>
      <c r="H21" s="40"/>
      <c r="I21" s="40"/>
      <c r="J21" s="41"/>
    </row>
    <row r="22" spans="1:10" x14ac:dyDescent="0.25">
      <c r="A22" s="32"/>
      <c r="B22" s="33"/>
      <c r="E22" s="39"/>
      <c r="F22" s="40"/>
      <c r="G22" s="40"/>
      <c r="H22" s="40"/>
      <c r="I22" s="40"/>
      <c r="J22" s="41"/>
    </row>
    <row r="23" spans="1:10" x14ac:dyDescent="0.25">
      <c r="A23" s="34"/>
      <c r="B23" s="35"/>
      <c r="E23" s="39"/>
      <c r="F23" s="40"/>
      <c r="G23" s="40"/>
      <c r="H23" s="40"/>
      <c r="I23" s="40"/>
      <c r="J23" s="41"/>
    </row>
    <row r="24" spans="1:10" x14ac:dyDescent="0.25">
      <c r="E24" s="39"/>
      <c r="F24" s="40"/>
      <c r="G24" s="40"/>
      <c r="H24" s="40"/>
      <c r="I24" s="40"/>
      <c r="J24" s="41"/>
    </row>
    <row r="25" spans="1:10" x14ac:dyDescent="0.25">
      <c r="E25" s="42"/>
      <c r="F25" s="43"/>
      <c r="G25" s="43"/>
      <c r="H25" s="43"/>
      <c r="I25" s="43"/>
      <c r="J25" s="44"/>
    </row>
  </sheetData>
  <mergeCells count="3">
    <mergeCell ref="H4:I4"/>
    <mergeCell ref="E20:J25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1" sqref="F11"/>
    </sheetView>
  </sheetViews>
  <sheetFormatPr defaultRowHeight="15" x14ac:dyDescent="0.25"/>
  <cols>
    <col min="1" max="1" width="17" customWidth="1"/>
    <col min="4" max="4" width="19" customWidth="1"/>
    <col min="6" max="6" width="23.28515625" customWidth="1"/>
  </cols>
  <sheetData>
    <row r="1" spans="1:11" x14ac:dyDescent="0.25">
      <c r="E1" s="26" t="s">
        <v>27</v>
      </c>
      <c r="F1" s="27">
        <v>2.5</v>
      </c>
    </row>
    <row r="2" spans="1:11" x14ac:dyDescent="0.25">
      <c r="E2" s="26" t="s">
        <v>26</v>
      </c>
      <c r="F2" s="26">
        <f>I5+I6*wrsn+I7*wrzn+I8*wral</f>
        <v>2.5003180823822069</v>
      </c>
    </row>
    <row r="3" spans="1:11" x14ac:dyDescent="0.25">
      <c r="E3" s="28" t="s">
        <v>37</v>
      </c>
      <c r="F3" s="26">
        <f>a*(F1-1)+b*(F1-1)^2+cc*(F1-1)^3</f>
        <v>-3.1808484813750001E-4</v>
      </c>
    </row>
    <row r="4" spans="1:11" x14ac:dyDescent="0.25">
      <c r="E4" s="28" t="s">
        <v>38</v>
      </c>
      <c r="F4" s="29">
        <f>F1-F2</f>
        <v>-3.1808238220687457E-4</v>
      </c>
      <c r="H4" s="25" t="s">
        <v>41</v>
      </c>
      <c r="I4" s="25"/>
    </row>
    <row r="5" spans="1:11" x14ac:dyDescent="0.25">
      <c r="C5" s="21"/>
      <c r="D5" s="21"/>
      <c r="E5" s="21"/>
      <c r="F5" s="21"/>
      <c r="G5" s="14"/>
      <c r="H5" s="19" t="s">
        <v>22</v>
      </c>
      <c r="I5" s="19">
        <f>((F1-wsn)*(F1-wzn)*(F1-wal))/((1-wsn)*(1-wzn)*(1-wal))</f>
        <v>-1.0964741329934571E-2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23</v>
      </c>
      <c r="I6" s="19">
        <f>((F1-1)*(F1-wzn)*(F1-wal))/((wsn-1)*(wsn-wzn)*(wsn-wal))</f>
        <v>0.10066043625325014</v>
      </c>
      <c r="J6" s="14"/>
      <c r="K6" s="14"/>
    </row>
    <row r="7" spans="1:11" x14ac:dyDescent="0.25">
      <c r="A7" s="30" t="s">
        <v>40</v>
      </c>
      <c r="B7" s="31"/>
      <c r="C7" s="22"/>
      <c r="D7" s="21"/>
      <c r="E7" s="22"/>
      <c r="F7" s="21"/>
      <c r="G7" s="14"/>
      <c r="H7" s="20" t="s">
        <v>24</v>
      </c>
      <c r="I7" s="19">
        <f>((F1-1)*(F1-wsn)*(F1-wal))/((wzn-1)*(wzn-wsn)*(wzn-wal))</f>
        <v>0.93228879936099973</v>
      </c>
      <c r="J7" s="14"/>
      <c r="K7" s="14"/>
    </row>
    <row r="8" spans="1:11" x14ac:dyDescent="0.25">
      <c r="A8" s="32"/>
      <c r="B8" s="33"/>
      <c r="C8" s="22"/>
      <c r="D8" s="21" t="s">
        <v>43</v>
      </c>
      <c r="E8" s="22"/>
      <c r="F8" s="21"/>
      <c r="G8" s="14"/>
      <c r="H8" s="20" t="s">
        <v>25</v>
      </c>
      <c r="I8" s="19">
        <f>((F1-1)*(F1-wsn)*(F1-wzn))/((wal-1)*(wal-wsn)*(wal-wzn))</f>
        <v>-2.1984494284315294E-2</v>
      </c>
      <c r="J8" s="14"/>
      <c r="K8" s="14"/>
    </row>
    <row r="9" spans="1:11" x14ac:dyDescent="0.25">
      <c r="A9" s="24">
        <f>-0.00019948318</f>
        <v>-1.9948318000000001E-4</v>
      </c>
      <c r="B9" s="33" t="s">
        <v>31</v>
      </c>
      <c r="C9" s="22"/>
      <c r="D9" s="50">
        <v>-1.99515009237343E-4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-1.332309E-6</v>
      </c>
      <c r="B10" s="33" t="s">
        <v>32</v>
      </c>
      <c r="C10" s="22"/>
      <c r="D10" s="50">
        <v>-1.2933998288050701E-6</v>
      </c>
      <c r="E10" s="22"/>
      <c r="F10" s="22"/>
      <c r="G10" s="15"/>
      <c r="H10" s="16"/>
      <c r="I10" s="16"/>
    </row>
    <row r="11" spans="1:11" x14ac:dyDescent="0.25">
      <c r="A11" s="24">
        <v>-4.6999652999999998E-6</v>
      </c>
      <c r="B11" s="33" t="s">
        <v>33</v>
      </c>
      <c r="D11" s="51">
        <v>-4.7104297066317602E-6</v>
      </c>
      <c r="F11" s="16"/>
      <c r="G11" s="15"/>
      <c r="H11" s="16"/>
      <c r="I11" s="16"/>
    </row>
    <row r="12" spans="1:11" x14ac:dyDescent="0.25">
      <c r="A12" s="32"/>
      <c r="B12" s="33"/>
    </row>
    <row r="13" spans="1:11" x14ac:dyDescent="0.25">
      <c r="A13" s="32" t="s">
        <v>21</v>
      </c>
      <c r="B13" s="33"/>
    </row>
    <row r="14" spans="1:11" x14ac:dyDescent="0.25">
      <c r="A14" s="4">
        <v>3.3760086</v>
      </c>
      <c r="B14" s="31" t="s">
        <v>28</v>
      </c>
      <c r="C14" s="45" t="s">
        <v>42</v>
      </c>
    </row>
    <row r="15" spans="1:11" x14ac:dyDescent="0.25">
      <c r="A15" s="4">
        <v>2.5689172999999998</v>
      </c>
      <c r="B15" s="33" t="s">
        <v>29</v>
      </c>
      <c r="C15" s="46"/>
    </row>
    <row r="16" spans="1:11" x14ac:dyDescent="0.25">
      <c r="A16" s="4">
        <v>1.8927976799999999</v>
      </c>
      <c r="B16" s="35" t="s">
        <v>30</v>
      </c>
      <c r="C16" s="47"/>
    </row>
    <row r="17" spans="1:10" x14ac:dyDescent="0.25">
      <c r="A17" s="32"/>
      <c r="B17" s="33"/>
    </row>
    <row r="18" spans="1:10" x14ac:dyDescent="0.25">
      <c r="A18" s="32" t="s">
        <v>20</v>
      </c>
      <c r="B18" s="33"/>
    </row>
    <row r="19" spans="1:10" x14ac:dyDescent="0.25">
      <c r="A19" s="4">
        <v>3.37546422</v>
      </c>
      <c r="B19" s="33" t="s">
        <v>34</v>
      </c>
    </row>
    <row r="20" spans="1:10" x14ac:dyDescent="0.25">
      <c r="A20" s="4">
        <v>2.56858298</v>
      </c>
      <c r="B20" s="33" t="s">
        <v>35</v>
      </c>
      <c r="E20" s="36" t="s">
        <v>39</v>
      </c>
      <c r="F20" s="37"/>
      <c r="G20" s="37"/>
      <c r="H20" s="37"/>
      <c r="I20" s="37"/>
      <c r="J20" s="38"/>
    </row>
    <row r="21" spans="1:10" x14ac:dyDescent="0.25">
      <c r="A21" s="4">
        <v>1.89261521</v>
      </c>
      <c r="B21" s="33" t="s">
        <v>36</v>
      </c>
      <c r="E21" s="39"/>
      <c r="F21" s="40"/>
      <c r="G21" s="40"/>
      <c r="H21" s="40"/>
      <c r="I21" s="40"/>
      <c r="J21" s="41"/>
    </row>
    <row r="22" spans="1:10" x14ac:dyDescent="0.25">
      <c r="A22" s="32"/>
      <c r="B22" s="33"/>
      <c r="E22" s="39"/>
      <c r="F22" s="40"/>
      <c r="G22" s="40"/>
      <c r="H22" s="40"/>
      <c r="I22" s="40"/>
      <c r="J22" s="41"/>
    </row>
    <row r="23" spans="1:10" x14ac:dyDescent="0.25">
      <c r="A23" s="34"/>
      <c r="B23" s="35"/>
      <c r="E23" s="39"/>
      <c r="F23" s="40"/>
      <c r="G23" s="40"/>
      <c r="H23" s="40"/>
      <c r="I23" s="40"/>
      <c r="J23" s="41"/>
    </row>
    <row r="24" spans="1:10" x14ac:dyDescent="0.25">
      <c r="E24" s="39"/>
      <c r="F24" s="40"/>
      <c r="G24" s="40"/>
      <c r="H24" s="40"/>
      <c r="I24" s="40"/>
      <c r="J24" s="41"/>
    </row>
    <row r="25" spans="1:10" x14ac:dyDescent="0.25">
      <c r="E25" s="42"/>
      <c r="F25" s="43"/>
      <c r="G25" s="43"/>
      <c r="H25" s="43"/>
      <c r="I25" s="43"/>
      <c r="J25" s="44"/>
    </row>
  </sheetData>
  <mergeCells count="3">
    <mergeCell ref="E20:J25"/>
    <mergeCell ref="H4:I4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18</vt:i4>
      </vt:variant>
    </vt:vector>
  </HeadingPairs>
  <TitlesOfParts>
    <vt:vector size="23" baseType="lpstr">
      <vt:lpstr>5685_1114</vt:lpstr>
      <vt:lpstr>5699_1198</vt:lpstr>
      <vt:lpstr>spr_1114</vt:lpstr>
      <vt:lpstr>spr_1198</vt:lpstr>
      <vt:lpstr>Arkusz3</vt:lpstr>
      <vt:lpstr>spr_1114!a</vt:lpstr>
      <vt:lpstr>a</vt:lpstr>
      <vt:lpstr>spr_1114!b</vt:lpstr>
      <vt:lpstr>b</vt:lpstr>
      <vt:lpstr>spr_1114!cc</vt:lpstr>
      <vt:lpstr>cc</vt:lpstr>
      <vt:lpstr>spr_1114!wal</vt:lpstr>
      <vt:lpstr>wal</vt:lpstr>
      <vt:lpstr>spr_1114!wral</vt:lpstr>
      <vt:lpstr>wral</vt:lpstr>
      <vt:lpstr>spr_1114!wrsn</vt:lpstr>
      <vt:lpstr>wrsn</vt:lpstr>
      <vt:lpstr>spr_1114!wrzn</vt:lpstr>
      <vt:lpstr>wrzn</vt:lpstr>
      <vt:lpstr>spr_1114!wsn</vt:lpstr>
      <vt:lpstr>wsn</vt:lpstr>
      <vt:lpstr>spr_1114!wzn</vt:lpstr>
      <vt:lpstr>wzn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2020-03-30T11:17:00Z</dcterms:modified>
</cp:coreProperties>
</file>