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eter\PycharmProjects\QA-Engine\"/>
    </mc:Choice>
  </mc:AlternateContent>
  <xr:revisionPtr revIDLastSave="0" documentId="13_ncr:1_{5D6B9811-8536-4179-90C8-727D9A1C00DA}" xr6:coauthVersionLast="47" xr6:coauthVersionMax="47" xr10:uidLastSave="{00000000-0000-0000-0000-000000000000}"/>
  <bookViews>
    <workbookView xWindow="-108" yWindow="-108" windowWidth="23256" windowHeight="12576" activeTab="4" xr2:uid="{469D2931-EEAD-864F-B0C4-AD4A8DB82008}"/>
  </bookViews>
  <sheets>
    <sheet name="Data Tables" sheetId="1" r:id="rId1"/>
    <sheet name="Data2" sheetId="7" r:id="rId2"/>
    <sheet name="Pivottables2" sheetId="8" r:id="rId3"/>
    <sheet name="Pivottables" sheetId="6" r:id="rId4"/>
    <sheet name="Income Sources" sheetId="2" r:id="rId5"/>
    <sheet name="Geographically" sheetId="3" r:id="rId6"/>
    <sheet name="Sales Process" sheetId="4" r:id="rId7"/>
    <sheet name="Projects Status" sheetId="5" r:id="rId8"/>
  </sheets>
  <definedNames>
    <definedName name="Slicer_Year">#N/A</definedName>
    <definedName name="Slicer_Year1">#N/A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9" i="8" l="1"/>
  <c r="X20" i="8"/>
  <c r="W20" i="8"/>
  <c r="W19" i="8"/>
  <c r="F13" i="8"/>
  <c r="N3" i="8"/>
  <c r="N4" i="8"/>
  <c r="N5" i="8"/>
  <c r="N6" i="8"/>
  <c r="N7" i="8"/>
  <c r="N2" i="8"/>
  <c r="M2" i="8"/>
  <c r="M3" i="8"/>
  <c r="M4" i="8"/>
  <c r="M5" i="8"/>
  <c r="M6" i="8"/>
  <c r="M7" i="8"/>
  <c r="J3" i="8"/>
  <c r="J4" i="8"/>
  <c r="J5" i="8"/>
  <c r="J6" i="8"/>
  <c r="J7" i="8"/>
  <c r="J2" i="8"/>
  <c r="S16" i="6"/>
  <c r="S17" i="6"/>
  <c r="S18" i="6"/>
  <c r="S19" i="6"/>
  <c r="S20" i="6"/>
  <c r="R16" i="6"/>
  <c r="R17" i="6"/>
  <c r="R18" i="6"/>
  <c r="R19" i="6"/>
  <c r="R20" i="6"/>
  <c r="S15" i="6"/>
  <c r="R15" i="6"/>
  <c r="P16" i="6"/>
  <c r="Q15" i="6"/>
  <c r="Q16" i="6"/>
  <c r="P17" i="6"/>
  <c r="Q17" i="6"/>
  <c r="P18" i="6"/>
  <c r="Q18" i="6"/>
  <c r="P19" i="6"/>
  <c r="Q19" i="6"/>
  <c r="P20" i="6"/>
  <c r="Q20" i="6"/>
  <c r="P15" i="6"/>
  <c r="Q9" i="6"/>
  <c r="Q6" i="6"/>
  <c r="Q7" i="6"/>
  <c r="Q8" i="6"/>
  <c r="Q10" i="6"/>
  <c r="Q5" i="6"/>
  <c r="P6" i="6"/>
  <c r="P7" i="6"/>
  <c r="P8" i="6"/>
  <c r="P9" i="6"/>
  <c r="P10" i="6"/>
  <c r="P5" i="6"/>
  <c r="E16" i="6"/>
  <c r="E4" i="6"/>
  <c r="S31" i="8"/>
  <c r="D13" i="8"/>
  <c r="H13" i="8"/>
  <c r="T31" i="8" l="1"/>
  <c r="E13" i="8"/>
  <c r="L2" i="8"/>
  <c r="L4" i="8"/>
  <c r="L7" i="8"/>
  <c r="L6" i="8"/>
  <c r="L5" i="8"/>
  <c r="L3" i="8"/>
  <c r="K2" i="8"/>
  <c r="K3" i="8"/>
  <c r="K7" i="8"/>
  <c r="K6" i="8"/>
  <c r="K5" i="8"/>
  <c r="K4" i="8"/>
  <c r="E20" i="6"/>
  <c r="D16" i="6"/>
  <c r="D20" i="6" s="1"/>
</calcChain>
</file>

<file path=xl/sharedStrings.xml><?xml version="1.0" encoding="utf-8"?>
<sst xmlns="http://schemas.openxmlformats.org/spreadsheetml/2006/main" count="3765" uniqueCount="81">
  <si>
    <t>Year</t>
  </si>
  <si>
    <t>Amount</t>
  </si>
  <si>
    <t>Target</t>
  </si>
  <si>
    <t>Country</t>
  </si>
  <si>
    <t>Egypt</t>
  </si>
  <si>
    <t>USA</t>
  </si>
  <si>
    <t>Russia</t>
  </si>
  <si>
    <t>United Kingdom</t>
  </si>
  <si>
    <t>Brazil</t>
  </si>
  <si>
    <t>Canada</t>
  </si>
  <si>
    <t>Row Labels</t>
  </si>
  <si>
    <t>Grand Total</t>
  </si>
  <si>
    <t>Sum of Amount</t>
  </si>
  <si>
    <t>Sum of Amount2</t>
  </si>
  <si>
    <t>Geographically</t>
  </si>
  <si>
    <t>=</t>
  </si>
  <si>
    <t>Total Sales</t>
  </si>
  <si>
    <t>Sum of Target</t>
  </si>
  <si>
    <t xml:space="preserve">Actual </t>
  </si>
  <si>
    <t>Remaining Percentage</t>
  </si>
  <si>
    <t>X</t>
  </si>
  <si>
    <t>Y</t>
  </si>
  <si>
    <t>highest</t>
  </si>
  <si>
    <t>country</t>
  </si>
  <si>
    <t>non</t>
  </si>
  <si>
    <t>Month</t>
  </si>
  <si>
    <t>Income Breakdowns</t>
  </si>
  <si>
    <t>Counts</t>
  </si>
  <si>
    <t>Income</t>
  </si>
  <si>
    <t>Target Income</t>
  </si>
  <si>
    <t>Marketing Strategies</t>
  </si>
  <si>
    <t>Jan</t>
  </si>
  <si>
    <t>Licensing</t>
  </si>
  <si>
    <t>Software Metered License</t>
  </si>
  <si>
    <t>B2B</t>
  </si>
  <si>
    <t>Floating License</t>
  </si>
  <si>
    <t>Renting</t>
  </si>
  <si>
    <t>Equipments</t>
  </si>
  <si>
    <t>Subscription</t>
  </si>
  <si>
    <t>Prime</t>
  </si>
  <si>
    <t>Usage fees</t>
  </si>
  <si>
    <t>Renewal</t>
  </si>
  <si>
    <t>Premium</t>
  </si>
  <si>
    <t>New</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</si>
  <si>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</si>
  <si>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</si>
  <si>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</si>
  <si>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</si>
  <si>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</si>
  <si>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</si>
  <si>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</si>
  <si>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</si>
  <si>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</si>
  <si>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</si>
  <si>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</si>
  <si>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</si>
  <si>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</si>
  <si>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</si>
  <si>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</si>
  <si>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</si>
  <si>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</si>
  <si>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</si>
  <si>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</si>
  <si>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</si>
  <si>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</si>
  <si>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Income Sources</t>
  </si>
  <si>
    <t>Operating profit</t>
  </si>
  <si>
    <t>Sum of Income</t>
  </si>
  <si>
    <t>Sum of Income2</t>
  </si>
  <si>
    <t>Max</t>
  </si>
  <si>
    <t>Without Max</t>
  </si>
  <si>
    <t>Sum of Target Income</t>
  </si>
  <si>
    <t>Sum of Counts</t>
  </si>
  <si>
    <t>Sum of Counts2</t>
  </si>
  <si>
    <t>Count</t>
  </si>
  <si>
    <t>Count%</t>
  </si>
  <si>
    <t>Avg.Income by Month</t>
  </si>
  <si>
    <t>Sum of Operating profit</t>
  </si>
  <si>
    <t>Operating Profits</t>
  </si>
  <si>
    <t>B2B:</t>
  </si>
  <si>
    <t>B2C: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</si>
</sst>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
    <numFmt numFmtId="165" formatCode="_(* #,##0_);_(* \(#,##0\);_(* &quot;-&quot;??_);_(@_)"/>
  </numFmts>
  <fonts count="16" x14ac:knownFonts="1">
    <font>
      <sz val="11"/>
      <color theme="1"/>
      <name val="Calibri"/>
      <family val="2"/>
      <scheme val="minor"/>
    </font>
    <font>
      <sz val="11"/>
      <color theme="0"/>
      <name val="Arial"/>
      <family val="2"/>
    </font>
    <font>
      <b/>
      <sz val="11"/>
      <color theme="0"/>
      <name val="Arial"/>
      <family val="2"/>
    </font>
    <font>
      <sz val="11"/>
      <color theme="1"/>
      <name val="Arial"/>
      <family val="2"/>
    </font>
    <font>
      <sz val="11"/>
      <color theme="6" tint="-0.249977111117893"/>
      <name val="Arial"/>
      <family val="2"/>
    </font>
    <font>
      <sz val="11"/>
      <color theme="0"/>
      <name val="Calibri"/>
      <family val="2"/>
      <scheme val="minor"/>
    </font>
    <font>
      <sz val="11"/>
      <color theme="1"/>
      <name val="Calibri"/>
      <family val="2"/>
      <scheme val="minor"/>
    </font>
    <font>
      <b/>
      <sz val="11"/>
      <color theme="0"/>
      <name val="Calibri"/>
      <family val="2"/>
      <scheme val="minor"/>
    </font>
    <font>
      <sz val="12"/>
      <color theme="0"/>
      <name val="Avenir Next LT Pro"/>
      <family val="2"/>
    </font>
    <font>
      <sz val="16"/>
      <color theme="0"/>
      <name val="Avenir Next LT Pro"/>
      <family val="2"/>
    </font>
    <font>
      <sz val="16"/>
      <color rgb="FF0F11A7"/>
      <name val="Calibri"/>
      <family val="2"/>
      <scheme val="minor"/>
    </font>
    <font>
      <sz val="16"/>
      <color rgb="FF296EFC"/>
      <name val="Calibri"/>
      <family val="2"/>
      <scheme val="minor"/>
    </font>
    <font>
      <b/>
      <sz val="11"/>
      <name val="Arial"/>
      <family val="2"/>
    </font>
    <font>
      <sz val="11"/>
      <color theme="1" tint="0.249977111117893"/>
      <name val="Arial"/>
      <family val="2"/>
    </font>
    <font>
      <sz val="11"/>
      <color theme="1"/>
      <name val="Arial"/>
    </font>
    <font>
      <sz val="11"/>
      <color theme="1" tint="0.249977111117893"/>
      <name val="Arial"/>
    </font>
  </fonts>
  <fills count="10">
    <fill>
      <patternFill patternType="none"/>
    </fill>
    <fill>
      <patternFill patternType="gray125"/>
    </fill>
    <fill>
      <patternFill patternType="solid">
        <fgColor rgb="FFCC0E62"/>
        <bgColor indexed="64"/>
      </patternFill>
    </fill>
    <fill>
      <patternFill patternType="solid">
        <fgColor theme="1"/>
        <bgColor indexed="64"/>
      </patternFill>
    </fill>
    <fill>
      <patternFill patternType="solid">
        <fgColor rgb="FF194AFE"/>
        <bgColor indexed="64"/>
      </patternFill>
    </fill>
    <fill>
      <patternFill patternType="solid">
        <fgColor rgb="FF8989BC"/>
        <bgColor indexed="64"/>
      </patternFill>
    </fill>
    <fill>
      <patternFill patternType="solid">
        <fgColor theme="1" tint="0.499984740745262"/>
        <bgColor theme="1" tint="0.499984740745262"/>
      </patternFill>
    </fill>
    <fill>
      <patternFill patternType="solid">
        <fgColor rgb="FFFFFFFF"/>
        <bgColor indexed="64"/>
      </patternFill>
    </fill>
    <fill>
      <patternFill patternType="solid">
        <fgColor rgb="FFECECEC"/>
        <bgColor indexed="64"/>
      </patternFill>
    </fill>
    <fill>
      <patternFill patternType="solid">
        <fgColor rgb="FFDEEAF6"/>
        <bgColor indexed="64"/>
      </patternFill>
    </fill>
  </fills>
  <borders count="13">
    <border>
      <left/>
      <right/>
      <top/>
      <bottom/>
      <diagonal/>
    </border>
    <border>
      <left/>
      <right/>
      <top/>
      <bottom style="thin">
        <color indexed="64"/>
      </bottom>
      <diagonal/>
    </border>
    <border>
      <left/>
      <right/>
      <top style="medium">
        <color theme="1"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70">
    <xf numFmtId="0" fontId="0" fillId="0" borderId="0" xfId="0"/>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1" fontId="4" fillId="0" borderId="0" xfId="0" applyNumberFormat="1" applyFont="1" applyAlignment="1">
      <alignment horizontal="center" vertical="center"/>
    </xf>
    <xf numFmtId="1" fontId="3" fillId="0" borderId="0" xfId="0" applyNumberFormat="1" applyFont="1" applyAlignment="1">
      <alignment horizontal="center" vertical="center"/>
    </xf>
    <xf numFmtId="0" fontId="0" fillId="3" borderId="0" xfId="0"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5" fillId="4" borderId="0" xfId="0" applyFont="1" applyFill="1"/>
    <xf numFmtId="0" fontId="7" fillId="5" borderId="0" xfId="0" applyFont="1" applyFill="1"/>
    <xf numFmtId="164" fontId="0" fillId="0" borderId="1" xfId="1" applyNumberFormat="1" applyFont="1" applyBorder="1"/>
    <xf numFmtId="0" fontId="7" fillId="6" borderId="2" xfId="0" applyFont="1" applyFill="1" applyBorder="1"/>
    <xf numFmtId="9" fontId="0" fillId="0" borderId="0" xfId="2" applyFont="1"/>
    <xf numFmtId="0" fontId="0" fillId="0" borderId="3" xfId="0" applyBorder="1" applyAlignment="1">
      <alignment horizontal="left"/>
    </xf>
    <xf numFmtId="9" fontId="0" fillId="0" borderId="4" xfId="2" applyFont="1" applyBorder="1"/>
    <xf numFmtId="0" fontId="0" fillId="0" borderId="5" xfId="0" applyBorder="1" applyAlignment="1">
      <alignment horizontal="left"/>
    </xf>
    <xf numFmtId="9" fontId="0" fillId="0" borderId="6" xfId="2" applyFont="1" applyBorder="1"/>
    <xf numFmtId="9" fontId="0" fillId="0" borderId="1" xfId="2" applyFont="1" applyBorder="1"/>
    <xf numFmtId="0" fontId="3" fillId="0" borderId="0" xfId="0" applyFont="1"/>
    <xf numFmtId="9" fontId="0" fillId="0" borderId="0" xfId="2" applyFont="1" applyBorder="1"/>
    <xf numFmtId="9" fontId="0" fillId="0" borderId="9" xfId="2" applyFont="1" applyBorder="1"/>
    <xf numFmtId="0" fontId="8" fillId="3" borderId="3" xfId="0" applyFont="1" applyFill="1" applyBorder="1" applyAlignment="1">
      <alignment horizontal="left"/>
    </xf>
    <xf numFmtId="0" fontId="8" fillId="3" borderId="5" xfId="0" applyFont="1" applyFill="1" applyBorder="1" applyAlignment="1">
      <alignment horizontal="left"/>
    </xf>
    <xf numFmtId="0" fontId="8" fillId="3" borderId="7" xfId="0" applyFont="1" applyFill="1" applyBorder="1" applyAlignment="1">
      <alignment horizontal="left"/>
    </xf>
    <xf numFmtId="165" fontId="9" fillId="3" borderId="4" xfId="1" applyNumberFormat="1" applyFont="1" applyFill="1" applyBorder="1"/>
    <xf numFmtId="165" fontId="9" fillId="3" borderId="6" xfId="1" applyNumberFormat="1" applyFont="1" applyFill="1" applyBorder="1"/>
    <xf numFmtId="165" fontId="9" fillId="3" borderId="8" xfId="1" applyNumberFormat="1" applyFont="1" applyFill="1" applyBorder="1"/>
    <xf numFmtId="0" fontId="0" fillId="0" borderId="7" xfId="0" applyBorder="1" applyAlignment="1">
      <alignment horizontal="left"/>
    </xf>
    <xf numFmtId="0" fontId="10" fillId="0" borderId="10" xfId="0" applyFont="1" applyBorder="1"/>
    <xf numFmtId="0" fontId="10" fillId="0" borderId="12" xfId="0" applyFont="1" applyBorder="1"/>
    <xf numFmtId="0" fontId="11" fillId="0" borderId="10" xfId="0" applyFont="1" applyBorder="1"/>
    <xf numFmtId="0" fontId="11" fillId="0" borderId="12" xfId="0" applyFont="1" applyBorder="1"/>
    <xf numFmtId="1" fontId="10" fillId="0" borderId="10" xfId="0" applyNumberFormat="1" applyFont="1" applyBorder="1"/>
    <xf numFmtId="1" fontId="10" fillId="0" borderId="11" xfId="0" applyNumberFormat="1" applyFont="1" applyBorder="1"/>
    <xf numFmtId="10" fontId="11" fillId="0" borderId="10" xfId="0" applyNumberFormat="1" applyFont="1" applyBorder="1"/>
    <xf numFmtId="10" fontId="11" fillId="0" borderId="11" xfId="0" applyNumberFormat="1" applyFont="1" applyBorder="1"/>
    <xf numFmtId="0" fontId="0" fillId="8" borderId="0" xfId="0" applyFill="1" applyAlignment="1">
      <alignment horizontal="center" vertical="center" wrapText="1"/>
    </xf>
    <xf numFmtId="0" fontId="0" fillId="8" borderId="0" xfId="0" applyFill="1" applyAlignment="1">
      <alignment wrapText="1"/>
    </xf>
    <xf numFmtId="3" fontId="0" fillId="8" borderId="0" xfId="0" applyNumberFormat="1" applyFill="1" applyAlignment="1">
      <alignment horizontal="right" wrapText="1"/>
    </xf>
    <xf numFmtId="0" fontId="0" fillId="9" borderId="0" xfId="0" applyFill="1" applyAlignment="1">
      <alignment horizontal="center" vertical="center" wrapText="1"/>
    </xf>
    <xf numFmtId="0" fontId="0" fillId="9" borderId="0" xfId="0" applyFill="1" applyAlignment="1">
      <alignment wrapText="1"/>
    </xf>
    <xf numFmtId="3" fontId="0" fillId="9" borderId="0" xfId="0" applyNumberFormat="1" applyFill="1" applyAlignment="1">
      <alignment horizontal="right" wrapText="1"/>
    </xf>
    <xf numFmtId="0" fontId="0" fillId="9" borderId="0" xfId="0" applyFill="1" applyAlignment="1">
      <alignment vertical="center" wrapText="1"/>
    </xf>
    <xf numFmtId="3" fontId="0" fillId="9" borderId="0" xfId="0" applyNumberFormat="1" applyFill="1" applyAlignment="1">
      <alignment horizontal="center" vertical="center" wrapText="1"/>
    </xf>
    <xf numFmtId="0" fontId="0" fillId="8" borderId="0" xfId="0" applyFill="1" applyAlignment="1">
      <alignment vertical="center" wrapText="1"/>
    </xf>
    <xf numFmtId="3" fontId="0" fillId="8" borderId="0" xfId="0" applyNumberFormat="1" applyFill="1" applyAlignment="1">
      <alignment horizontal="center" vertical="center" wrapText="1"/>
    </xf>
    <xf numFmtId="0" fontId="0" fillId="8" borderId="0" xfId="0" applyFill="1" applyAlignment="1">
      <alignment horizontal="right" wrapText="1"/>
    </xf>
    <xf numFmtId="0" fontId="0" fillId="9" borderId="0" xfId="0" applyFill="1" applyAlignment="1">
      <alignment horizontal="right" wrapText="1"/>
    </xf>
    <xf numFmtId="0" fontId="12" fillId="7" borderId="0" xfId="0" applyFont="1" applyFill="1" applyAlignment="1">
      <alignment horizontal="center" vertical="center" wrapText="1"/>
    </xf>
    <xf numFmtId="0" fontId="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vertical="center"/>
    </xf>
    <xf numFmtId="165" fontId="13" fillId="0" borderId="0" xfId="1" applyNumberFormat="1" applyFont="1" applyAlignment="1">
      <alignment vertical="center"/>
    </xf>
    <xf numFmtId="9" fontId="13" fillId="0" borderId="0" xfId="2" applyFont="1" applyAlignment="1">
      <alignment vertical="center"/>
    </xf>
    <xf numFmtId="165" fontId="13" fillId="0" borderId="0" xfId="0" applyNumberFormat="1" applyFont="1" applyAlignment="1">
      <alignment vertical="center"/>
    </xf>
    <xf numFmtId="9" fontId="13" fillId="0" borderId="0" xfId="2" applyFont="1" applyBorder="1" applyAlignment="1">
      <alignment vertical="center"/>
    </xf>
    <xf numFmtId="9" fontId="13" fillId="0" borderId="1" xfId="2" applyFont="1" applyBorder="1" applyAlignment="1">
      <alignment vertical="center"/>
    </xf>
    <xf numFmtId="0" fontId="14" fillId="0" borderId="0" xfId="0" pivotButton="1" applyFont="1" applyAlignment="1">
      <alignment vertical="center"/>
    </xf>
    <xf numFmtId="0" fontId="14" fillId="0" borderId="0" xfId="0" applyFont="1" applyAlignment="1">
      <alignment horizontal="left" vertical="center"/>
    </xf>
    <xf numFmtId="0" fontId="15" fillId="0" borderId="0" xfId="0" applyFont="1" applyAlignment="1">
      <alignment horizontal="left" vertical="center"/>
    </xf>
    <xf numFmtId="0" fontId="14" fillId="0" borderId="0" xfId="0" applyFont="1" applyAlignment="1">
      <alignment vertical="center"/>
    </xf>
    <xf numFmtId="0" fontId="13" fillId="0" borderId="0" xfId="0" applyFont="1" applyAlignment="1">
      <alignment vertical="center" wrapText="1"/>
    </xf>
    <xf numFmtId="10" fontId="15" fillId="0" borderId="0" xfId="0" applyNumberFormat="1" applyFont="1" applyAlignment="1">
      <alignment vertical="center"/>
    </xf>
    <xf numFmtId="10" fontId="13" fillId="0" borderId="0" xfId="2" applyNumberFormat="1" applyFont="1" applyAlignment="1">
      <alignment vertical="center"/>
    </xf>
    <xf numFmtId="165" fontId="15" fillId="0" borderId="0" xfId="0" applyNumberFormat="1" applyFont="1" applyAlignment="1">
      <alignment vertical="center"/>
    </xf>
    <xf numFmtId="0" fontId="15" fillId="0" borderId="0" xfId="0" applyFont="1" applyAlignment="1">
      <alignment vertical="center"/>
    </xf>
  </cellXfs>
  <cellStyles count="3">
    <cellStyle name="Comma" xfId="1" builtinId="3"/>
    <cellStyle name="Normal" xfId="0" builtinId="0"/>
    <cellStyle name="Percent" xfId="2" builtinId="5"/>
  </cellStyles>
  <dxfs count="98">
    <dxf>
      <numFmt numFmtId="14" formatCode="0.00%"/>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4" formatCode="0.00%"/>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5" formatCode="_(* #,##0_);_(* \(#,##0\);_(* &quot;-&quot;??_);_(@_)"/>
    </dxf>
    <dxf>
      <numFmt numFmtId="165" formatCode="_(* #,##0_);_(* \(#,##0\);_(* &quot;-&quot;??_);_(@_)"/>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color theme="1" tint="0.249977111117893"/>
      </font>
    </dxf>
    <dxf>
      <font>
        <color theme="1" tint="0.249977111117893"/>
      </font>
    </dxf>
    <dxf>
      <font>
        <color theme="1" tint="0.249977111117893"/>
      </font>
    </dxf>
    <dxf>
      <alignment vertical="center"/>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numFmt numFmtId="165" formatCode="_(* #,##0_);_(* \(#,##0\);_(* &quot;-&quot;??_);_(@_)"/>
    </dxf>
    <dxf>
      <font>
        <color theme="1" tint="0.249977111117893"/>
      </font>
    </dxf>
    <dxf>
      <font>
        <color theme="1" tint="0.249977111117893"/>
      </font>
    </dxf>
    <dxf>
      <alignment vertical="center"/>
    </dxf>
    <dxf>
      <alignment vertical="center"/>
    </dxf>
    <dxf>
      <alignment vertical="center"/>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i val="0"/>
        <sz val="12"/>
        <color theme="1"/>
        <name val="Calibri"/>
        <family val="2"/>
        <scheme val="minor"/>
      </font>
      <fill>
        <patternFill>
          <bgColor theme="3"/>
        </patternFill>
      </fill>
      <border diagonalUp="0" diagonalDown="0">
        <left/>
        <right/>
        <top/>
        <bottom/>
        <vertical/>
        <horizontal/>
      </border>
    </dxf>
    <dxf>
      <font>
        <b/>
        <i val="0"/>
        <sz val="12"/>
        <color auto="1"/>
        <name val="Calibri"/>
        <family val="2"/>
        <scheme val="minor"/>
      </font>
      <fill>
        <patternFill>
          <fgColor auto="1"/>
          <bgColor theme="1"/>
        </patternFill>
      </fill>
      <border diagonalUp="0" diagonalDown="0">
        <left/>
        <right/>
        <top/>
        <bottom/>
        <vertical/>
        <horizontal/>
      </border>
    </dxf>
  </dxfs>
  <tableStyles count="1" defaultTableStyle="TableStyleMedium2" defaultPivotStyle="PivotStyleLight16">
    <tableStyle name="SlicerStyleDark1 2" pivot="0" table="0" count="8" xr9:uid="{84C8C8EF-2699-484A-BFEB-8BE225839FAF}">
      <tableStyleElement type="wholeTable" dxfId="97"/>
      <tableStyleElement type="headerRow" dxfId="96"/>
    </tableStyle>
  </tableStyles>
  <colors>
    <mruColors>
      <color rgb="FF003399"/>
      <color rgb="FF1D1D3C"/>
      <color rgb="FF7417BD"/>
      <color rgb="FFDC25FA"/>
      <color rgb="FF9BF8F2"/>
      <color rgb="FF9947F7"/>
      <color rgb="FF0000FF"/>
      <color rgb="FFC240D8"/>
      <color rgb="FF070E25"/>
      <color rgb="FF0F51D5"/>
    </mruColors>
  </colors>
  <extLst>
    <ext xmlns:x14="http://schemas.microsoft.com/office/spreadsheetml/2009/9/main" uri="{46F421CA-312F-682f-3DD2-61675219B42D}">
      <x14:dxfs count="6">
        <dxf>
          <font>
            <b/>
            <i val="0"/>
            <sz val="12"/>
            <color theme="1"/>
            <name val="Calibri"/>
            <family val="2"/>
            <scheme val="minor"/>
          </font>
          <fill>
            <patternFill>
              <bgColor theme="0"/>
            </patternFill>
          </fill>
          <border diagonalUp="0" diagonalDown="0">
            <left/>
            <right/>
            <top/>
            <bottom/>
            <vertical/>
            <horizontal/>
          </border>
        </dxf>
        <dxf>
          <font>
            <b/>
            <i val="0"/>
            <sz val="12"/>
            <color theme="0"/>
            <name val="Calibri"/>
            <family val="2"/>
            <scheme val="minor"/>
          </font>
          <fill>
            <patternFill>
              <bgColor rgb="FF1D1D3C"/>
            </patternFill>
          </fill>
          <border diagonalUp="0" diagonalDown="0">
            <left/>
            <right/>
            <top/>
            <bottom/>
            <vertical/>
            <horizontal/>
          </border>
        </dxf>
        <dxf>
          <font>
            <b/>
            <i val="0"/>
            <sz val="12"/>
            <color theme="1"/>
            <name val="Calibri"/>
            <family val="2"/>
            <scheme val="minor"/>
          </font>
          <fill>
            <patternFill patternType="solid">
              <fgColor auto="1"/>
              <bgColor theme="0" tint="-0.14996795556505021"/>
            </patternFill>
          </fill>
          <border diagonalUp="0" diagonalDown="0">
            <left/>
            <right/>
            <top/>
            <bottom/>
            <vertical/>
            <horizontal/>
          </border>
        </dxf>
        <dxf>
          <font>
            <b/>
            <i val="0"/>
            <sz val="12"/>
            <color theme="1"/>
            <name val="Calibri"/>
            <family val="2"/>
            <scheme val="minor"/>
          </font>
          <fill>
            <patternFill patternType="solid">
              <fgColor auto="1"/>
              <bgColor theme="0"/>
            </patternFill>
          </fill>
          <border diagonalUp="0" diagonalDown="0">
            <left/>
            <right/>
            <top/>
            <bottom/>
            <vertical/>
            <horizontal/>
          </border>
        </dxf>
        <dxf>
          <font>
            <b/>
            <i val="0"/>
            <sz val="12"/>
            <color rgb="FF959595"/>
            <name val="Calibri"/>
            <family val="2"/>
            <scheme val="minor"/>
          </font>
          <fill>
            <patternFill patternType="solid">
              <fgColor rgb="FFDFDFDF"/>
              <bgColor theme="0" tint="-0.14996795556505021"/>
            </patternFill>
          </fill>
          <border diagonalUp="0" diagonalDown="0">
            <left/>
            <right/>
            <top/>
            <bottom/>
            <vertical/>
            <horizontal/>
          </border>
        </dxf>
        <dxf>
          <font>
            <b/>
            <i val="0"/>
            <sz val="12"/>
            <color theme="0"/>
            <name val="Calibri"/>
            <family val="2"/>
            <scheme val="minor"/>
          </font>
          <fill>
            <patternFill patternType="solid">
              <fgColor rgb="FFC0C0C0"/>
              <bgColor rgb="FF1D1D3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61000">
                  <a:srgbClr val="9947F7"/>
                </a:gs>
                <a:gs pos="0">
                  <a:srgbClr val="DC25FA"/>
                </a:gs>
              </a:gsLst>
              <a:lin ang="5400000" scaled="0"/>
              <a:tileRect/>
            </a:gradFill>
            <a:ln w="146050">
              <a:solidFill>
                <a:schemeClr val="tx1"/>
              </a:solidFill>
            </a:ln>
          </c:spPr>
          <c:dPt>
            <c:idx val="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1-6079-4178-A401-4B4F0F1F212A}"/>
              </c:ext>
            </c:extLst>
          </c:dPt>
          <c:dPt>
            <c:idx val="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3-6079-4178-A401-4B4F0F1F212A}"/>
              </c:ext>
            </c:extLst>
          </c:dPt>
          <c:dPt>
            <c:idx val="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5-6079-4178-A401-4B4F0F1F212A}"/>
              </c:ext>
            </c:extLst>
          </c:dPt>
          <c:dPt>
            <c:idx val="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7-6079-4178-A401-4B4F0F1F212A}"/>
              </c:ext>
            </c:extLst>
          </c:dPt>
          <c:dPt>
            <c:idx val="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9-6079-4178-A401-4B4F0F1F212A}"/>
              </c:ext>
            </c:extLst>
          </c:dPt>
          <c:dPt>
            <c:idx val="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B-6079-4178-A401-4B4F0F1F212A}"/>
              </c:ext>
            </c:extLst>
          </c:dPt>
          <c:dPt>
            <c:idx val="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D-6079-4178-A401-4B4F0F1F212A}"/>
              </c:ext>
            </c:extLst>
          </c:dPt>
          <c:dPt>
            <c:idx val="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F-6079-4178-A401-4B4F0F1F212A}"/>
              </c:ext>
            </c:extLst>
          </c:dPt>
          <c:dPt>
            <c:idx val="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1-6079-4178-A401-4B4F0F1F212A}"/>
              </c:ext>
            </c:extLst>
          </c:dPt>
          <c:dPt>
            <c:idx val="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3-6079-4178-A401-4B4F0F1F212A}"/>
              </c:ext>
            </c:extLst>
          </c:dPt>
          <c:dPt>
            <c:idx val="1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5-6079-4178-A401-4B4F0F1F212A}"/>
              </c:ext>
            </c:extLst>
          </c:dPt>
          <c:dPt>
            <c:idx val="1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7-6079-4178-A401-4B4F0F1F212A}"/>
              </c:ext>
            </c:extLst>
          </c:dPt>
          <c:dPt>
            <c:idx val="1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9-6079-4178-A401-4B4F0F1F212A}"/>
              </c:ext>
            </c:extLst>
          </c:dPt>
          <c:dPt>
            <c:idx val="1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B-6079-4178-A401-4B4F0F1F212A}"/>
              </c:ext>
            </c:extLst>
          </c:dPt>
          <c:dPt>
            <c:idx val="1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D-6079-4178-A401-4B4F0F1F212A}"/>
              </c:ext>
            </c:extLst>
          </c:dPt>
          <c:dPt>
            <c:idx val="1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F-6079-4178-A401-4B4F0F1F212A}"/>
              </c:ext>
            </c:extLst>
          </c:dPt>
          <c:dPt>
            <c:idx val="1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1-6079-4178-A401-4B4F0F1F212A}"/>
              </c:ext>
            </c:extLst>
          </c:dPt>
          <c:dPt>
            <c:idx val="1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3-6079-4178-A401-4B4F0F1F212A}"/>
              </c:ext>
            </c:extLst>
          </c:dPt>
          <c:dPt>
            <c:idx val="1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5-6079-4178-A401-4B4F0F1F212A}"/>
              </c:ext>
            </c:extLst>
          </c:dPt>
          <c:dPt>
            <c:idx val="1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7-6079-4178-A401-4B4F0F1F212A}"/>
              </c:ext>
            </c:extLst>
          </c:dPt>
          <c:dPt>
            <c:idx val="2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9-6079-4178-A401-4B4F0F1F212A}"/>
              </c:ext>
            </c:extLst>
          </c:dPt>
          <c:dPt>
            <c:idx val="2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B-6079-4178-A401-4B4F0F1F212A}"/>
              </c:ext>
            </c:extLst>
          </c:dPt>
          <c:dPt>
            <c:idx val="2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D-6079-4178-A401-4B4F0F1F212A}"/>
              </c:ext>
            </c:extLst>
          </c:dPt>
          <c:dPt>
            <c:idx val="2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F-6079-4178-A401-4B4F0F1F212A}"/>
              </c:ext>
            </c:extLst>
          </c:dPt>
          <c:dPt>
            <c:idx val="2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1-6079-4178-A401-4B4F0F1F212A}"/>
              </c:ext>
            </c:extLst>
          </c:dPt>
          <c:dPt>
            <c:idx val="2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3-6079-4178-A401-4B4F0F1F212A}"/>
              </c:ext>
            </c:extLst>
          </c:dPt>
          <c:dPt>
            <c:idx val="2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5-6079-4178-A401-4B4F0F1F212A}"/>
              </c:ext>
            </c:extLst>
          </c:dPt>
          <c:dPt>
            <c:idx val="2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7-6079-4178-A401-4B4F0F1F212A}"/>
              </c:ext>
            </c:extLst>
          </c:dPt>
          <c:dPt>
            <c:idx val="2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9-6079-4178-A401-4B4F0F1F212A}"/>
              </c:ext>
            </c:extLst>
          </c:dPt>
          <c:dPt>
            <c:idx val="2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B-6079-4178-A401-4B4F0F1F212A}"/>
              </c:ext>
            </c:extLst>
          </c:dPt>
          <c:dPt>
            <c:idx val="3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D-6079-4178-A401-4B4F0F1F212A}"/>
              </c:ext>
            </c:extLst>
          </c:dPt>
          <c:dPt>
            <c:idx val="3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F-6079-4178-A401-4B4F0F1F212A}"/>
              </c:ext>
            </c:extLst>
          </c:dPt>
          <c:dPt>
            <c:idx val="3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1-6079-4178-A401-4B4F0F1F212A}"/>
              </c:ext>
            </c:extLst>
          </c:dPt>
          <c:dPt>
            <c:idx val="3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3-6079-4178-A401-4B4F0F1F212A}"/>
              </c:ext>
            </c:extLst>
          </c:dPt>
          <c:dPt>
            <c:idx val="3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5-6079-4178-A401-4B4F0F1F212A}"/>
              </c:ext>
            </c:extLst>
          </c:dPt>
          <c:dPt>
            <c:idx val="3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7-6079-4178-A401-4B4F0F1F212A}"/>
              </c:ext>
            </c:extLst>
          </c:dPt>
          <c:dPt>
            <c:idx val="3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9-6079-4178-A401-4B4F0F1F212A}"/>
              </c:ext>
            </c:extLst>
          </c:dPt>
          <c:dPt>
            <c:idx val="3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B-6079-4178-A401-4B4F0F1F212A}"/>
              </c:ext>
            </c:extLst>
          </c:dPt>
          <c:dPt>
            <c:idx val="3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D-6079-4178-A401-4B4F0F1F212A}"/>
              </c:ext>
            </c:extLst>
          </c:dPt>
          <c:dPt>
            <c:idx val="3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F-6079-4178-A401-4B4F0F1F212A}"/>
              </c:ext>
            </c:extLst>
          </c:dPt>
          <c:dPt>
            <c:idx val="4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1-6079-4178-A401-4B4F0F1F212A}"/>
              </c:ext>
            </c:extLst>
          </c:dPt>
          <c:dPt>
            <c:idx val="4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3-6079-4178-A401-4B4F0F1F212A}"/>
              </c:ext>
            </c:extLst>
          </c:dPt>
          <c:dPt>
            <c:idx val="4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5-6079-4178-A401-4B4F0F1F212A}"/>
              </c:ext>
            </c:extLst>
          </c:dPt>
          <c:dPt>
            <c:idx val="4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7-6079-4178-A401-4B4F0F1F212A}"/>
              </c:ext>
            </c:extLst>
          </c:dPt>
          <c:dPt>
            <c:idx val="4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9-6079-4178-A401-4B4F0F1F212A}"/>
              </c:ext>
            </c:extLst>
          </c:dPt>
          <c:dPt>
            <c:idx val="4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B-6079-4178-A401-4B4F0F1F212A}"/>
              </c:ext>
            </c:extLst>
          </c:dPt>
          <c:dPt>
            <c:idx val="4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D-6079-4178-A401-4B4F0F1F212A}"/>
              </c:ext>
            </c:extLst>
          </c:dPt>
          <c:dPt>
            <c:idx val="4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F-6079-4178-A401-4B4F0F1F212A}"/>
              </c:ext>
            </c:extLst>
          </c:dPt>
          <c:dPt>
            <c:idx val="4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1-6079-4178-A401-4B4F0F1F212A}"/>
              </c:ext>
            </c:extLst>
          </c:dPt>
          <c:dPt>
            <c:idx val="4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3-6079-4178-A401-4B4F0F1F212A}"/>
              </c:ext>
            </c:extLst>
          </c:dPt>
          <c:dPt>
            <c:idx val="5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5-6079-4178-A401-4B4F0F1F212A}"/>
              </c:ext>
            </c:extLst>
          </c:dPt>
          <c:dPt>
            <c:idx val="5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7-6079-4178-A401-4B4F0F1F212A}"/>
              </c:ext>
            </c:extLst>
          </c:dPt>
          <c:dPt>
            <c:idx val="5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9-6079-4178-A401-4B4F0F1F212A}"/>
              </c:ext>
            </c:extLst>
          </c:dPt>
          <c:dPt>
            <c:idx val="5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B-6079-4178-A401-4B4F0F1F212A}"/>
              </c:ext>
            </c:extLst>
          </c:dPt>
          <c:dPt>
            <c:idx val="5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D-6079-4178-A401-4B4F0F1F212A}"/>
              </c:ext>
            </c:extLst>
          </c:dPt>
          <c:dPt>
            <c:idx val="5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F-6079-4178-A401-4B4F0F1F212A}"/>
              </c:ext>
            </c:extLst>
          </c:dPt>
          <c:dPt>
            <c:idx val="5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71-6079-4178-A401-4B4F0F1F212A}"/>
              </c:ext>
            </c:extLst>
          </c:dPt>
          <c:dPt>
            <c:idx val="5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73-6079-4178-A401-4B4F0F1F212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1-36C6-4646-83DA-DAEE77DB643A}"/>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c:v>
          </c:tx>
          <c:spPr>
            <a:ln>
              <a:noFill/>
            </a:ln>
          </c:spPr>
          <c:dPt>
            <c:idx val="0"/>
            <c:bubble3D val="0"/>
            <c:spPr>
              <a:solidFill>
                <a:srgbClr val="9BF8F2">
                  <a:alpha val="0"/>
                </a:srgbClr>
              </a:solidFill>
              <a:ln w="19050">
                <a:noFill/>
              </a:ln>
              <a:effectLst/>
            </c:spPr>
            <c:extLst>
              <c:ext xmlns:c16="http://schemas.microsoft.com/office/drawing/2014/chart" uri="{C3380CC4-5D6E-409C-BE32-E72D297353CC}">
                <c16:uniqueId val="{00000004-36C6-4646-83DA-DAEE77DB643A}"/>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05-36C6-4646-83DA-DAEE77DB643A}"/>
              </c:ext>
            </c:extLst>
          </c:dPt>
          <c:val>
            <c:numRef>
              <c:f>Pivottables2!$S$31:$T$31</c:f>
              <c:numCache>
                <c:formatCode>0%</c:formatCode>
                <c:ptCount val="2"/>
                <c:pt idx="0">
                  <c:v>0.89285952663827739</c:v>
                </c:pt>
                <c:pt idx="1">
                  <c:v>0.10714047336172261</c:v>
                </c:pt>
              </c:numCache>
            </c:numRef>
          </c:val>
          <c:extLst>
            <c:ext xmlns:c16="http://schemas.microsoft.com/office/drawing/2014/chart" uri="{C3380CC4-5D6E-409C-BE32-E72D297353CC}">
              <c16:uniqueId val="{00000002-36C6-4646-83DA-DAEE77DB643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79000">
                  <a:srgbClr val="7417BD"/>
                </a:gs>
                <a:gs pos="24000">
                  <a:srgbClr val="100D83"/>
                </a:gs>
              </a:gsLst>
              <a:path path="circle">
                <a:fillToRect l="100000" t="100000"/>
              </a:path>
              <a:tileRect r="-100000" b="-100000"/>
            </a:gradFill>
            <a:ln w="25400">
              <a:noFill/>
            </a:ln>
            <a:effectLst>
              <a:outerShdw blurRad="127000" sx="108000" sy="108000" algn="ctr" rotWithShape="0">
                <a:srgbClr val="7417BD">
                  <a:alpha val="80000"/>
                </a:srgbClr>
              </a:outerShdw>
            </a:effectLst>
          </c:spPr>
          <c:invertIfNegative val="0"/>
          <c:dLbls>
            <c:dLbl>
              <c:idx val="0"/>
              <c:tx>
                <c:rich>
                  <a:bodyPr/>
                  <a:lstStyle/>
                  <a:p>
                    <a:fld id="{5FD065DA-E5A8-4CE2-AC7B-DD1E5E06FE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136-4BD2-9AD7-40C7B9FCD7B7}"/>
                </c:ext>
              </c:extLst>
            </c:dLbl>
            <c:dLbl>
              <c:idx val="1"/>
              <c:tx>
                <c:rich>
                  <a:bodyPr/>
                  <a:lstStyle/>
                  <a:p>
                    <a:fld id="{52D3F205-61B7-44F8-BA0C-EFDEE1A39B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136-4BD2-9AD7-40C7B9FCD7B7}"/>
                </c:ext>
              </c:extLst>
            </c:dLbl>
            <c:dLbl>
              <c:idx val="2"/>
              <c:tx>
                <c:rich>
                  <a:bodyPr/>
                  <a:lstStyle/>
                  <a:p>
                    <a:fld id="{AAB9D669-45A7-4E5D-AAC0-C3BF9EDA1A7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136-4BD2-9AD7-40C7B9FCD7B7}"/>
                </c:ext>
              </c:extLst>
            </c:dLbl>
            <c:dLbl>
              <c:idx val="3"/>
              <c:tx>
                <c:rich>
                  <a:bodyPr/>
                  <a:lstStyle/>
                  <a:p>
                    <a:fld id="{37B509B8-BC6C-4148-88D7-69A6CBAC178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136-4BD2-9AD7-40C7B9FCD7B7}"/>
                </c:ext>
              </c:extLst>
            </c:dLbl>
            <c:dLbl>
              <c:idx val="4"/>
              <c:tx>
                <c:rich>
                  <a:bodyPr/>
                  <a:lstStyle/>
                  <a:p>
                    <a:fld id="{3E49E90C-4317-4F7F-A1FB-E58DDF8CD9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136-4BD2-9AD7-40C7B9FCD7B7}"/>
                </c:ext>
              </c:extLst>
            </c:dLbl>
            <c:dLbl>
              <c:idx val="5"/>
              <c:tx>
                <c:rich>
                  <a:bodyPr/>
                  <a:lstStyle/>
                  <a:p>
                    <a:fld id="{2951B891-2555-42A2-B3B6-279850CF6BA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136-4BD2-9AD7-40C7B9FCD7B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Pivottables2!$H$2:$H$7</c:f>
              <c:numCache>
                <c:formatCode>General</c:formatCode>
                <c:ptCount val="6"/>
                <c:pt idx="0">
                  <c:v>1</c:v>
                </c:pt>
                <c:pt idx="1">
                  <c:v>7</c:v>
                </c:pt>
                <c:pt idx="2">
                  <c:v>4</c:v>
                </c:pt>
                <c:pt idx="3">
                  <c:v>2</c:v>
                </c:pt>
                <c:pt idx="4">
                  <c:v>6</c:v>
                </c:pt>
                <c:pt idx="5">
                  <c:v>5</c:v>
                </c:pt>
              </c:numCache>
            </c:numRef>
          </c:xVal>
          <c:yVal>
            <c:numRef>
              <c:f>Pivottables2!$I$2:$I$7</c:f>
              <c:numCache>
                <c:formatCode>General</c:formatCode>
                <c:ptCount val="6"/>
                <c:pt idx="0">
                  <c:v>3</c:v>
                </c:pt>
                <c:pt idx="1">
                  <c:v>2</c:v>
                </c:pt>
                <c:pt idx="2">
                  <c:v>1</c:v>
                </c:pt>
                <c:pt idx="3">
                  <c:v>8</c:v>
                </c:pt>
                <c:pt idx="4">
                  <c:v>6</c:v>
                </c:pt>
                <c:pt idx="5">
                  <c:v>9</c:v>
                </c:pt>
              </c:numCache>
            </c:numRef>
          </c:yVal>
          <c:bubbleSize>
            <c:numRef>
              <c:f>Pivottables2!$J$2:$J$7</c:f>
              <c:numCache>
                <c:formatCode>_(* #,##0_);_(* \(#,##0\);_(* "-"??_);_(@_)</c:formatCode>
                <c:ptCount val="6"/>
                <c:pt idx="0">
                  <c:v>168000</c:v>
                </c:pt>
                <c:pt idx="1">
                  <c:v>123876</c:v>
                </c:pt>
                <c:pt idx="2">
                  <c:v>58524</c:v>
                </c:pt>
                <c:pt idx="3">
                  <c:v>150924</c:v>
                </c:pt>
                <c:pt idx="4">
                  <c:v>79200</c:v>
                </c:pt>
                <c:pt idx="5">
                  <c:v>222096</c:v>
                </c:pt>
              </c:numCache>
            </c:numRef>
          </c:bubbleSize>
          <c:bubble3D val="0"/>
          <c:extLst>
            <c:ext xmlns:c15="http://schemas.microsoft.com/office/drawing/2012/chart" uri="{02D57815-91ED-43cb-92C2-25804820EDAC}">
              <c15:datalabelsRange>
                <c15:f>Pivottables2!$L$2:$L$7</c15:f>
                <c15:dlblRangeCache>
                  <c:ptCount val="6"/>
                  <c:pt idx="0">
                    <c:v> 168,000 </c:v>
                  </c:pt>
                  <c:pt idx="1">
                    <c:v> 123,876 </c:v>
                  </c:pt>
                  <c:pt idx="2">
                    <c:v> 58,524 </c:v>
                  </c:pt>
                  <c:pt idx="3">
                    <c:v> 150,924 </c:v>
                  </c:pt>
                  <c:pt idx="4">
                    <c:v> 79,200 </c:v>
                  </c:pt>
                </c15:dlblRangeCache>
              </c15:datalabelsRange>
            </c:ext>
            <c:ext xmlns:c16="http://schemas.microsoft.com/office/drawing/2014/chart" uri="{C3380CC4-5D6E-409C-BE32-E72D297353CC}">
              <c16:uniqueId val="{00000006-8136-4BD2-9AD7-40C7B9FCD7B7}"/>
            </c:ext>
          </c:extLst>
        </c:ser>
        <c:ser>
          <c:idx val="1"/>
          <c:order val="1"/>
          <c:tx>
            <c:v>Max</c:v>
          </c:tx>
          <c:spPr>
            <a:gradFill>
              <a:gsLst>
                <a:gs pos="79000">
                  <a:srgbClr val="DD115E"/>
                </a:gs>
                <a:gs pos="24000">
                  <a:srgbClr val="100D83"/>
                </a:gs>
              </a:gsLst>
              <a:path path="circle">
                <a:fillToRect l="100000" t="100000"/>
              </a:path>
            </a:gradFill>
            <a:ln w="25400">
              <a:noFill/>
            </a:ln>
            <a:effectLst>
              <a:outerShdw blurRad="152400" sx="105000" sy="105000" algn="ctr" rotWithShape="0">
                <a:srgbClr val="DD115E">
                  <a:alpha val="88000"/>
                </a:srgbClr>
              </a:outerShdw>
            </a:effectLst>
          </c:spPr>
          <c:invertIfNegative val="0"/>
          <c:dLbls>
            <c:dLbl>
              <c:idx val="0"/>
              <c:tx>
                <c:rich>
                  <a:bodyPr/>
                  <a:lstStyle/>
                  <a:p>
                    <a:fld id="{CADCC84F-C13D-48A9-A101-ADED1DF81D6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136-4BD2-9AD7-40C7B9FCD7B7}"/>
                </c:ext>
              </c:extLst>
            </c:dLbl>
            <c:dLbl>
              <c:idx val="1"/>
              <c:tx>
                <c:rich>
                  <a:bodyPr/>
                  <a:lstStyle/>
                  <a:p>
                    <a:fld id="{A77CC90B-CC31-47F3-AA9C-57D7FD50F1A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136-4BD2-9AD7-40C7B9FCD7B7}"/>
                </c:ext>
              </c:extLst>
            </c:dLbl>
            <c:dLbl>
              <c:idx val="2"/>
              <c:tx>
                <c:rich>
                  <a:bodyPr/>
                  <a:lstStyle/>
                  <a:p>
                    <a:fld id="{0E6051D9-E0AC-4454-B48B-7CA8A114437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136-4BD2-9AD7-40C7B9FCD7B7}"/>
                </c:ext>
              </c:extLst>
            </c:dLbl>
            <c:dLbl>
              <c:idx val="3"/>
              <c:tx>
                <c:rich>
                  <a:bodyPr/>
                  <a:lstStyle/>
                  <a:p>
                    <a:fld id="{2D84E578-4468-4D18-BCD9-3832AEBCCE9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136-4BD2-9AD7-40C7B9FCD7B7}"/>
                </c:ext>
              </c:extLst>
            </c:dLbl>
            <c:dLbl>
              <c:idx val="4"/>
              <c:tx>
                <c:rich>
                  <a:bodyPr/>
                  <a:lstStyle/>
                  <a:p>
                    <a:fld id="{2DBA25C6-9D98-4666-B35E-671FED6D2E7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136-4BD2-9AD7-40C7B9FCD7B7}"/>
                </c:ext>
              </c:extLst>
            </c:dLbl>
            <c:dLbl>
              <c:idx val="5"/>
              <c:tx>
                <c:rich>
                  <a:bodyPr/>
                  <a:lstStyle/>
                  <a:p>
                    <a:fld id="{A9B330AE-BB13-42E1-93AD-18F84840DB2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136-4BD2-9AD7-40C7B9FCD7B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Pivottables2!$H$2:$H$7</c:f>
              <c:numCache>
                <c:formatCode>General</c:formatCode>
                <c:ptCount val="6"/>
                <c:pt idx="0">
                  <c:v>1</c:v>
                </c:pt>
                <c:pt idx="1">
                  <c:v>7</c:v>
                </c:pt>
                <c:pt idx="2">
                  <c:v>4</c:v>
                </c:pt>
                <c:pt idx="3">
                  <c:v>2</c:v>
                </c:pt>
                <c:pt idx="4">
                  <c:v>6</c:v>
                </c:pt>
                <c:pt idx="5">
                  <c:v>5</c:v>
                </c:pt>
              </c:numCache>
            </c:numRef>
          </c:xVal>
          <c:yVal>
            <c:numRef>
              <c:f>Pivottables2!$I$2:$I$7</c:f>
              <c:numCache>
                <c:formatCode>General</c:formatCode>
                <c:ptCount val="6"/>
                <c:pt idx="0">
                  <c:v>3</c:v>
                </c:pt>
                <c:pt idx="1">
                  <c:v>2</c:v>
                </c:pt>
                <c:pt idx="2">
                  <c:v>1</c:v>
                </c:pt>
                <c:pt idx="3">
                  <c:v>8</c:v>
                </c:pt>
                <c:pt idx="4">
                  <c:v>6</c:v>
                </c:pt>
                <c:pt idx="5">
                  <c:v>9</c:v>
                </c:pt>
              </c:numCache>
            </c:numRef>
          </c:yVal>
          <c:bubbleSize>
            <c:numRef>
              <c:f>Pivottables2!$K$2:$K$7</c:f>
              <c:numCache>
                <c:formatCode>_(* #,##0_);_(* \(#,##0\);_(* "-"??_);_(@_)</c:formatCode>
                <c:ptCount val="6"/>
                <c:pt idx="0">
                  <c:v>0</c:v>
                </c:pt>
                <c:pt idx="1">
                  <c:v>0</c:v>
                </c:pt>
                <c:pt idx="2">
                  <c:v>0</c:v>
                </c:pt>
                <c:pt idx="3">
                  <c:v>0</c:v>
                </c:pt>
                <c:pt idx="4">
                  <c:v>0</c:v>
                </c:pt>
                <c:pt idx="5">
                  <c:v>222096</c:v>
                </c:pt>
              </c:numCache>
            </c:numRef>
          </c:bubbleSize>
          <c:bubble3D val="0"/>
          <c:extLst>
            <c:ext xmlns:c15="http://schemas.microsoft.com/office/drawing/2012/chart" uri="{02D57815-91ED-43cb-92C2-25804820EDAC}">
              <c15:datalabelsRange>
                <c15:f>Pivottables2!$K$2:$K$7</c15:f>
                <c15:dlblRangeCache>
                  <c:ptCount val="6"/>
                  <c:pt idx="0">
                    <c:v>  </c:v>
                  </c:pt>
                  <c:pt idx="1">
                    <c:v>  </c:v>
                  </c:pt>
                  <c:pt idx="2">
                    <c:v>  </c:v>
                  </c:pt>
                  <c:pt idx="3">
                    <c:v>  </c:v>
                  </c:pt>
                  <c:pt idx="4">
                    <c:v>  </c:v>
                  </c:pt>
                  <c:pt idx="5">
                    <c:v> 222,096 </c:v>
                  </c:pt>
                </c15:dlblRangeCache>
              </c15:datalabelsRange>
            </c:ext>
            <c:ext xmlns:c16="http://schemas.microsoft.com/office/drawing/2014/chart" uri="{C3380CC4-5D6E-409C-BE32-E72D297353CC}">
              <c16:uniqueId val="{0000000D-8136-4BD2-9AD7-40C7B9FCD7B7}"/>
            </c:ext>
          </c:extLst>
        </c:ser>
        <c:dLbls>
          <c:showLegendKey val="0"/>
          <c:showVal val="0"/>
          <c:showCatName val="0"/>
          <c:showSerName val="0"/>
          <c:showPercent val="0"/>
          <c:showBubbleSize val="0"/>
        </c:dLbls>
        <c:bubbleScale val="65"/>
        <c:showNegBubbles val="0"/>
        <c:axId val="1988407887"/>
        <c:axId val="1988405487"/>
      </c:bubbleChart>
      <c:valAx>
        <c:axId val="1988407887"/>
        <c:scaling>
          <c:orientation val="minMax"/>
          <c:max val="10"/>
          <c:min val="0"/>
        </c:scaling>
        <c:delete val="1"/>
        <c:axPos val="b"/>
        <c:numFmt formatCode="General" sourceLinked="1"/>
        <c:majorTickMark val="none"/>
        <c:minorTickMark val="none"/>
        <c:tickLblPos val="nextTo"/>
        <c:crossAx val="1988405487"/>
        <c:crosses val="autoZero"/>
        <c:crossBetween val="midCat"/>
      </c:valAx>
      <c:valAx>
        <c:axId val="1988405487"/>
        <c:scaling>
          <c:orientation val="minMax"/>
          <c:max val="10"/>
          <c:min val="0"/>
        </c:scaling>
        <c:delete val="1"/>
        <c:axPos val="l"/>
        <c:numFmt formatCode="General" sourceLinked="1"/>
        <c:majorTickMark val="none"/>
        <c:minorTickMark val="none"/>
        <c:tickLblPos val="nextTo"/>
        <c:crossAx val="1988407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[83# Financial Statistics Dashboards System - Dynamic Excel Map Chart.xlsx]Pivottables2!PivotTable3</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rgbClr val="002060"/>
              </a:gs>
              <a:gs pos="31000">
                <a:srgbClr val="0000FF"/>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rgbClr val="002060"/>
              </a:gs>
              <a:gs pos="31000">
                <a:srgbClr val="0000FF"/>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tx1"/>
              </a:gs>
              <a:gs pos="31000">
                <a:srgbClr val="0000FF">
                  <a:alpha val="83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Pivottables2!$B$18</c:f>
              <c:strCache>
                <c:ptCount val="1"/>
                <c:pt idx="0">
                  <c:v>Sum of Income</c:v>
                </c:pt>
              </c:strCache>
            </c:strRef>
          </c:tx>
          <c:spPr>
            <a:solidFill>
              <a:schemeClr val="accent1"/>
            </a:solidFill>
            <a:ln>
              <a:noFill/>
            </a:ln>
            <a:effectLst/>
          </c:spPr>
          <c:cat>
            <c:strRef>
              <c:f>Pivottables2!$A$19:$A$31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Pivottables2!$B$19:$B$31</c:f>
              <c:numCache>
                <c:formatCode>_(* #,##0_);_(* \(#,##0\);_(* "-"??_);_(@_)</c:formatCode>
                <c:ptCount val="12"/>
                <c:pt idx="0">
                  <c:v>66885</c:v>
                </c:pt>
                <c:pt idx="1">
                  <c:v>66885</c:v>
                </c:pt>
                <c:pt idx="2">
                  <c:v>66885</c:v>
                </c:pt>
                <c:pt idx="3">
                  <c:v>66885</c:v>
                </c:pt>
                <c:pt idx="4">
                  <c:v>66885</c:v>
                </c:pt>
                <c:pt idx="5">
                  <c:v>66885</c:v>
                </c:pt>
                <c:pt idx="6">
                  <c:v>66885</c:v>
                </c:pt>
                <c:pt idx="7">
                  <c:v>66885</c:v>
                </c:pt>
                <c:pt idx="8">
                  <c:v>66885</c:v>
                </c:pt>
                <c:pt idx="9">
                  <c:v>66885</c:v>
                </c:pt>
                <c:pt idx="10">
                  <c:v>66885</c:v>
                </c:pt>
                <c:pt idx="11">
                  <c:v>66885</c:v>
                </c:pt>
              </c:numCache>
            </c:numRef>
          </c:val>
          <c:extLst>
            <c:ext xmlns:c16="http://schemas.microsoft.com/office/drawing/2014/chart" uri="{C3380CC4-5D6E-409C-BE32-E72D297353CC}">
              <c16:uniqueId val="{00000000-DB7D-4E9A-A5E4-4D3498CD1E3B}"/>
            </c:ext>
          </c:extLst>
        </c:ser>
        <c:ser>
          <c:idx val="1"/>
          <c:order val="1"/>
          <c:tx>
            <c:strRef>
              <c:f>Pivottables2!$C$18</c:f>
              <c:strCache>
                <c:ptCount val="1"/>
                <c:pt idx="0">
                  <c:v>Sum of Income2</c:v>
                </c:pt>
              </c:strCache>
            </c:strRef>
          </c:tx>
          <c:spPr>
            <a:gradFill flip="none" rotWithShape="1">
              <a:gsLst>
                <a:gs pos="100000">
                  <a:schemeClr val="tx1"/>
                </a:gs>
                <a:gs pos="31000">
                  <a:srgbClr val="0000FF">
                    <a:alpha val="83000"/>
                  </a:srgbClr>
                </a:gs>
              </a:gsLst>
              <a:lin ang="5400000" scaled="1"/>
              <a:tileRect/>
            </a:gradFill>
            <a:ln>
              <a:noFill/>
            </a:ln>
            <a:effectLst/>
          </c:spPr>
          <c:cat>
            <c:strRef>
              <c:f>Pivottables2!$A$19:$A$31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Pivottables2!$C$19:$C$31</c:f>
              <c:numCache>
                <c:formatCode>General</c:formatCode>
                <c:ptCount val="12"/>
                <c:pt idx="0">
                  <c:v>66885</c:v>
                </c:pt>
                <c:pt idx="1">
                  <c:v>66885</c:v>
                </c:pt>
                <c:pt idx="2">
                  <c:v>66885</c:v>
                </c:pt>
                <c:pt idx="3">
                  <c:v>66885</c:v>
                </c:pt>
                <c:pt idx="4">
                  <c:v>66885</c:v>
                </c:pt>
                <c:pt idx="5">
                  <c:v>66885</c:v>
                </c:pt>
                <c:pt idx="6">
                  <c:v>66885</c:v>
                </c:pt>
                <c:pt idx="7">
                  <c:v>66885</c:v>
                </c:pt>
                <c:pt idx="8">
                  <c:v>66885</c:v>
                </c:pt>
                <c:pt idx="9">
                  <c:v>66885</c:v>
                </c:pt>
                <c:pt idx="10">
                  <c:v>66885</c:v>
                </c:pt>
                <c:pt idx="11">
                  <c:v>66885</c:v>
                </c:pt>
              </c:numCache>
            </c:numRef>
          </c:val>
          <c:extLst>
            <c:ext xmlns:c16="http://schemas.microsoft.com/office/drawing/2014/chart" uri="{C3380CC4-5D6E-409C-BE32-E72D297353CC}">
              <c16:uniqueId val="{00000001-DB7D-4E9A-A5E4-4D3498CD1E3B}"/>
            </c:ext>
          </c:extLst>
        </c:ser>
        <c:dLbls>
          <c:showLegendKey val="0"/>
          <c:showVal val="0"/>
          <c:showCatName val="0"/>
          <c:showSerName val="0"/>
          <c:showPercent val="0"/>
          <c:showBubbleSize val="0"/>
        </c:dLbls>
        <c:axId val="266423343"/>
        <c:axId val="266413743"/>
      </c:areaChart>
      <c:catAx>
        <c:axId val="266423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6413743"/>
        <c:crosses val="autoZero"/>
        <c:auto val="1"/>
        <c:lblAlgn val="ctr"/>
        <c:lblOffset val="100"/>
        <c:noMultiLvlLbl val="0"/>
      </c:catAx>
      <c:valAx>
        <c:axId val="266413743"/>
        <c:scaling>
          <c:orientation val="minMax"/>
        </c:scaling>
        <c:delete val="1"/>
        <c:axPos val="l"/>
        <c:numFmt formatCode="_(* #,##0_);_(* \(#,##0\);_(* &quot;-&quot;??_);_(@_)" sourceLinked="1"/>
        <c:majorTickMark val="none"/>
        <c:minorTickMark val="none"/>
        <c:tickLblPos val="nextTo"/>
        <c:crossAx val="266423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[83# Financial Statistics Dashboards System - Dynamic Excel Map Chart.xlsx]Pivottables2!PivotTable5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1000">
                <a:srgbClr val="C240D8"/>
              </a:gs>
              <a:gs pos="27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Pivottables2!$L$18</c:f>
              <c:strCache>
                <c:ptCount val="1"/>
                <c:pt idx="0">
                  <c:v>Total</c:v>
                </c:pt>
              </c:strCache>
            </c:strRef>
          </c:tx>
          <c:spPr>
            <a:gradFill flip="none" rotWithShape="1">
              <a:gsLst>
                <a:gs pos="81000">
                  <a:srgbClr val="C240D8"/>
                </a:gs>
                <a:gs pos="27000">
                  <a:srgbClr val="9BF8F2"/>
                </a:gs>
              </a:gsLst>
              <a:lin ang="0" scaled="1"/>
              <a:tileRect/>
            </a:gradFill>
            <a:ln>
              <a:noFill/>
            </a:ln>
            <a:effectLst/>
          </c:spPr>
          <c:invertIfNegative val="0"/>
          <c:cat>
            <c:strRef>
              <c:f>Pivottables2!$K$19:$K$31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Pivottables2!$L$19:$L$31</c:f>
              <c:numCache>
                <c:formatCode>General</c:formatCode>
                <c:ptCount val="12"/>
                <c:pt idx="0">
                  <c:v>13375</c:v>
                </c:pt>
                <c:pt idx="1">
                  <c:v>13375</c:v>
                </c:pt>
                <c:pt idx="2">
                  <c:v>13375</c:v>
                </c:pt>
                <c:pt idx="3">
                  <c:v>13375</c:v>
                </c:pt>
                <c:pt idx="4">
                  <c:v>13375</c:v>
                </c:pt>
                <c:pt idx="5">
                  <c:v>13375</c:v>
                </c:pt>
                <c:pt idx="6">
                  <c:v>13375</c:v>
                </c:pt>
                <c:pt idx="7">
                  <c:v>13375</c:v>
                </c:pt>
                <c:pt idx="8">
                  <c:v>13375</c:v>
                </c:pt>
                <c:pt idx="9">
                  <c:v>13375</c:v>
                </c:pt>
                <c:pt idx="10">
                  <c:v>13375</c:v>
                </c:pt>
                <c:pt idx="11">
                  <c:v>13375</c:v>
                </c:pt>
              </c:numCache>
            </c:numRef>
          </c:val>
          <c:extLst>
            <c:ext xmlns:c16="http://schemas.microsoft.com/office/drawing/2014/chart" uri="{C3380CC4-5D6E-409C-BE32-E72D297353CC}">
              <c16:uniqueId val="{00000000-70A2-458B-AB97-7B5E0B9BDE89}"/>
            </c:ext>
          </c:extLst>
        </c:ser>
        <c:dLbls>
          <c:showLegendKey val="0"/>
          <c:showVal val="0"/>
          <c:showCatName val="0"/>
          <c:showSerName val="0"/>
          <c:showPercent val="0"/>
          <c:showBubbleSize val="0"/>
        </c:dLbls>
        <c:gapWidth val="230"/>
        <c:axId val="656776128"/>
        <c:axId val="656787648"/>
      </c:barChart>
      <c:catAx>
        <c:axId val="65677612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6787648"/>
        <c:crosses val="autoZero"/>
        <c:auto val="1"/>
        <c:lblAlgn val="ctr"/>
        <c:lblOffset val="100"/>
        <c:noMultiLvlLbl val="0"/>
      </c:catAx>
      <c:valAx>
        <c:axId val="656787648"/>
        <c:scaling>
          <c:orientation val="minMax"/>
        </c:scaling>
        <c:delete val="1"/>
        <c:axPos val="b"/>
        <c:numFmt formatCode="General" sourceLinked="1"/>
        <c:majorTickMark val="out"/>
        <c:minorTickMark val="none"/>
        <c:tickLblPos val="nextTo"/>
        <c:crossAx val="65677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[83# Financial Statistics Dashboards System - Dynamic Excel Map Chart.xlsx]Pivottables2!PivotTable6</c:name>
    <c:fmtId val="38"/>
  </c:pivotSource>
  <c:chart>
    <c:autoTitleDeleted val="0"/>
    <c:pivotFmts>
      <c:pivotFmt>
        <c:idx val="0"/>
        <c:spPr>
          <a:solidFill>
            <a:srgbClr val="00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00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00FF"/>
          </a:solidFill>
          <a:ln w="19050">
            <a:solidFill>
              <a:schemeClr val="lt1"/>
            </a:solidFill>
          </a:ln>
          <a:effectLst/>
        </c:spPr>
      </c:pivotFmt>
      <c:pivotFmt>
        <c:idx val="7"/>
        <c:spPr>
          <a:solidFill>
            <a:srgbClr val="9BF8F2"/>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00FF"/>
          </a:solidFill>
          <a:ln w="19050">
            <a:solidFill>
              <a:schemeClr val="lt1"/>
            </a:solidFill>
          </a:ln>
          <a:effectLst/>
        </c:spPr>
      </c:pivotFmt>
      <c:pivotFmt>
        <c:idx val="10"/>
        <c:spPr>
          <a:solidFill>
            <a:srgbClr val="9BF8F2"/>
          </a:solidFill>
          <a:ln w="19050">
            <a:solidFill>
              <a:schemeClr val="lt1"/>
            </a:solidFill>
          </a:ln>
          <a:effectLst/>
        </c:spPr>
      </c:pivotFmt>
      <c:pivotFmt>
        <c:idx val="11"/>
        <c:spPr>
          <a:solidFill>
            <a:srgbClr val="0000FF"/>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00FF"/>
          </a:solidFill>
          <a:ln w="19050">
            <a:solidFill>
              <a:schemeClr val="tx1"/>
            </a:solidFill>
          </a:ln>
          <a:effectLst/>
        </c:spPr>
      </c:pivotFmt>
      <c:pivotFmt>
        <c:idx val="13"/>
        <c:spPr>
          <a:solidFill>
            <a:srgbClr val="9BF8F2"/>
          </a:solidFill>
          <a:ln w="19050">
            <a:solidFill>
              <a:schemeClr val="tx1"/>
            </a:solidFill>
          </a:ln>
          <a:effectLst/>
        </c:spPr>
      </c:pivotFmt>
      <c:pivotFmt>
        <c:idx val="1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0000FF"/>
          </a:solidFill>
          <a:ln w="19050">
            <a:solidFill>
              <a:schemeClr val="tx1"/>
            </a:solidFill>
          </a:ln>
          <a:effectLst/>
        </c:spPr>
      </c:pivotFmt>
      <c:pivotFmt>
        <c:idx val="16"/>
        <c:spPr>
          <a:solidFill>
            <a:srgbClr val="9BF8F2"/>
          </a:solidFill>
          <a:ln w="19050">
            <a:solidFill>
              <a:schemeClr val="tx1"/>
            </a:solidFill>
          </a:ln>
          <a:effectLst/>
        </c:spPr>
      </c:pivotFmt>
    </c:pivotFmts>
    <c:plotArea>
      <c:layout/>
      <c:doughnutChart>
        <c:varyColors val="1"/>
        <c:ser>
          <c:idx val="0"/>
          <c:order val="0"/>
          <c:tx>
            <c:strRef>
              <c:f>Pivottables2!$T$18</c:f>
              <c:strCache>
                <c:ptCount val="1"/>
                <c:pt idx="0">
                  <c:v>Sum of Income</c:v>
                </c:pt>
              </c:strCache>
            </c:strRef>
          </c:tx>
          <c:spPr>
            <a:solidFill>
              <a:srgbClr val="0000FF"/>
            </a:solidFill>
            <a:ln>
              <a:solidFill>
                <a:schemeClr val="tx1"/>
              </a:solidFill>
            </a:ln>
          </c:spPr>
          <c:dPt>
            <c:idx val="0"/>
            <c:bubble3D val="0"/>
            <c:spPr>
              <a:solidFill>
                <a:srgbClr val="0000FF"/>
              </a:solidFill>
              <a:ln w="19050">
                <a:solidFill>
                  <a:schemeClr val="tx1"/>
                </a:solidFill>
              </a:ln>
              <a:effectLst/>
            </c:spPr>
            <c:extLst>
              <c:ext xmlns:c16="http://schemas.microsoft.com/office/drawing/2014/chart" uri="{C3380CC4-5D6E-409C-BE32-E72D297353CC}">
                <c16:uniqueId val="{00000001-EFE5-4670-8F31-6AD356EE508D}"/>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EFE5-4670-8F31-6AD356EE508D}"/>
              </c:ext>
            </c:extLst>
          </c:dPt>
          <c:cat>
            <c:strRef>
              <c:f>Pivottables2!$S$19:$S$21</c:f>
              <c:strCache>
                <c:ptCount val="2"/>
                <c:pt idx="0">
                  <c:v>B2B</c:v>
                </c:pt>
                <c:pt idx="1">
                  <c:v>B2C</c:v>
                </c:pt>
              </c:strCache>
            </c:strRef>
          </c:cat>
          <c:val>
            <c:numRef>
              <c:f>Pivottables2!$T$19:$T$21</c:f>
              <c:numCache>
                <c:formatCode>General</c:formatCode>
                <c:ptCount val="2"/>
                <c:pt idx="0">
                  <c:v>432462</c:v>
                </c:pt>
                <c:pt idx="1">
                  <c:v>370158</c:v>
                </c:pt>
              </c:numCache>
            </c:numRef>
          </c:val>
          <c:extLst>
            <c:ext xmlns:c16="http://schemas.microsoft.com/office/drawing/2014/chart" uri="{C3380CC4-5D6E-409C-BE32-E72D297353CC}">
              <c16:uniqueId val="{00000004-EFE5-4670-8F31-6AD356EE508D}"/>
            </c:ext>
          </c:extLst>
        </c:ser>
        <c:ser>
          <c:idx val="1"/>
          <c:order val="1"/>
          <c:tx>
            <c:strRef>
              <c:f>Pivottables2!$U$18</c:f>
              <c:strCache>
                <c:ptCount val="1"/>
                <c:pt idx="0">
                  <c:v>Sum of Income2</c:v>
                </c:pt>
              </c:strCache>
            </c:strRef>
          </c:tx>
          <c:spPr>
            <a:ln>
              <a:solidFill>
                <a:schemeClr val="tx1"/>
              </a:solidFill>
            </a:ln>
          </c:spPr>
          <c:dPt>
            <c:idx val="0"/>
            <c:bubble3D val="0"/>
            <c:spPr>
              <a:solidFill>
                <a:srgbClr val="0000FF"/>
              </a:solidFill>
              <a:ln w="19050">
                <a:solidFill>
                  <a:schemeClr val="tx1"/>
                </a:solidFill>
              </a:ln>
              <a:effectLst/>
            </c:spPr>
            <c:extLst>
              <c:ext xmlns:c16="http://schemas.microsoft.com/office/drawing/2014/chart" uri="{C3380CC4-5D6E-409C-BE32-E72D297353CC}">
                <c16:uniqueId val="{00000006-EFE5-4670-8F31-6AD356EE508D}"/>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EFE5-4670-8F31-6AD356EE508D}"/>
              </c:ext>
            </c:extLst>
          </c:dPt>
          <c:cat>
            <c:strRef>
              <c:f>Pivottables2!$S$19:$S$21</c:f>
              <c:strCache>
                <c:ptCount val="2"/>
                <c:pt idx="0">
                  <c:v>B2B</c:v>
                </c:pt>
                <c:pt idx="1">
                  <c:v>B2C</c:v>
                </c:pt>
              </c:strCache>
            </c:strRef>
          </c:cat>
          <c:val>
            <c:numRef>
              <c:f>Pivottables2!$U$19:$U$21</c:f>
              <c:numCache>
                <c:formatCode>0.00%</c:formatCode>
                <c:ptCount val="2"/>
                <c:pt idx="0">
                  <c:v>0.5388128877924796</c:v>
                </c:pt>
                <c:pt idx="1">
                  <c:v>0.46118711220752034</c:v>
                </c:pt>
              </c:numCache>
            </c:numRef>
          </c:val>
          <c:extLst>
            <c:ext xmlns:c16="http://schemas.microsoft.com/office/drawing/2014/chart" uri="{C3380CC4-5D6E-409C-BE32-E72D297353CC}">
              <c16:uniqueId val="{00000009-EFE5-4670-8F31-6AD356EE508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61000">
                  <a:srgbClr val="9947F7"/>
                </a:gs>
                <a:gs pos="0">
                  <a:srgbClr val="DC25FA"/>
                </a:gs>
              </a:gsLst>
              <a:lin ang="5400000" scaled="0"/>
              <a:tileRect/>
            </a:gradFill>
            <a:ln w="146050">
              <a:solidFill>
                <a:schemeClr val="tx1"/>
              </a:solidFill>
            </a:ln>
          </c:spPr>
          <c:dPt>
            <c:idx val="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1-C9EC-4078-9FC9-72EA1D7438BF}"/>
              </c:ext>
            </c:extLst>
          </c:dPt>
          <c:dPt>
            <c:idx val="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3-C9EC-4078-9FC9-72EA1D7438BF}"/>
              </c:ext>
            </c:extLst>
          </c:dPt>
          <c:dPt>
            <c:idx val="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5-C9EC-4078-9FC9-72EA1D7438BF}"/>
              </c:ext>
            </c:extLst>
          </c:dPt>
          <c:dPt>
            <c:idx val="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7-C9EC-4078-9FC9-72EA1D7438BF}"/>
              </c:ext>
            </c:extLst>
          </c:dPt>
          <c:dPt>
            <c:idx val="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9-C9EC-4078-9FC9-72EA1D7438BF}"/>
              </c:ext>
            </c:extLst>
          </c:dPt>
          <c:dPt>
            <c:idx val="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B-C9EC-4078-9FC9-72EA1D7438BF}"/>
              </c:ext>
            </c:extLst>
          </c:dPt>
          <c:dPt>
            <c:idx val="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D-C9EC-4078-9FC9-72EA1D7438BF}"/>
              </c:ext>
            </c:extLst>
          </c:dPt>
          <c:dPt>
            <c:idx val="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0F-C9EC-4078-9FC9-72EA1D7438BF}"/>
              </c:ext>
            </c:extLst>
          </c:dPt>
          <c:dPt>
            <c:idx val="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1-C9EC-4078-9FC9-72EA1D7438BF}"/>
              </c:ext>
            </c:extLst>
          </c:dPt>
          <c:dPt>
            <c:idx val="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3-C9EC-4078-9FC9-72EA1D7438BF}"/>
              </c:ext>
            </c:extLst>
          </c:dPt>
          <c:dPt>
            <c:idx val="1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5-C9EC-4078-9FC9-72EA1D7438BF}"/>
              </c:ext>
            </c:extLst>
          </c:dPt>
          <c:dPt>
            <c:idx val="1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7-C9EC-4078-9FC9-72EA1D7438BF}"/>
              </c:ext>
            </c:extLst>
          </c:dPt>
          <c:dPt>
            <c:idx val="1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9-C9EC-4078-9FC9-72EA1D7438BF}"/>
              </c:ext>
            </c:extLst>
          </c:dPt>
          <c:dPt>
            <c:idx val="1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B-C9EC-4078-9FC9-72EA1D7438BF}"/>
              </c:ext>
            </c:extLst>
          </c:dPt>
          <c:dPt>
            <c:idx val="1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D-C9EC-4078-9FC9-72EA1D7438BF}"/>
              </c:ext>
            </c:extLst>
          </c:dPt>
          <c:dPt>
            <c:idx val="1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1F-C9EC-4078-9FC9-72EA1D7438BF}"/>
              </c:ext>
            </c:extLst>
          </c:dPt>
          <c:dPt>
            <c:idx val="1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1-C9EC-4078-9FC9-72EA1D7438BF}"/>
              </c:ext>
            </c:extLst>
          </c:dPt>
          <c:dPt>
            <c:idx val="1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3-C9EC-4078-9FC9-72EA1D7438BF}"/>
              </c:ext>
            </c:extLst>
          </c:dPt>
          <c:dPt>
            <c:idx val="1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5-C9EC-4078-9FC9-72EA1D7438BF}"/>
              </c:ext>
            </c:extLst>
          </c:dPt>
          <c:dPt>
            <c:idx val="1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7-C9EC-4078-9FC9-72EA1D7438BF}"/>
              </c:ext>
            </c:extLst>
          </c:dPt>
          <c:dPt>
            <c:idx val="2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9-C9EC-4078-9FC9-72EA1D7438BF}"/>
              </c:ext>
            </c:extLst>
          </c:dPt>
          <c:dPt>
            <c:idx val="2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B-C9EC-4078-9FC9-72EA1D7438BF}"/>
              </c:ext>
            </c:extLst>
          </c:dPt>
          <c:dPt>
            <c:idx val="2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D-C9EC-4078-9FC9-72EA1D7438BF}"/>
              </c:ext>
            </c:extLst>
          </c:dPt>
          <c:dPt>
            <c:idx val="2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2F-C9EC-4078-9FC9-72EA1D7438BF}"/>
              </c:ext>
            </c:extLst>
          </c:dPt>
          <c:dPt>
            <c:idx val="2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1-C9EC-4078-9FC9-72EA1D7438BF}"/>
              </c:ext>
            </c:extLst>
          </c:dPt>
          <c:dPt>
            <c:idx val="2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3-C9EC-4078-9FC9-72EA1D7438BF}"/>
              </c:ext>
            </c:extLst>
          </c:dPt>
          <c:dPt>
            <c:idx val="2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5-C9EC-4078-9FC9-72EA1D7438BF}"/>
              </c:ext>
            </c:extLst>
          </c:dPt>
          <c:dPt>
            <c:idx val="2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7-C9EC-4078-9FC9-72EA1D7438BF}"/>
              </c:ext>
            </c:extLst>
          </c:dPt>
          <c:dPt>
            <c:idx val="2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9-C9EC-4078-9FC9-72EA1D7438BF}"/>
              </c:ext>
            </c:extLst>
          </c:dPt>
          <c:dPt>
            <c:idx val="2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B-C9EC-4078-9FC9-72EA1D7438BF}"/>
              </c:ext>
            </c:extLst>
          </c:dPt>
          <c:dPt>
            <c:idx val="3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D-C9EC-4078-9FC9-72EA1D7438BF}"/>
              </c:ext>
            </c:extLst>
          </c:dPt>
          <c:dPt>
            <c:idx val="3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3F-C9EC-4078-9FC9-72EA1D7438BF}"/>
              </c:ext>
            </c:extLst>
          </c:dPt>
          <c:dPt>
            <c:idx val="3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1-C9EC-4078-9FC9-72EA1D7438BF}"/>
              </c:ext>
            </c:extLst>
          </c:dPt>
          <c:dPt>
            <c:idx val="3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3-C9EC-4078-9FC9-72EA1D7438BF}"/>
              </c:ext>
            </c:extLst>
          </c:dPt>
          <c:dPt>
            <c:idx val="3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5-C9EC-4078-9FC9-72EA1D7438BF}"/>
              </c:ext>
            </c:extLst>
          </c:dPt>
          <c:dPt>
            <c:idx val="3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7-C9EC-4078-9FC9-72EA1D7438BF}"/>
              </c:ext>
            </c:extLst>
          </c:dPt>
          <c:dPt>
            <c:idx val="3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9-C9EC-4078-9FC9-72EA1D7438BF}"/>
              </c:ext>
            </c:extLst>
          </c:dPt>
          <c:dPt>
            <c:idx val="3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B-C9EC-4078-9FC9-72EA1D7438BF}"/>
              </c:ext>
            </c:extLst>
          </c:dPt>
          <c:dPt>
            <c:idx val="3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D-C9EC-4078-9FC9-72EA1D7438BF}"/>
              </c:ext>
            </c:extLst>
          </c:dPt>
          <c:dPt>
            <c:idx val="3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4F-C9EC-4078-9FC9-72EA1D7438BF}"/>
              </c:ext>
            </c:extLst>
          </c:dPt>
          <c:dPt>
            <c:idx val="4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1-C9EC-4078-9FC9-72EA1D7438BF}"/>
              </c:ext>
            </c:extLst>
          </c:dPt>
          <c:dPt>
            <c:idx val="4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3-C9EC-4078-9FC9-72EA1D7438BF}"/>
              </c:ext>
            </c:extLst>
          </c:dPt>
          <c:dPt>
            <c:idx val="4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5-C9EC-4078-9FC9-72EA1D7438BF}"/>
              </c:ext>
            </c:extLst>
          </c:dPt>
          <c:dPt>
            <c:idx val="4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7-C9EC-4078-9FC9-72EA1D7438BF}"/>
              </c:ext>
            </c:extLst>
          </c:dPt>
          <c:dPt>
            <c:idx val="4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9-C9EC-4078-9FC9-72EA1D7438BF}"/>
              </c:ext>
            </c:extLst>
          </c:dPt>
          <c:dPt>
            <c:idx val="4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B-C9EC-4078-9FC9-72EA1D7438BF}"/>
              </c:ext>
            </c:extLst>
          </c:dPt>
          <c:dPt>
            <c:idx val="4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D-C9EC-4078-9FC9-72EA1D7438BF}"/>
              </c:ext>
            </c:extLst>
          </c:dPt>
          <c:dPt>
            <c:idx val="4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5F-C9EC-4078-9FC9-72EA1D7438BF}"/>
              </c:ext>
            </c:extLst>
          </c:dPt>
          <c:dPt>
            <c:idx val="48"/>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1-C9EC-4078-9FC9-72EA1D7438BF}"/>
              </c:ext>
            </c:extLst>
          </c:dPt>
          <c:dPt>
            <c:idx val="49"/>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3-C9EC-4078-9FC9-72EA1D7438BF}"/>
              </c:ext>
            </c:extLst>
          </c:dPt>
          <c:dPt>
            <c:idx val="50"/>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5-C9EC-4078-9FC9-72EA1D7438BF}"/>
              </c:ext>
            </c:extLst>
          </c:dPt>
          <c:dPt>
            <c:idx val="51"/>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7-C9EC-4078-9FC9-72EA1D7438BF}"/>
              </c:ext>
            </c:extLst>
          </c:dPt>
          <c:dPt>
            <c:idx val="52"/>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9-C9EC-4078-9FC9-72EA1D7438BF}"/>
              </c:ext>
            </c:extLst>
          </c:dPt>
          <c:dPt>
            <c:idx val="53"/>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B-C9EC-4078-9FC9-72EA1D7438BF}"/>
              </c:ext>
            </c:extLst>
          </c:dPt>
          <c:dPt>
            <c:idx val="54"/>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D-C9EC-4078-9FC9-72EA1D7438BF}"/>
              </c:ext>
            </c:extLst>
          </c:dPt>
          <c:dPt>
            <c:idx val="55"/>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6F-C9EC-4078-9FC9-72EA1D7438BF}"/>
              </c:ext>
            </c:extLst>
          </c:dPt>
          <c:dPt>
            <c:idx val="56"/>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71-C9EC-4078-9FC9-72EA1D7438BF}"/>
              </c:ext>
            </c:extLst>
          </c:dPt>
          <c:dPt>
            <c:idx val="57"/>
            <c:bubble3D val="0"/>
            <c:spPr>
              <a:gradFill flip="none" rotWithShape="1">
                <a:gsLst>
                  <a:gs pos="61000">
                    <a:srgbClr val="9947F7"/>
                  </a:gs>
                  <a:gs pos="0">
                    <a:srgbClr val="DC25FA"/>
                  </a:gs>
                </a:gsLst>
                <a:lin ang="5400000" scaled="0"/>
                <a:tileRect/>
              </a:gradFill>
              <a:ln w="146050">
                <a:solidFill>
                  <a:schemeClr val="tx1"/>
                </a:solidFill>
              </a:ln>
              <a:effectLst/>
            </c:spPr>
            <c:extLst>
              <c:ext xmlns:c16="http://schemas.microsoft.com/office/drawing/2014/chart" uri="{C3380CC4-5D6E-409C-BE32-E72D297353CC}">
                <c16:uniqueId val="{00000073-C9EC-4078-9FC9-72EA1D7438B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C9EC-4078-9FC9-72EA1D7438BF}"/>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c:v>
          </c:tx>
          <c:spPr>
            <a:ln>
              <a:noFill/>
            </a:ln>
          </c:spPr>
          <c:dPt>
            <c:idx val="0"/>
            <c:bubble3D val="0"/>
            <c:spPr>
              <a:solidFill>
                <a:srgbClr val="9BF8F2">
                  <a:alpha val="0"/>
                </a:srgbClr>
              </a:solidFill>
              <a:ln w="19050">
                <a:noFill/>
              </a:ln>
              <a:effectLst/>
            </c:spPr>
            <c:extLst>
              <c:ext xmlns:c16="http://schemas.microsoft.com/office/drawing/2014/chart" uri="{C3380CC4-5D6E-409C-BE32-E72D297353CC}">
                <c16:uniqueId val="{00000076-C9EC-4078-9FC9-72EA1D7438BF}"/>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C9EC-4078-9FC9-72EA1D7438BF}"/>
              </c:ext>
            </c:extLst>
          </c:dPt>
          <c:val>
            <c:numRef>
              <c:f>Pivottables2!$S$31:$T$31</c:f>
              <c:numCache>
                <c:formatCode>0%</c:formatCode>
                <c:ptCount val="2"/>
                <c:pt idx="0">
                  <c:v>0.89285952663827739</c:v>
                </c:pt>
                <c:pt idx="1">
                  <c:v>0.10714047336172261</c:v>
                </c:pt>
              </c:numCache>
            </c:numRef>
          </c:val>
          <c:extLst>
            <c:ext xmlns:c16="http://schemas.microsoft.com/office/drawing/2014/chart" uri="{C3380CC4-5D6E-409C-BE32-E72D297353CC}">
              <c16:uniqueId val="{00000079-C9EC-4078-9FC9-72EA1D7438B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Pivottables!$O$5</c:f>
              <c:strCache>
                <c:ptCount val="1"/>
                <c:pt idx="0">
                  <c:v>Egypt</c:v>
                </c:pt>
              </c:strCache>
            </c:strRef>
          </c:tx>
          <c:spPr>
            <a:gradFill flip="none" rotWithShape="1">
              <a:gsLst>
                <a:gs pos="4000">
                  <a:srgbClr val="ACC0E4"/>
                </a:gs>
                <a:gs pos="30000">
                  <a:srgbClr val="ACC0E4"/>
                </a:gs>
                <a:gs pos="100000">
                  <a:srgbClr val="ACBFE3"/>
                </a:gs>
                <a:gs pos="0">
                  <a:srgbClr val="ADBDE1"/>
                </a:gs>
                <a:gs pos="68000">
                  <a:srgbClr val="AEBADD"/>
                </a:gs>
                <a:gs pos="100000">
                  <a:schemeClr val="accent1">
                    <a:lumMod val="45000"/>
                    <a:lumOff val="55000"/>
                  </a:schemeClr>
                </a:gs>
              </a:gsLst>
              <a:lin ang="2700000" scaled="1"/>
              <a:tileRect/>
            </a:gradFill>
            <a:ln>
              <a:noFill/>
            </a:ln>
            <a:effectLst/>
          </c:spPr>
          <c:invertIfNegative val="0"/>
          <c:dPt>
            <c:idx val="0"/>
            <c:invertIfNegative val="0"/>
            <c:bubble3D val="0"/>
            <c:spPr>
              <a:gradFill>
                <a:gsLst>
                  <a:gs pos="86000">
                    <a:srgbClr val="FF0000"/>
                  </a:gs>
                  <a:gs pos="52000">
                    <a:srgbClr val="C00000"/>
                  </a:gs>
                </a:gsLst>
                <a:lin ang="2700000" scaled="1"/>
              </a:gradFill>
              <a:ln>
                <a:noFill/>
              </a:ln>
              <a:effectLst/>
            </c:spPr>
            <c:extLst>
              <c:ext xmlns:c16="http://schemas.microsoft.com/office/drawing/2014/chart" uri="{C3380CC4-5D6E-409C-BE32-E72D297353CC}">
                <c16:uniqueId val="{00000001-679F-4BF6-B85E-407FE4A4FF8A}"/>
              </c:ext>
            </c:extLst>
          </c:dPt>
          <c:val>
            <c:numRef>
              <c:f>Pivottables!$P$5</c:f>
              <c:numCache>
                <c:formatCode>0%</c:formatCode>
                <c:ptCount val="1"/>
                <c:pt idx="0">
                  <c:v>0.31147255002565416</c:v>
                </c:pt>
              </c:numCache>
            </c:numRef>
          </c:val>
          <c:extLst>
            <c:ext xmlns:c16="http://schemas.microsoft.com/office/drawing/2014/chart" uri="{C3380CC4-5D6E-409C-BE32-E72D297353CC}">
              <c16:uniqueId val="{00000002-679F-4BF6-B85E-407FE4A4FF8A}"/>
            </c:ext>
          </c:extLst>
        </c:ser>
        <c:ser>
          <c:idx val="1"/>
          <c:order val="1"/>
          <c:tx>
            <c:strRef>
              <c:f>Pivottables!$O$6</c:f>
              <c:strCache>
                <c:ptCount val="1"/>
                <c:pt idx="0">
                  <c:v>USA</c:v>
                </c:pt>
              </c:strCache>
            </c:strRef>
          </c:tx>
          <c:spPr>
            <a:gradFill>
              <a:gsLst>
                <a:gs pos="50000">
                  <a:srgbClr val="002060"/>
                </a:gs>
                <a:gs pos="69000">
                  <a:srgbClr val="4607AD"/>
                </a:gs>
              </a:gsLst>
              <a:lin ang="2700000" scaled="1"/>
            </a:gradFill>
            <a:ln>
              <a:noFill/>
            </a:ln>
            <a:effectLst/>
          </c:spPr>
          <c:invertIfNegative val="0"/>
          <c:val>
            <c:numRef>
              <c:f>Pivottables!$P$6</c:f>
              <c:numCache>
                <c:formatCode>0%</c:formatCode>
                <c:ptCount val="1"/>
                <c:pt idx="0">
                  <c:v>0.16887292628698478</c:v>
                </c:pt>
              </c:numCache>
            </c:numRef>
          </c:val>
          <c:extLst>
            <c:ext xmlns:c16="http://schemas.microsoft.com/office/drawing/2014/chart" uri="{C3380CC4-5D6E-409C-BE32-E72D297353CC}">
              <c16:uniqueId val="{00000003-679F-4BF6-B85E-407FE4A4FF8A}"/>
            </c:ext>
          </c:extLst>
        </c:ser>
        <c:ser>
          <c:idx val="2"/>
          <c:order val="2"/>
          <c:tx>
            <c:strRef>
              <c:f>Pivottables!$O$7</c:f>
              <c:strCache>
                <c:ptCount val="1"/>
                <c:pt idx="0">
                  <c:v>Russia</c:v>
                </c:pt>
              </c:strCache>
            </c:strRef>
          </c:tx>
          <c:spPr>
            <a:gradFill>
              <a:gsLst>
                <a:gs pos="48000">
                  <a:srgbClr val="FFC000"/>
                </a:gs>
                <a:gs pos="89000">
                  <a:srgbClr val="FFFF00"/>
                </a:gs>
                <a:gs pos="83000">
                  <a:srgbClr val="FFFF00"/>
                </a:gs>
              </a:gsLst>
              <a:lin ang="2700000" scaled="1"/>
            </a:gradFill>
            <a:ln>
              <a:noFill/>
            </a:ln>
            <a:effectLst/>
          </c:spPr>
          <c:invertIfNegative val="0"/>
          <c:val>
            <c:numRef>
              <c:f>Pivottables!$P$7</c:f>
              <c:numCache>
                <c:formatCode>0%</c:formatCode>
                <c:ptCount val="1"/>
                <c:pt idx="0">
                  <c:v>0.16026338293141781</c:v>
                </c:pt>
              </c:numCache>
            </c:numRef>
          </c:val>
          <c:extLst>
            <c:ext xmlns:c16="http://schemas.microsoft.com/office/drawing/2014/chart" uri="{C3380CC4-5D6E-409C-BE32-E72D297353CC}">
              <c16:uniqueId val="{00000004-679F-4BF6-B85E-407FE4A4FF8A}"/>
            </c:ext>
          </c:extLst>
        </c:ser>
        <c:ser>
          <c:idx val="3"/>
          <c:order val="3"/>
          <c:tx>
            <c:strRef>
              <c:f>Pivottables!$O$8</c:f>
              <c:strCache>
                <c:ptCount val="1"/>
                <c:pt idx="0">
                  <c:v>United Kingdom</c:v>
                </c:pt>
              </c:strCache>
            </c:strRef>
          </c:tx>
          <c:spPr>
            <a:gradFill>
              <a:gsLst>
                <a:gs pos="100000">
                  <a:srgbClr val="0070C0"/>
                </a:gs>
                <a:gs pos="100000">
                  <a:srgbClr val="00B0F0"/>
                </a:gs>
                <a:gs pos="46000">
                  <a:srgbClr val="00B0F0"/>
                </a:gs>
              </a:gsLst>
              <a:lin ang="2700000" scaled="1"/>
            </a:gradFill>
            <a:ln>
              <a:noFill/>
            </a:ln>
            <a:effectLst/>
          </c:spPr>
          <c:invertIfNegative val="0"/>
          <c:val>
            <c:numRef>
              <c:f>Pivottables!$P$8</c:f>
              <c:numCache>
                <c:formatCode>0%</c:formatCode>
                <c:ptCount val="1"/>
                <c:pt idx="0">
                  <c:v>0.14352659483495811</c:v>
                </c:pt>
              </c:numCache>
            </c:numRef>
          </c:val>
          <c:extLst>
            <c:ext xmlns:c16="http://schemas.microsoft.com/office/drawing/2014/chart" uri="{C3380CC4-5D6E-409C-BE32-E72D297353CC}">
              <c16:uniqueId val="{00000005-679F-4BF6-B85E-407FE4A4FF8A}"/>
            </c:ext>
          </c:extLst>
        </c:ser>
        <c:ser>
          <c:idx val="4"/>
          <c:order val="4"/>
          <c:tx>
            <c:strRef>
              <c:f>Pivottables!$O$9</c:f>
              <c:strCache>
                <c:ptCount val="1"/>
                <c:pt idx="0">
                  <c:v>Canada</c:v>
                </c:pt>
              </c:strCache>
            </c:strRef>
          </c:tx>
          <c:spPr>
            <a:gradFill>
              <a:gsLst>
                <a:gs pos="56000">
                  <a:srgbClr val="1301BF"/>
                </a:gs>
                <a:gs pos="100000">
                  <a:srgbClr val="00B0F0"/>
                </a:gs>
                <a:gs pos="89000">
                  <a:srgbClr val="00B0F0"/>
                </a:gs>
              </a:gsLst>
              <a:lin ang="2700000" scaled="1"/>
            </a:gradFill>
            <a:ln>
              <a:noFill/>
            </a:ln>
            <a:effectLst/>
          </c:spPr>
          <c:invertIfNegative val="0"/>
          <c:val>
            <c:numRef>
              <c:f>Pivottables!$P$9</c:f>
              <c:numCache>
                <c:formatCode>0%</c:formatCode>
                <c:ptCount val="1"/>
                <c:pt idx="0">
                  <c:v>0.10771335727723619</c:v>
                </c:pt>
              </c:numCache>
            </c:numRef>
          </c:val>
          <c:extLst>
            <c:ext xmlns:c16="http://schemas.microsoft.com/office/drawing/2014/chart" uri="{C3380CC4-5D6E-409C-BE32-E72D297353CC}">
              <c16:uniqueId val="{00000006-679F-4BF6-B85E-407FE4A4FF8A}"/>
            </c:ext>
          </c:extLst>
        </c:ser>
        <c:ser>
          <c:idx val="5"/>
          <c:order val="5"/>
          <c:tx>
            <c:strRef>
              <c:f>Pivottables!$O$10</c:f>
              <c:strCache>
                <c:ptCount val="1"/>
                <c:pt idx="0">
                  <c:v>Brazil</c:v>
                </c:pt>
              </c:strCache>
            </c:strRef>
          </c:tx>
          <c:spPr>
            <a:gradFill>
              <a:gsLst>
                <a:gs pos="70000">
                  <a:srgbClr val="0315BD"/>
                </a:gs>
                <a:gs pos="54000">
                  <a:srgbClr val="5704BC"/>
                </a:gs>
                <a:gs pos="100000">
                  <a:srgbClr val="40008E"/>
                </a:gs>
                <a:gs pos="100000">
                  <a:srgbClr val="00B0F0"/>
                </a:gs>
              </a:gsLst>
              <a:lin ang="2700000" scaled="1"/>
            </a:gradFill>
            <a:ln>
              <a:noFill/>
            </a:ln>
            <a:effectLst/>
          </c:spPr>
          <c:invertIfNegative val="0"/>
          <c:val>
            <c:numRef>
              <c:f>Pivottables!$P$10</c:f>
              <c:numCache>
                <c:formatCode>0%</c:formatCode>
                <c:ptCount val="1"/>
                <c:pt idx="0">
                  <c:v>0.10815118864374892</c:v>
                </c:pt>
              </c:numCache>
            </c:numRef>
          </c:val>
          <c:extLst>
            <c:ext xmlns:c16="http://schemas.microsoft.com/office/drawing/2014/chart" uri="{C3380CC4-5D6E-409C-BE32-E72D297353CC}">
              <c16:uniqueId val="{00000007-679F-4BF6-B85E-407FE4A4FF8A}"/>
            </c:ext>
          </c:extLst>
        </c:ser>
        <c:dLbls>
          <c:showLegendKey val="0"/>
          <c:showVal val="0"/>
          <c:showCatName val="0"/>
          <c:showSerName val="0"/>
          <c:showPercent val="0"/>
          <c:showBubbleSize val="0"/>
        </c:dLbls>
        <c:gapWidth val="150"/>
        <c:overlap val="100"/>
        <c:axId val="855836752"/>
        <c:axId val="855815152"/>
      </c:barChart>
      <c:catAx>
        <c:axId val="855836752"/>
        <c:scaling>
          <c:orientation val="minMax"/>
        </c:scaling>
        <c:delete val="1"/>
        <c:axPos val="l"/>
        <c:numFmt formatCode="General" sourceLinked="1"/>
        <c:majorTickMark val="none"/>
        <c:minorTickMark val="none"/>
        <c:tickLblPos val="nextTo"/>
        <c:crossAx val="855815152"/>
        <c:crosses val="autoZero"/>
        <c:auto val="1"/>
        <c:lblAlgn val="ctr"/>
        <c:lblOffset val="100"/>
        <c:noMultiLvlLbl val="0"/>
      </c:catAx>
      <c:valAx>
        <c:axId val="855815152"/>
        <c:scaling>
          <c:orientation val="minMax"/>
        </c:scaling>
        <c:delete val="1"/>
        <c:axPos val="b"/>
        <c:numFmt formatCode="0%" sourceLinked="1"/>
        <c:majorTickMark val="none"/>
        <c:minorTickMark val="none"/>
        <c:tickLblPos val="nextTo"/>
        <c:crossAx val="85583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F184-47E5-A219-F06198EE2B21}"/>
              </c:ext>
            </c:extLst>
          </c:dPt>
          <c:dPt>
            <c:idx val="1"/>
            <c:bubble3D val="0"/>
            <c:spPr>
              <a:gradFill flip="none" rotWithShape="1">
                <a:gsLst>
                  <a:gs pos="29000">
                    <a:srgbClr val="0057E4"/>
                  </a:gs>
                  <a:gs pos="72000">
                    <a:srgbClr val="00B0F0"/>
                  </a:gs>
                  <a:gs pos="100000">
                    <a:schemeClr val="accent1">
                      <a:lumMod val="45000"/>
                      <a:lumOff val="55000"/>
                    </a:schemeClr>
                  </a:gs>
                  <a:gs pos="100000">
                    <a:schemeClr val="accent1">
                      <a:lumMod val="30000"/>
                      <a:lumOff val="70000"/>
                    </a:schemeClr>
                  </a:gs>
                </a:gsLst>
                <a:lin ang="2700000" scaled="1"/>
                <a:tileRect/>
              </a:gradFill>
              <a:ln w="19050">
                <a:solidFill>
                  <a:schemeClr val="lt1"/>
                </a:solidFill>
              </a:ln>
              <a:effectLst/>
            </c:spPr>
            <c:extLst>
              <c:ext xmlns:c16="http://schemas.microsoft.com/office/drawing/2014/chart" uri="{C3380CC4-5D6E-409C-BE32-E72D297353CC}">
                <c16:uniqueId val="{00000003-F184-47E5-A219-F06198EE2B21}"/>
              </c:ext>
            </c:extLst>
          </c:dPt>
          <c:cat>
            <c:strRef>
              <c:f>(Pivottables!$D$15,Pivottables!$E$15)</c:f>
              <c:strCache>
                <c:ptCount val="2"/>
                <c:pt idx="0">
                  <c:v>Remaining Percentage</c:v>
                </c:pt>
                <c:pt idx="1">
                  <c:v>Actual </c:v>
                </c:pt>
              </c:strCache>
            </c:strRef>
          </c:cat>
          <c:val>
            <c:numRef>
              <c:f>(Pivottables!$D$16,Pivottables!$E$16)</c:f>
              <c:numCache>
                <c:formatCode>0%</c:formatCode>
                <c:ptCount val="2"/>
                <c:pt idx="0">
                  <c:v>0.34319081071934154</c:v>
                </c:pt>
                <c:pt idx="1">
                  <c:v>0.65680918928065846</c:v>
                </c:pt>
              </c:numCache>
            </c:numRef>
          </c:val>
          <c:extLst>
            <c:ext xmlns:c16="http://schemas.microsoft.com/office/drawing/2014/chart" uri="{C3380CC4-5D6E-409C-BE32-E72D297353CC}">
              <c16:uniqueId val="{00000004-F184-47E5-A219-F06198EE2B21}"/>
            </c:ext>
          </c:extLst>
        </c:ser>
        <c:dLbls>
          <c:showLegendKey val="0"/>
          <c:showVal val="0"/>
          <c:showCatName val="0"/>
          <c:showSerName val="0"/>
          <c:showPercent val="0"/>
          <c:showBubbleSize val="0"/>
          <c:showLeaderLines val="1"/>
        </c:dLbls>
        <c:firstSliceAng val="0"/>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Geographically!A1"/><Relationship Id="rId7" Type="http://schemas.openxmlformats.org/officeDocument/2006/relationships/chart" Target="../charts/chart3.xml"/><Relationship Id="rId2" Type="http://schemas.openxmlformats.org/officeDocument/2006/relationships/hyperlink" Target="#'Projects Status'!A1"/><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hyperlink" Target="#'Sales Process'!A1"/><Relationship Id="rId10" Type="http://schemas.openxmlformats.org/officeDocument/2006/relationships/chart" Target="../charts/chart6.xml"/><Relationship Id="rId4" Type="http://schemas.openxmlformats.org/officeDocument/2006/relationships/hyperlink" Target="#'Income Sources'!A1"/><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hyperlink" Target="#Geographically!A1"/><Relationship Id="rId7" Type="http://schemas.openxmlformats.org/officeDocument/2006/relationships/chart" Target="../charts/chart8.xml"/><Relationship Id="rId2" Type="http://schemas.openxmlformats.org/officeDocument/2006/relationships/hyperlink" Target="#'Projects Status'!A1"/><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hyperlink" Target="#'Sales Process'!A1"/><Relationship Id="rId10" Type="http://schemas.openxmlformats.org/officeDocument/2006/relationships/image" Target="../media/image4.svg"/><Relationship Id="rId4" Type="http://schemas.openxmlformats.org/officeDocument/2006/relationships/hyperlink" Target="#'Income Sources'!A1"/><Relationship Id="rId9"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Projects Status'!A1"/><Relationship Id="rId1" Type="http://schemas.openxmlformats.org/officeDocument/2006/relationships/image" Target="../media/image1.png"/><Relationship Id="rId5" Type="http://schemas.openxmlformats.org/officeDocument/2006/relationships/hyperlink" Target="#'Sales Process'!A1"/><Relationship Id="rId4" Type="http://schemas.openxmlformats.org/officeDocument/2006/relationships/hyperlink" Target="#'Income Sources'!A1"/></Relationships>
</file>

<file path=xl/drawings/_rels/drawing5.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Projects Status'!A1"/><Relationship Id="rId1" Type="http://schemas.openxmlformats.org/officeDocument/2006/relationships/image" Target="../media/image1.png"/><Relationship Id="rId5" Type="http://schemas.openxmlformats.org/officeDocument/2006/relationships/hyperlink" Target="#'Sales Process'!A1"/><Relationship Id="rId4" Type="http://schemas.openxmlformats.org/officeDocument/2006/relationships/hyperlink" Target="#'Income Sources'!A1"/></Relationships>
</file>

<file path=xl/drawings/drawing1.xml><?xml version="1.0" encoding="utf-8"?>
<xdr:wsDr xmlns:xdr="http://schemas.openxmlformats.org/drawingml/2006/spreadsheetDrawing" xmlns:a="http://schemas.openxmlformats.org/drawingml/2006/main">
  <xdr:twoCellAnchor>
    <xdr:from>
      <xdr:col>21</xdr:col>
      <xdr:colOff>487680</xdr:colOff>
      <xdr:row>25</xdr:row>
      <xdr:rowOff>15240</xdr:rowOff>
    </xdr:from>
    <xdr:to>
      <xdr:col>28</xdr:col>
      <xdr:colOff>259080</xdr:colOff>
      <xdr:row>50</xdr:row>
      <xdr:rowOff>24384</xdr:rowOff>
    </xdr:to>
    <xdr:graphicFrame macro="">
      <xdr:nvGraphicFramePr>
        <xdr:cNvPr id="4" name="Chart 3">
          <a:extLst>
            <a:ext uri="{FF2B5EF4-FFF2-40B4-BE49-F238E27FC236}">
              <a16:creationId xmlns:a16="http://schemas.microsoft.com/office/drawing/2014/main" id="{8E415065-C929-9B3D-8401-BFE6D310C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426720</xdr:colOff>
      <xdr:row>2</xdr:row>
      <xdr:rowOff>91440</xdr:rowOff>
    </xdr:to>
    <xdr:grpSp>
      <xdr:nvGrpSpPr>
        <xdr:cNvPr id="12" name="Group 11">
          <a:extLst>
            <a:ext uri="{FF2B5EF4-FFF2-40B4-BE49-F238E27FC236}">
              <a16:creationId xmlns:a16="http://schemas.microsoft.com/office/drawing/2014/main" id="{0AC54F13-F0F6-DB2B-0A1D-F9AEB11B6EF7}"/>
            </a:ext>
          </a:extLst>
        </xdr:cNvPr>
        <xdr:cNvGrpSpPr/>
      </xdr:nvGrpSpPr>
      <xdr:grpSpPr>
        <a:xfrm>
          <a:off x="0" y="0"/>
          <a:ext cx="14447520" cy="457200"/>
          <a:chOff x="0" y="0"/>
          <a:chExt cx="14447520" cy="457200"/>
        </a:xfrm>
      </xdr:grpSpPr>
      <xdr:sp macro="" textlink="">
        <xdr:nvSpPr>
          <xdr:cNvPr id="2" name="Rectangle 1">
            <a:extLst>
              <a:ext uri="{FF2B5EF4-FFF2-40B4-BE49-F238E27FC236}">
                <a16:creationId xmlns:a16="http://schemas.microsoft.com/office/drawing/2014/main" id="{68504D24-B971-70DB-5641-198E692AD3EF}"/>
              </a:ext>
            </a:extLst>
          </xdr:cNvPr>
          <xdr:cNvSpPr/>
        </xdr:nvSpPr>
        <xdr:spPr>
          <a:xfrm>
            <a:off x="0" y="0"/>
            <a:ext cx="14447520"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4" name="Picture 3">
            <a:extLst>
              <a:ext uri="{FF2B5EF4-FFF2-40B4-BE49-F238E27FC236}">
                <a16:creationId xmlns:a16="http://schemas.microsoft.com/office/drawing/2014/main" id="{7F223201-4FB1-1BDD-A05D-2E2FA4D1FF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754380" cy="457200"/>
          </a:xfrm>
          <a:prstGeom prst="rect">
            <a:avLst/>
          </a:prstGeom>
        </xdr:spPr>
      </xdr:pic>
      <xdr:sp macro="" textlink="">
        <xdr:nvSpPr>
          <xdr:cNvPr id="5" name="TextBox 4">
            <a:extLst>
              <a:ext uri="{FF2B5EF4-FFF2-40B4-BE49-F238E27FC236}">
                <a16:creationId xmlns:a16="http://schemas.microsoft.com/office/drawing/2014/main" id="{1F7CF77A-E55C-F554-69C9-692B80AC4486}"/>
              </a:ext>
            </a:extLst>
          </xdr:cNvPr>
          <xdr:cNvSpPr txBox="1"/>
        </xdr:nvSpPr>
        <xdr:spPr>
          <a:xfrm>
            <a:off x="662940" y="76200"/>
            <a:ext cx="1760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kern="1200">
                <a:solidFill>
                  <a:schemeClr val="bg1"/>
                </a:solidFill>
                <a:latin typeface="Avenir Next LT Pro" panose="020B0504020202020204" pitchFamily="34" charset="0"/>
              </a:rPr>
              <a:t>Cleo Laboratories</a:t>
            </a:r>
          </a:p>
        </xdr:txBody>
      </xdr:sp>
      <xdr:sp macro="" textlink="">
        <xdr:nvSpPr>
          <xdr:cNvPr id="7" name="TextBox 6">
            <a:hlinkClick xmlns:r="http://schemas.openxmlformats.org/officeDocument/2006/relationships" r:id="rId2" tooltip="Projects Status"/>
            <a:extLst>
              <a:ext uri="{FF2B5EF4-FFF2-40B4-BE49-F238E27FC236}">
                <a16:creationId xmlns:a16="http://schemas.microsoft.com/office/drawing/2014/main" id="{76F20917-E552-4CC5-9DF4-B00ECDDB794E}"/>
              </a:ext>
            </a:extLst>
          </xdr:cNvPr>
          <xdr:cNvSpPr txBox="1"/>
        </xdr:nvSpPr>
        <xdr:spPr>
          <a:xfrm>
            <a:off x="12999720" y="60960"/>
            <a:ext cx="13411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Projects Status</a:t>
            </a:r>
          </a:p>
        </xdr:txBody>
      </xdr:sp>
      <xdr:sp macro="" textlink="">
        <xdr:nvSpPr>
          <xdr:cNvPr id="8" name="TextBox 7">
            <a:hlinkClick xmlns:r="http://schemas.openxmlformats.org/officeDocument/2006/relationships" r:id="rId3" tooltip="Geographically"/>
            <a:extLst>
              <a:ext uri="{FF2B5EF4-FFF2-40B4-BE49-F238E27FC236}">
                <a16:creationId xmlns:a16="http://schemas.microsoft.com/office/drawing/2014/main" id="{587FF308-A0C5-47B0-8A12-4963A75B088E}"/>
              </a:ext>
            </a:extLst>
          </xdr:cNvPr>
          <xdr:cNvSpPr txBox="1"/>
        </xdr:nvSpPr>
        <xdr:spPr>
          <a:xfrm>
            <a:off x="9753600" y="45720"/>
            <a:ext cx="13512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Geographically</a:t>
            </a:r>
          </a:p>
        </xdr:txBody>
      </xdr:sp>
      <xdr:sp macro="" textlink="">
        <xdr:nvSpPr>
          <xdr:cNvPr id="9" name="TextBox 8">
            <a:hlinkClick xmlns:r="http://schemas.openxmlformats.org/officeDocument/2006/relationships" r:id="rId4" tooltip="Income Sources"/>
            <a:extLst>
              <a:ext uri="{FF2B5EF4-FFF2-40B4-BE49-F238E27FC236}">
                <a16:creationId xmlns:a16="http://schemas.microsoft.com/office/drawing/2014/main" id="{68646F88-1703-46BA-A95B-DFB99C8C45BB}"/>
              </a:ext>
            </a:extLst>
          </xdr:cNvPr>
          <xdr:cNvSpPr txBox="1"/>
        </xdr:nvSpPr>
        <xdr:spPr>
          <a:xfrm>
            <a:off x="8061960" y="50800"/>
            <a:ext cx="1325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Income Sources</a:t>
            </a:r>
          </a:p>
        </xdr:txBody>
      </xdr:sp>
      <xdr:sp macro="" textlink="">
        <xdr:nvSpPr>
          <xdr:cNvPr id="10" name="TextBox 9">
            <a:hlinkClick xmlns:r="http://schemas.openxmlformats.org/officeDocument/2006/relationships" r:id="rId5" tooltip="Sales Process"/>
            <a:extLst>
              <a:ext uri="{FF2B5EF4-FFF2-40B4-BE49-F238E27FC236}">
                <a16:creationId xmlns:a16="http://schemas.microsoft.com/office/drawing/2014/main" id="{8FAFE53A-7246-4CBB-B81F-BCDD54957C8E}"/>
              </a:ext>
            </a:extLst>
          </xdr:cNvPr>
          <xdr:cNvSpPr txBox="1"/>
        </xdr:nvSpPr>
        <xdr:spPr>
          <a:xfrm>
            <a:off x="11470640" y="55880"/>
            <a:ext cx="11633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Sales Process</a:t>
            </a:r>
          </a:p>
        </xdr:txBody>
      </xdr:sp>
      <xdr:sp macro="" textlink="">
        <xdr:nvSpPr>
          <xdr:cNvPr id="11" name="Rectangle: Rounded Corners 10">
            <a:extLst>
              <a:ext uri="{FF2B5EF4-FFF2-40B4-BE49-F238E27FC236}">
                <a16:creationId xmlns:a16="http://schemas.microsoft.com/office/drawing/2014/main" id="{C12A17DD-B35D-73E8-8E70-3739E0E75697}"/>
              </a:ext>
            </a:extLst>
          </xdr:cNvPr>
          <xdr:cNvSpPr/>
        </xdr:nvSpPr>
        <xdr:spPr>
          <a:xfrm>
            <a:off x="8168640" y="297180"/>
            <a:ext cx="2743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xdr:from>
      <xdr:col>0</xdr:col>
      <xdr:colOff>365760</xdr:colOff>
      <xdr:row>3</xdr:row>
      <xdr:rowOff>7620</xdr:rowOff>
    </xdr:from>
    <xdr:to>
      <xdr:col>3</xdr:col>
      <xdr:colOff>76200</xdr:colOff>
      <xdr:row>5</xdr:row>
      <xdr:rowOff>114300</xdr:rowOff>
    </xdr:to>
    <xdr:sp macro="" textlink="">
      <xdr:nvSpPr>
        <xdr:cNvPr id="3" name="Rectangle: Rounded Corners 2">
          <a:extLst>
            <a:ext uri="{FF2B5EF4-FFF2-40B4-BE49-F238E27FC236}">
              <a16:creationId xmlns:a16="http://schemas.microsoft.com/office/drawing/2014/main" id="{CAE1A389-4379-4917-8FD2-ABD4CEA7E565}"/>
            </a:ext>
          </a:extLst>
        </xdr:cNvPr>
        <xdr:cNvSpPr/>
      </xdr:nvSpPr>
      <xdr:spPr>
        <a:xfrm>
          <a:off x="365760" y="556260"/>
          <a:ext cx="1539240" cy="47244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365760</xdr:colOff>
      <xdr:row>3</xdr:row>
      <xdr:rowOff>91440</xdr:rowOff>
    </xdr:from>
    <xdr:to>
      <xdr:col>3</xdr:col>
      <xdr:colOff>45720</xdr:colOff>
      <xdr:row>5</xdr:row>
      <xdr:rowOff>30480</xdr:rowOff>
    </xdr:to>
    <xdr:sp macro="" textlink="">
      <xdr:nvSpPr>
        <xdr:cNvPr id="6" name="TextBox 5">
          <a:extLst>
            <a:ext uri="{FF2B5EF4-FFF2-40B4-BE49-F238E27FC236}">
              <a16:creationId xmlns:a16="http://schemas.microsoft.com/office/drawing/2014/main" id="{79F9F61C-B205-4C46-BF62-0C870F340BA3}"/>
            </a:ext>
          </a:extLst>
        </xdr:cNvPr>
        <xdr:cNvSpPr txBox="1"/>
      </xdr:nvSpPr>
      <xdr:spPr>
        <a:xfrm>
          <a:off x="365760" y="640080"/>
          <a:ext cx="15087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kern="1200">
              <a:solidFill>
                <a:schemeClr val="bg1"/>
              </a:solidFill>
              <a:latin typeface="Avenir Next LT Pro" panose="020B0504020202020204" pitchFamily="34" charset="0"/>
            </a:rPr>
            <a:t>Income Sources</a:t>
          </a:r>
        </a:p>
      </xdr:txBody>
    </xdr:sp>
    <xdr:clientData/>
  </xdr:twoCellAnchor>
  <xdr:twoCellAnchor>
    <xdr:from>
      <xdr:col>0</xdr:col>
      <xdr:colOff>304800</xdr:colOff>
      <xdr:row>5</xdr:row>
      <xdr:rowOff>129540</xdr:rowOff>
    </xdr:from>
    <xdr:to>
      <xdr:col>6</xdr:col>
      <xdr:colOff>60960</xdr:colOff>
      <xdr:row>8</xdr:row>
      <xdr:rowOff>60960</xdr:rowOff>
    </xdr:to>
    <xdr:sp macro="" textlink="">
      <xdr:nvSpPr>
        <xdr:cNvPr id="13" name="TextBox 12">
          <a:extLst>
            <a:ext uri="{FF2B5EF4-FFF2-40B4-BE49-F238E27FC236}">
              <a16:creationId xmlns:a16="http://schemas.microsoft.com/office/drawing/2014/main" id="{61A1E459-8B76-448C-A68D-EB1D67BED6BC}"/>
            </a:ext>
          </a:extLst>
        </xdr:cNvPr>
        <xdr:cNvSpPr txBox="1"/>
      </xdr:nvSpPr>
      <xdr:spPr>
        <a:xfrm>
          <a:off x="304800" y="1043940"/>
          <a:ext cx="34137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kern="1200" baseline="0">
              <a:solidFill>
                <a:schemeClr val="bg1"/>
              </a:solidFill>
              <a:latin typeface="Avenir Next LT Pro" panose="020B0504020202020204" pitchFamily="34" charset="0"/>
            </a:rPr>
            <a:t>highlight for most valuable source, Marketing strategies, and operating profit.</a:t>
          </a:r>
        </a:p>
      </xdr:txBody>
    </xdr:sp>
    <xdr:clientData/>
  </xdr:twoCellAnchor>
  <xdr:twoCellAnchor>
    <xdr:from>
      <xdr:col>5</xdr:col>
      <xdr:colOff>190500</xdr:colOff>
      <xdr:row>2</xdr:row>
      <xdr:rowOff>83820</xdr:rowOff>
    </xdr:from>
    <xdr:to>
      <xdr:col>22</xdr:col>
      <xdr:colOff>388620</xdr:colOff>
      <xdr:row>32</xdr:row>
      <xdr:rowOff>121920</xdr:rowOff>
    </xdr:to>
    <xdr:graphicFrame macro="">
      <xdr:nvGraphicFramePr>
        <xdr:cNvPr id="17" name="Chart 16">
          <a:extLst>
            <a:ext uri="{FF2B5EF4-FFF2-40B4-BE49-F238E27FC236}">
              <a16:creationId xmlns:a16="http://schemas.microsoft.com/office/drawing/2014/main" id="{7538DC08-BC1D-41BA-BC39-097492029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289560</xdr:colOff>
      <xdr:row>8</xdr:row>
      <xdr:rowOff>22861</xdr:rowOff>
    </xdr:from>
    <xdr:to>
      <xdr:col>5</xdr:col>
      <xdr:colOff>464820</xdr:colOff>
      <xdr:row>10</xdr:row>
      <xdr:rowOff>99060</xdr:rowOff>
    </xdr:to>
    <mc:AlternateContent xmlns:mc="http://schemas.openxmlformats.org/markup-compatibility/2006" xmlns:a14="http://schemas.microsoft.com/office/drawing/2010/main">
      <mc:Choice Requires="a14">
        <xdr:graphicFrame macro="">
          <xdr:nvGraphicFramePr>
            <xdr:cNvPr id="18" name="Year 2">
              <a:extLst>
                <a:ext uri="{FF2B5EF4-FFF2-40B4-BE49-F238E27FC236}">
                  <a16:creationId xmlns:a16="http://schemas.microsoft.com/office/drawing/2014/main" id="{1A2090A0-CCE7-4F93-8B5D-6BE6376A0F1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89560" y="1485901"/>
              <a:ext cx="322326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10</xdr:row>
      <xdr:rowOff>99060</xdr:rowOff>
    </xdr:from>
    <xdr:to>
      <xdr:col>5</xdr:col>
      <xdr:colOff>76200</xdr:colOff>
      <xdr:row>17</xdr:row>
      <xdr:rowOff>160020</xdr:rowOff>
    </xdr:to>
    <xdr:grpSp>
      <xdr:nvGrpSpPr>
        <xdr:cNvPr id="22" name="Group 21">
          <a:extLst>
            <a:ext uri="{FF2B5EF4-FFF2-40B4-BE49-F238E27FC236}">
              <a16:creationId xmlns:a16="http://schemas.microsoft.com/office/drawing/2014/main" id="{EAC4C0DB-AE40-C855-8833-E0D3A7231A0D}"/>
            </a:ext>
          </a:extLst>
        </xdr:cNvPr>
        <xdr:cNvGrpSpPr/>
      </xdr:nvGrpSpPr>
      <xdr:grpSpPr>
        <a:xfrm>
          <a:off x="175260" y="1927860"/>
          <a:ext cx="2948940" cy="1341120"/>
          <a:chOff x="243840" y="2948940"/>
          <a:chExt cx="2948940" cy="1341120"/>
        </a:xfrm>
      </xdr:grpSpPr>
      <xdr:sp macro="" textlink="">
        <xdr:nvSpPr>
          <xdr:cNvPr id="14" name="TextBox 13">
            <a:extLst>
              <a:ext uri="{FF2B5EF4-FFF2-40B4-BE49-F238E27FC236}">
                <a16:creationId xmlns:a16="http://schemas.microsoft.com/office/drawing/2014/main" id="{97C6BFA3-89F0-482A-B373-A3868F9CE74E}"/>
              </a:ext>
            </a:extLst>
          </xdr:cNvPr>
          <xdr:cNvSpPr txBox="1"/>
        </xdr:nvSpPr>
        <xdr:spPr>
          <a:xfrm>
            <a:off x="289560" y="2948940"/>
            <a:ext cx="2903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kern="1200">
                <a:solidFill>
                  <a:schemeClr val="bg1"/>
                </a:solidFill>
                <a:latin typeface="Avenir Next LT Pro" panose="020B0504020202020204" pitchFamily="34" charset="0"/>
              </a:rPr>
              <a:t>Financial</a:t>
            </a:r>
            <a:r>
              <a:rPr lang="en-US" sz="2400" kern="1200" baseline="0">
                <a:solidFill>
                  <a:schemeClr val="bg1"/>
                </a:solidFill>
                <a:latin typeface="Avenir Next LT Pro" panose="020B0504020202020204" pitchFamily="34" charset="0"/>
              </a:rPr>
              <a:t> Statistics</a:t>
            </a:r>
            <a:endParaRPr lang="en-US" sz="2400" kern="1200">
              <a:solidFill>
                <a:schemeClr val="bg1"/>
              </a:solidFill>
              <a:latin typeface="Avenir Next LT Pro" panose="020B0504020202020204" pitchFamily="34" charset="0"/>
            </a:endParaRPr>
          </a:p>
        </xdr:txBody>
      </xdr:sp>
      <xdr:sp macro="" textlink="Pivottables2!B13">
        <xdr:nvSpPr>
          <xdr:cNvPr id="19" name="TextBox 18">
            <a:extLst>
              <a:ext uri="{FF2B5EF4-FFF2-40B4-BE49-F238E27FC236}">
                <a16:creationId xmlns:a16="http://schemas.microsoft.com/office/drawing/2014/main" id="{031085D4-90BD-4015-82FF-62225717B806}"/>
              </a:ext>
            </a:extLst>
          </xdr:cNvPr>
          <xdr:cNvSpPr txBox="1"/>
        </xdr:nvSpPr>
        <xdr:spPr>
          <a:xfrm>
            <a:off x="243840" y="3360420"/>
            <a:ext cx="242316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864D26E-06D6-4665-A05A-F30B5E9209DC}" type="TxLink">
              <a:rPr lang="en-US" sz="4000" b="0" i="0" u="none" strike="noStrike" kern="1200">
                <a:solidFill>
                  <a:schemeClr val="bg1"/>
                </a:solidFill>
                <a:latin typeface="Avenir Next LT Pro" panose="020B0504020202020204" pitchFamily="34" charset="0"/>
                <a:cs typeface="Arial"/>
              </a:rPr>
              <a:pPr algn="l"/>
              <a:t> 898,932 </a:t>
            </a:fld>
            <a:endParaRPr lang="en-US" sz="4000" kern="1200">
              <a:solidFill>
                <a:schemeClr val="bg1"/>
              </a:solidFill>
              <a:latin typeface="Avenir Next LT Pro" panose="020B0504020202020204" pitchFamily="34" charset="0"/>
            </a:endParaRPr>
          </a:p>
        </xdr:txBody>
      </xdr:sp>
      <xdr:sp macro="" textlink="">
        <xdr:nvSpPr>
          <xdr:cNvPr id="20" name="TextBox 19">
            <a:extLst>
              <a:ext uri="{FF2B5EF4-FFF2-40B4-BE49-F238E27FC236}">
                <a16:creationId xmlns:a16="http://schemas.microsoft.com/office/drawing/2014/main" id="{2F5EEC83-6579-4199-9AC8-8F22D58FB779}"/>
              </a:ext>
            </a:extLst>
          </xdr:cNvPr>
          <xdr:cNvSpPr txBox="1"/>
        </xdr:nvSpPr>
        <xdr:spPr>
          <a:xfrm>
            <a:off x="403860" y="3878580"/>
            <a:ext cx="14401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kern="1200">
                <a:solidFill>
                  <a:schemeClr val="bg1"/>
                </a:solidFill>
                <a:latin typeface="Avenir Next LT Pro" panose="020B0504020202020204" pitchFamily="34" charset="0"/>
              </a:rPr>
              <a:t>Income Target</a:t>
            </a:r>
          </a:p>
        </xdr:txBody>
      </xdr:sp>
      <xdr:sp macro="" textlink="Pivottables2!A13">
        <xdr:nvSpPr>
          <xdr:cNvPr id="21" name="TextBox 20">
            <a:extLst>
              <a:ext uri="{FF2B5EF4-FFF2-40B4-BE49-F238E27FC236}">
                <a16:creationId xmlns:a16="http://schemas.microsoft.com/office/drawing/2014/main" id="{44F414F5-5067-4AD1-A3B1-D7A28F28EF8C}"/>
              </a:ext>
            </a:extLst>
          </xdr:cNvPr>
          <xdr:cNvSpPr txBox="1"/>
        </xdr:nvSpPr>
        <xdr:spPr>
          <a:xfrm>
            <a:off x="1607820" y="3878580"/>
            <a:ext cx="9144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223CBDE-C31A-4DFB-8B82-E0ED3D750ED7}" type="TxLink">
              <a:rPr lang="en-US" sz="1400" kern="1200">
                <a:solidFill>
                  <a:schemeClr val="bg1"/>
                </a:solidFill>
                <a:latin typeface="Avenir Next LT Pro" panose="020B0504020202020204" pitchFamily="34" charset="0"/>
                <a:ea typeface="+mn-ea"/>
                <a:cs typeface="+mn-cs"/>
              </a:rPr>
              <a:pPr marL="0" indent="0" algn="l"/>
              <a:t> 802,620 </a:t>
            </a:fld>
            <a:endParaRPr lang="en-US" sz="1400" kern="1200">
              <a:solidFill>
                <a:schemeClr val="bg1"/>
              </a:solidFill>
              <a:latin typeface="Avenir Next LT Pro" panose="020B0504020202020204" pitchFamily="34" charset="0"/>
              <a:ea typeface="+mn-ea"/>
              <a:cs typeface="+mn-cs"/>
            </a:endParaRPr>
          </a:p>
        </xdr:txBody>
      </xdr:sp>
    </xdr:grpSp>
    <xdr:clientData/>
  </xdr:twoCellAnchor>
  <xdr:twoCellAnchor>
    <xdr:from>
      <xdr:col>0</xdr:col>
      <xdr:colOff>175260</xdr:colOff>
      <xdr:row>16</xdr:row>
      <xdr:rowOff>30480</xdr:rowOff>
    </xdr:from>
    <xdr:to>
      <xdr:col>5</xdr:col>
      <xdr:colOff>129540</xdr:colOff>
      <xdr:row>22</xdr:row>
      <xdr:rowOff>68580</xdr:rowOff>
    </xdr:to>
    <xdr:graphicFrame macro="">
      <xdr:nvGraphicFramePr>
        <xdr:cNvPr id="26" name="Chart 25">
          <a:extLst>
            <a:ext uri="{FF2B5EF4-FFF2-40B4-BE49-F238E27FC236}">
              <a16:creationId xmlns:a16="http://schemas.microsoft.com/office/drawing/2014/main" id="{EC607D38-ADB7-49EE-8651-39EE03935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289560</xdr:colOff>
      <xdr:row>23</xdr:row>
      <xdr:rowOff>0</xdr:rowOff>
    </xdr:from>
    <xdr:to>
      <xdr:col>5</xdr:col>
      <xdr:colOff>144780</xdr:colOff>
      <xdr:row>24</xdr:row>
      <xdr:rowOff>121920</xdr:rowOff>
    </xdr:to>
    <xdr:sp macro="" textlink="">
      <xdr:nvSpPr>
        <xdr:cNvPr id="28" name="TextBox 27">
          <a:extLst>
            <a:ext uri="{FF2B5EF4-FFF2-40B4-BE49-F238E27FC236}">
              <a16:creationId xmlns:a16="http://schemas.microsoft.com/office/drawing/2014/main" id="{C503330E-AB08-4249-B33F-77D615E9810B}"/>
            </a:ext>
          </a:extLst>
        </xdr:cNvPr>
        <xdr:cNvSpPr txBox="1"/>
      </xdr:nvSpPr>
      <xdr:spPr>
        <a:xfrm>
          <a:off x="289560" y="4206240"/>
          <a:ext cx="2903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kern="1200">
              <a:solidFill>
                <a:schemeClr val="bg1"/>
              </a:solidFill>
              <a:latin typeface="Avenir Next LT Pro" panose="020B0504020202020204" pitchFamily="34" charset="0"/>
            </a:rPr>
            <a:t>Quantity of Item's</a:t>
          </a:r>
        </a:p>
      </xdr:txBody>
    </xdr:sp>
    <xdr:clientData/>
  </xdr:twoCellAnchor>
  <xdr:twoCellAnchor>
    <xdr:from>
      <xdr:col>0</xdr:col>
      <xdr:colOff>518160</xdr:colOff>
      <xdr:row>24</xdr:row>
      <xdr:rowOff>45720</xdr:rowOff>
    </xdr:from>
    <xdr:to>
      <xdr:col>4</xdr:col>
      <xdr:colOff>434340</xdr:colOff>
      <xdr:row>31</xdr:row>
      <xdr:rowOff>99060</xdr:rowOff>
    </xdr:to>
    <xdr:grpSp>
      <xdr:nvGrpSpPr>
        <xdr:cNvPr id="59" name="Group 58">
          <a:extLst>
            <a:ext uri="{FF2B5EF4-FFF2-40B4-BE49-F238E27FC236}">
              <a16:creationId xmlns:a16="http://schemas.microsoft.com/office/drawing/2014/main" id="{041DD39B-53DF-84D0-B44F-CEFECB4DBB0A}"/>
            </a:ext>
          </a:extLst>
        </xdr:cNvPr>
        <xdr:cNvGrpSpPr/>
      </xdr:nvGrpSpPr>
      <xdr:grpSpPr>
        <a:xfrm>
          <a:off x="518160" y="4434840"/>
          <a:ext cx="2354580" cy="1333500"/>
          <a:chOff x="518160" y="4434840"/>
          <a:chExt cx="2354580" cy="1333500"/>
        </a:xfrm>
      </xdr:grpSpPr>
      <xdr:grpSp>
        <xdr:nvGrpSpPr>
          <xdr:cNvPr id="36" name="Group 35">
            <a:extLst>
              <a:ext uri="{FF2B5EF4-FFF2-40B4-BE49-F238E27FC236}">
                <a16:creationId xmlns:a16="http://schemas.microsoft.com/office/drawing/2014/main" id="{5237E130-3520-3917-8DA8-F28E39749C51}"/>
              </a:ext>
            </a:extLst>
          </xdr:cNvPr>
          <xdr:cNvGrpSpPr/>
        </xdr:nvGrpSpPr>
        <xdr:grpSpPr>
          <a:xfrm>
            <a:off x="518160" y="4434840"/>
            <a:ext cx="1028700" cy="1333500"/>
            <a:chOff x="464820" y="4693920"/>
            <a:chExt cx="1028700" cy="1333500"/>
          </a:xfrm>
        </xdr:grpSpPr>
        <xdr:sp macro="" textlink="Pivottables2!G2">
          <xdr:nvSpPr>
            <xdr:cNvPr id="29" name="TextBox 28">
              <a:extLst>
                <a:ext uri="{FF2B5EF4-FFF2-40B4-BE49-F238E27FC236}">
                  <a16:creationId xmlns:a16="http://schemas.microsoft.com/office/drawing/2014/main" id="{C2F9E0F2-1E8B-493D-97ED-24C0C25A7946}"/>
                </a:ext>
              </a:extLst>
            </xdr:cNvPr>
            <xdr:cNvSpPr txBox="1"/>
          </xdr:nvSpPr>
          <xdr:spPr>
            <a:xfrm>
              <a:off x="464820" y="469392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7C43F1B-14F8-47DA-BC66-721168F6F16B}" type="TxLink">
                <a:rPr lang="en-US" sz="1100" b="0" i="0" u="none" strike="noStrike" kern="1200">
                  <a:solidFill>
                    <a:schemeClr val="bg1"/>
                  </a:solidFill>
                  <a:latin typeface="Avenir Next LT Pro" panose="020B0504020202020204" pitchFamily="34" charset="0"/>
                  <a:cs typeface="Arial"/>
                </a:rPr>
                <a:pPr algn="l"/>
                <a:t>Usage fees</a:t>
              </a:fld>
              <a:endParaRPr lang="en-US" sz="1800" kern="1200">
                <a:solidFill>
                  <a:schemeClr val="bg1"/>
                </a:solidFill>
                <a:latin typeface="Avenir Next LT Pro" panose="020B0504020202020204" pitchFamily="34" charset="0"/>
              </a:endParaRPr>
            </a:p>
          </xdr:txBody>
        </xdr:sp>
        <xdr:sp macro="" textlink="Pivottables2!G3">
          <xdr:nvSpPr>
            <xdr:cNvPr id="30" name="TextBox 29">
              <a:extLst>
                <a:ext uri="{FF2B5EF4-FFF2-40B4-BE49-F238E27FC236}">
                  <a16:creationId xmlns:a16="http://schemas.microsoft.com/office/drawing/2014/main" id="{AB49C93A-DB11-4C47-85BE-BD5A18DA594A}"/>
                </a:ext>
              </a:extLst>
            </xdr:cNvPr>
            <xdr:cNvSpPr txBox="1"/>
          </xdr:nvSpPr>
          <xdr:spPr>
            <a:xfrm>
              <a:off x="464820" y="489966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C646F89-53DB-45BA-A500-261CFDFBA555}" type="TxLink">
                <a:rPr lang="en-US" sz="1100" b="0" i="0" u="none" strike="noStrike" kern="1200">
                  <a:solidFill>
                    <a:schemeClr val="bg1"/>
                  </a:solidFill>
                  <a:latin typeface="Avenir Next LT Pro" panose="020B0504020202020204" pitchFamily="34" charset="0"/>
                  <a:cs typeface="Arial"/>
                </a:rPr>
                <a:pPr algn="l"/>
                <a:t>Subscription</a:t>
              </a:fld>
              <a:endParaRPr lang="en-US" sz="1800" kern="1200">
                <a:solidFill>
                  <a:schemeClr val="bg1"/>
                </a:solidFill>
                <a:latin typeface="Avenir Next LT Pro" panose="020B0504020202020204" pitchFamily="34" charset="0"/>
              </a:endParaRPr>
            </a:p>
          </xdr:txBody>
        </xdr:sp>
        <xdr:sp macro="" textlink="Pivottables2!G4">
          <xdr:nvSpPr>
            <xdr:cNvPr id="31" name="TextBox 30">
              <a:extLst>
                <a:ext uri="{FF2B5EF4-FFF2-40B4-BE49-F238E27FC236}">
                  <a16:creationId xmlns:a16="http://schemas.microsoft.com/office/drawing/2014/main" id="{6ED29EDA-ACC2-4F26-A1B7-D19CF5A46875}"/>
                </a:ext>
              </a:extLst>
            </xdr:cNvPr>
            <xdr:cNvSpPr txBox="1"/>
          </xdr:nvSpPr>
          <xdr:spPr>
            <a:xfrm>
              <a:off x="464820" y="51054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EEA38DF-996F-4824-A070-5C06E2362967}" type="TxLink">
                <a:rPr lang="en-US" sz="1100" b="0" i="0" u="none" strike="noStrike" kern="1200">
                  <a:solidFill>
                    <a:schemeClr val="bg1"/>
                  </a:solidFill>
                  <a:latin typeface="Avenir Next LT Pro" panose="020B0504020202020204" pitchFamily="34" charset="0"/>
                  <a:cs typeface="Arial"/>
                </a:rPr>
                <a:pPr algn="l"/>
                <a:t>Renting</a:t>
              </a:fld>
              <a:endParaRPr lang="en-US" sz="1800" kern="1200">
                <a:solidFill>
                  <a:schemeClr val="bg1"/>
                </a:solidFill>
                <a:latin typeface="Avenir Next LT Pro" panose="020B0504020202020204" pitchFamily="34" charset="0"/>
              </a:endParaRPr>
            </a:p>
          </xdr:txBody>
        </xdr:sp>
        <xdr:sp macro="" textlink="Pivottables2!G5">
          <xdr:nvSpPr>
            <xdr:cNvPr id="33" name="TextBox 32">
              <a:extLst>
                <a:ext uri="{FF2B5EF4-FFF2-40B4-BE49-F238E27FC236}">
                  <a16:creationId xmlns:a16="http://schemas.microsoft.com/office/drawing/2014/main" id="{31E99D2F-3BFF-4033-8254-4253FD3B8CA2}"/>
                </a:ext>
              </a:extLst>
            </xdr:cNvPr>
            <xdr:cNvSpPr txBox="1"/>
          </xdr:nvSpPr>
          <xdr:spPr>
            <a:xfrm>
              <a:off x="464820" y="531114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3728DD-6FAD-454E-B233-12CA7F99AC30}" type="TxLink">
                <a:rPr lang="en-US" sz="1100" b="0" i="0" u="none" strike="noStrike" kern="1200">
                  <a:solidFill>
                    <a:schemeClr val="bg1"/>
                  </a:solidFill>
                  <a:latin typeface="Avenir Next LT Pro" panose="020B0504020202020204" pitchFamily="34" charset="0"/>
                  <a:cs typeface="Arial"/>
                </a:rPr>
                <a:pPr algn="l"/>
                <a:t>Licensing</a:t>
              </a:fld>
              <a:endParaRPr lang="en-US" sz="1800" kern="1200">
                <a:solidFill>
                  <a:schemeClr val="bg1"/>
                </a:solidFill>
                <a:latin typeface="Avenir Next LT Pro" panose="020B0504020202020204" pitchFamily="34" charset="0"/>
              </a:endParaRPr>
            </a:p>
          </xdr:txBody>
        </xdr:sp>
        <xdr:sp macro="" textlink="Pivottables2!G6">
          <xdr:nvSpPr>
            <xdr:cNvPr id="35" name="TextBox 34">
              <a:extLst>
                <a:ext uri="{FF2B5EF4-FFF2-40B4-BE49-F238E27FC236}">
                  <a16:creationId xmlns:a16="http://schemas.microsoft.com/office/drawing/2014/main" id="{2CB27336-DD70-4CC4-8F6E-37A3BA2BB6AB}"/>
                </a:ext>
              </a:extLst>
            </xdr:cNvPr>
            <xdr:cNvSpPr txBox="1"/>
          </xdr:nvSpPr>
          <xdr:spPr>
            <a:xfrm>
              <a:off x="464820" y="551688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8C2D582-C20A-4981-B21B-5AC997B43ED6}" type="TxLink">
                <a:rPr lang="en-US" sz="1100" b="0" i="0" u="none" strike="noStrike" kern="1200">
                  <a:solidFill>
                    <a:schemeClr val="bg1"/>
                  </a:solidFill>
                  <a:latin typeface="Avenir Next LT Pro" panose="020B0504020202020204" pitchFamily="34" charset="0"/>
                  <a:cs typeface="Arial"/>
                </a:rPr>
                <a:pPr algn="l"/>
                <a:t>Asset sale</a:t>
              </a:fld>
              <a:endParaRPr lang="en-US" sz="1800" kern="1200">
                <a:solidFill>
                  <a:schemeClr val="bg1"/>
                </a:solidFill>
                <a:latin typeface="Avenir Next LT Pro" panose="020B0504020202020204" pitchFamily="34" charset="0"/>
              </a:endParaRPr>
            </a:p>
          </xdr:txBody>
        </xdr:sp>
        <xdr:sp macro="" textlink="Pivottables2!G7">
          <xdr:nvSpPr>
            <xdr:cNvPr id="38" name="TextBox 37">
              <a:extLst>
                <a:ext uri="{FF2B5EF4-FFF2-40B4-BE49-F238E27FC236}">
                  <a16:creationId xmlns:a16="http://schemas.microsoft.com/office/drawing/2014/main" id="{EB8AD668-B487-2C5A-5A8C-8CD2DC5CA484}"/>
                </a:ext>
              </a:extLst>
            </xdr:cNvPr>
            <xdr:cNvSpPr txBox="1"/>
          </xdr:nvSpPr>
          <xdr:spPr>
            <a:xfrm>
              <a:off x="464820" y="572262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38E2BB7-9885-4F69-BAE9-AA31BAD7286F}" type="TxLink">
                <a:rPr lang="en-US" sz="1100" b="0" i="0" u="none" strike="noStrike" kern="1200">
                  <a:solidFill>
                    <a:schemeClr val="bg1"/>
                  </a:solidFill>
                  <a:latin typeface="Avenir Next LT Pro" panose="020B0504020202020204" pitchFamily="34" charset="0"/>
                  <a:cs typeface="Arial"/>
                </a:rPr>
                <a:pPr algn="l"/>
                <a:t>Advertising</a:t>
              </a:fld>
              <a:endParaRPr lang="en-US" sz="1800" kern="1200">
                <a:solidFill>
                  <a:schemeClr val="bg1"/>
                </a:solidFill>
                <a:latin typeface="Avenir Next LT Pro" panose="020B0504020202020204" pitchFamily="34" charset="0"/>
              </a:endParaRPr>
            </a:p>
          </xdr:txBody>
        </xdr:sp>
      </xdr:grpSp>
      <xdr:grpSp>
        <xdr:nvGrpSpPr>
          <xdr:cNvPr id="39" name="Group 38">
            <a:extLst>
              <a:ext uri="{FF2B5EF4-FFF2-40B4-BE49-F238E27FC236}">
                <a16:creationId xmlns:a16="http://schemas.microsoft.com/office/drawing/2014/main" id="{57D91559-B142-54B2-65EE-80306DD7F1FC}"/>
              </a:ext>
            </a:extLst>
          </xdr:cNvPr>
          <xdr:cNvGrpSpPr/>
        </xdr:nvGrpSpPr>
        <xdr:grpSpPr>
          <a:xfrm>
            <a:off x="1485900" y="4434840"/>
            <a:ext cx="571500" cy="1333500"/>
            <a:chOff x="464820" y="4693920"/>
            <a:chExt cx="1028700" cy="1333500"/>
          </a:xfrm>
        </xdr:grpSpPr>
        <xdr:sp macro="" textlink="Pivottables2!N2">
          <xdr:nvSpPr>
            <xdr:cNvPr id="40" name="TextBox 39">
              <a:extLst>
                <a:ext uri="{FF2B5EF4-FFF2-40B4-BE49-F238E27FC236}">
                  <a16:creationId xmlns:a16="http://schemas.microsoft.com/office/drawing/2014/main" id="{E5444E2D-8C7C-7BE3-A9F7-52EAA62EF095}"/>
                </a:ext>
              </a:extLst>
            </xdr:cNvPr>
            <xdr:cNvSpPr txBox="1"/>
          </xdr:nvSpPr>
          <xdr:spPr>
            <a:xfrm>
              <a:off x="464820" y="469392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5D6147-156E-41FD-8DF6-EE1A69DDDE0F}" type="TxLink">
                <a:rPr lang="en-US" sz="1100" b="0" i="0" u="none" strike="noStrike" kern="1200">
                  <a:solidFill>
                    <a:schemeClr val="bg1"/>
                  </a:solidFill>
                  <a:latin typeface="Avenir Next LT Pro" panose="020B0504020202020204" pitchFamily="34" charset="0"/>
                  <a:cs typeface="Arial"/>
                </a:rPr>
                <a:pPr algn="ctr"/>
                <a:t>10%</a:t>
              </a:fld>
              <a:endParaRPr lang="en-US" sz="1800" kern="1200">
                <a:solidFill>
                  <a:schemeClr val="bg1"/>
                </a:solidFill>
                <a:latin typeface="Avenir Next LT Pro" panose="020B0504020202020204" pitchFamily="34" charset="0"/>
              </a:endParaRPr>
            </a:p>
          </xdr:txBody>
        </xdr:sp>
        <xdr:sp macro="" textlink="Pivottables2!N3">
          <xdr:nvSpPr>
            <xdr:cNvPr id="41" name="TextBox 40">
              <a:extLst>
                <a:ext uri="{FF2B5EF4-FFF2-40B4-BE49-F238E27FC236}">
                  <a16:creationId xmlns:a16="http://schemas.microsoft.com/office/drawing/2014/main" id="{22EF1636-01A5-1E28-8612-EFA9A5D74801}"/>
                </a:ext>
              </a:extLst>
            </xdr:cNvPr>
            <xdr:cNvSpPr txBox="1"/>
          </xdr:nvSpPr>
          <xdr:spPr>
            <a:xfrm>
              <a:off x="464820" y="489966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2B36C7-586B-4055-89C9-212B83A7CDDA}" type="TxLink">
                <a:rPr lang="en-US" sz="1100" b="0" i="0" u="none" strike="noStrike" kern="1200">
                  <a:solidFill>
                    <a:schemeClr val="bg1"/>
                  </a:solidFill>
                  <a:latin typeface="Avenir Next LT Pro" panose="020B0504020202020204" pitchFamily="34" charset="0"/>
                  <a:cs typeface="Arial"/>
                </a:rPr>
                <a:pPr algn="ctr"/>
                <a:t>11%</a:t>
              </a:fld>
              <a:endParaRPr lang="en-US" sz="1800" kern="1200">
                <a:solidFill>
                  <a:schemeClr val="bg1"/>
                </a:solidFill>
                <a:latin typeface="Avenir Next LT Pro" panose="020B0504020202020204" pitchFamily="34" charset="0"/>
              </a:endParaRPr>
            </a:p>
          </xdr:txBody>
        </xdr:sp>
        <xdr:sp macro="" textlink="Pivottables2!N4">
          <xdr:nvSpPr>
            <xdr:cNvPr id="42" name="TextBox 41">
              <a:extLst>
                <a:ext uri="{FF2B5EF4-FFF2-40B4-BE49-F238E27FC236}">
                  <a16:creationId xmlns:a16="http://schemas.microsoft.com/office/drawing/2014/main" id="{A5A3F423-4665-65E7-11D0-3301D564B6FC}"/>
                </a:ext>
              </a:extLst>
            </xdr:cNvPr>
            <xdr:cNvSpPr txBox="1"/>
          </xdr:nvSpPr>
          <xdr:spPr>
            <a:xfrm>
              <a:off x="464820" y="51054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597C70-A108-4F6A-AEE5-B69CBE4CCF34}" type="TxLink">
                <a:rPr lang="en-US" sz="1100" b="0" i="0" u="none" strike="noStrike" kern="1200">
                  <a:solidFill>
                    <a:schemeClr val="bg1"/>
                  </a:solidFill>
                  <a:latin typeface="Avenir Next LT Pro" panose="020B0504020202020204" pitchFamily="34" charset="0"/>
                  <a:cs typeface="Arial"/>
                </a:rPr>
                <a:pPr algn="ctr"/>
                <a:t>14%</a:t>
              </a:fld>
              <a:endParaRPr lang="en-US" sz="1800" kern="1200">
                <a:solidFill>
                  <a:schemeClr val="bg1"/>
                </a:solidFill>
                <a:latin typeface="Avenir Next LT Pro" panose="020B0504020202020204" pitchFamily="34" charset="0"/>
              </a:endParaRPr>
            </a:p>
          </xdr:txBody>
        </xdr:sp>
        <xdr:sp macro="" textlink="Pivottables2!N5">
          <xdr:nvSpPr>
            <xdr:cNvPr id="43" name="TextBox 42">
              <a:extLst>
                <a:ext uri="{FF2B5EF4-FFF2-40B4-BE49-F238E27FC236}">
                  <a16:creationId xmlns:a16="http://schemas.microsoft.com/office/drawing/2014/main" id="{CA8D4636-9448-A109-EEAF-69107CC348D6}"/>
                </a:ext>
              </a:extLst>
            </xdr:cNvPr>
            <xdr:cNvSpPr txBox="1"/>
          </xdr:nvSpPr>
          <xdr:spPr>
            <a:xfrm>
              <a:off x="464820" y="531114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26052E-288C-41D8-A631-372DEECEA6FE}" type="TxLink">
                <a:rPr lang="en-US" sz="1100" b="0" i="0" u="none" strike="noStrike" kern="1200">
                  <a:solidFill>
                    <a:schemeClr val="bg1"/>
                  </a:solidFill>
                  <a:latin typeface="Avenir Next LT Pro" panose="020B0504020202020204" pitchFamily="34" charset="0"/>
                  <a:cs typeface="Arial"/>
                </a:rPr>
                <a:pPr algn="ctr"/>
                <a:t>62%</a:t>
              </a:fld>
              <a:endParaRPr lang="en-US" sz="1800" kern="1200">
                <a:solidFill>
                  <a:schemeClr val="bg1"/>
                </a:solidFill>
                <a:latin typeface="Avenir Next LT Pro" panose="020B0504020202020204" pitchFamily="34" charset="0"/>
              </a:endParaRPr>
            </a:p>
          </xdr:txBody>
        </xdr:sp>
        <xdr:sp macro="" textlink="Pivottables2!N6">
          <xdr:nvSpPr>
            <xdr:cNvPr id="44" name="TextBox 43">
              <a:extLst>
                <a:ext uri="{FF2B5EF4-FFF2-40B4-BE49-F238E27FC236}">
                  <a16:creationId xmlns:a16="http://schemas.microsoft.com/office/drawing/2014/main" id="{81FDE247-CC44-3052-F7E6-55DD35B2C6AA}"/>
                </a:ext>
              </a:extLst>
            </xdr:cNvPr>
            <xdr:cNvSpPr txBox="1"/>
          </xdr:nvSpPr>
          <xdr:spPr>
            <a:xfrm>
              <a:off x="464820" y="551688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459747-926B-46D3-B870-AF9A01A0024B}" type="TxLink">
                <a:rPr lang="en-US" sz="1100" b="0" i="0" u="none" strike="noStrike" kern="1200">
                  <a:solidFill>
                    <a:schemeClr val="bg1"/>
                  </a:solidFill>
                  <a:latin typeface="Avenir Next LT Pro" panose="020B0504020202020204" pitchFamily="34" charset="0"/>
                  <a:cs typeface="Arial"/>
                </a:rPr>
                <a:pPr algn="ctr"/>
                <a:t>0%</a:t>
              </a:fld>
              <a:endParaRPr lang="en-US" sz="1800" kern="1200">
                <a:solidFill>
                  <a:schemeClr val="bg1"/>
                </a:solidFill>
                <a:latin typeface="Avenir Next LT Pro" panose="020B0504020202020204" pitchFamily="34" charset="0"/>
              </a:endParaRPr>
            </a:p>
          </xdr:txBody>
        </xdr:sp>
        <xdr:sp macro="" textlink="Pivottables2!N7">
          <xdr:nvSpPr>
            <xdr:cNvPr id="45" name="TextBox 44">
              <a:extLst>
                <a:ext uri="{FF2B5EF4-FFF2-40B4-BE49-F238E27FC236}">
                  <a16:creationId xmlns:a16="http://schemas.microsoft.com/office/drawing/2014/main" id="{4E1F905D-5720-20F1-722D-BA1A8AD5178E}"/>
                </a:ext>
              </a:extLst>
            </xdr:cNvPr>
            <xdr:cNvSpPr txBox="1"/>
          </xdr:nvSpPr>
          <xdr:spPr>
            <a:xfrm>
              <a:off x="464820" y="572262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67CCCC-E9D4-4656-AA47-75A06E9D6B85}" type="TxLink">
                <a:rPr lang="en-US" sz="1100" b="0" i="0" u="none" strike="noStrike" kern="1200">
                  <a:solidFill>
                    <a:schemeClr val="bg1"/>
                  </a:solidFill>
                  <a:latin typeface="Avenir Next LT Pro" panose="020B0504020202020204" pitchFamily="34" charset="0"/>
                  <a:cs typeface="Arial"/>
                </a:rPr>
                <a:pPr algn="ctr"/>
                <a:t>2%</a:t>
              </a:fld>
              <a:endParaRPr lang="en-US" sz="1800" kern="1200">
                <a:solidFill>
                  <a:schemeClr val="bg1"/>
                </a:solidFill>
                <a:latin typeface="Avenir Next LT Pro" panose="020B0504020202020204" pitchFamily="34" charset="0"/>
              </a:endParaRPr>
            </a:p>
          </xdr:txBody>
        </xdr:sp>
      </xdr:grpSp>
      <xdr:grpSp>
        <xdr:nvGrpSpPr>
          <xdr:cNvPr id="46" name="Group 45">
            <a:extLst>
              <a:ext uri="{FF2B5EF4-FFF2-40B4-BE49-F238E27FC236}">
                <a16:creationId xmlns:a16="http://schemas.microsoft.com/office/drawing/2014/main" id="{7698573D-CDC8-4463-881A-C77D42D8CBB3}"/>
              </a:ext>
            </a:extLst>
          </xdr:cNvPr>
          <xdr:cNvGrpSpPr/>
        </xdr:nvGrpSpPr>
        <xdr:grpSpPr>
          <a:xfrm>
            <a:off x="1874520" y="4434840"/>
            <a:ext cx="998220" cy="1333500"/>
            <a:chOff x="464820" y="4693920"/>
            <a:chExt cx="1028700" cy="1333500"/>
          </a:xfrm>
        </xdr:grpSpPr>
        <xdr:sp macro="" textlink="Pivottables2!M2">
          <xdr:nvSpPr>
            <xdr:cNvPr id="47" name="TextBox 46">
              <a:extLst>
                <a:ext uri="{FF2B5EF4-FFF2-40B4-BE49-F238E27FC236}">
                  <a16:creationId xmlns:a16="http://schemas.microsoft.com/office/drawing/2014/main" id="{8EAF33F4-8D4F-A5E5-0910-BA8BE9BC1676}"/>
                </a:ext>
              </a:extLst>
            </xdr:cNvPr>
            <xdr:cNvSpPr txBox="1"/>
          </xdr:nvSpPr>
          <xdr:spPr>
            <a:xfrm>
              <a:off x="464820" y="469392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924EF8-6D9E-4256-A016-07DD172779BE}" type="TxLink">
                <a:rPr lang="en-US" sz="1100" b="0" i="0" u="none" strike="noStrike" kern="1200">
                  <a:solidFill>
                    <a:schemeClr val="bg1"/>
                  </a:solidFill>
                  <a:latin typeface="Avenir Next LT Pro" panose="020B0504020202020204" pitchFamily="34" charset="0"/>
                  <a:cs typeface="Arial"/>
                </a:rPr>
                <a:pPr algn="ctr"/>
                <a:t> 11,856 </a:t>
              </a:fld>
              <a:endParaRPr lang="en-US" sz="1800" kern="1200">
                <a:solidFill>
                  <a:schemeClr val="bg1"/>
                </a:solidFill>
                <a:latin typeface="Avenir Next LT Pro" panose="020B0504020202020204" pitchFamily="34" charset="0"/>
              </a:endParaRPr>
            </a:p>
          </xdr:txBody>
        </xdr:sp>
        <xdr:sp macro="" textlink="Pivottables2!M3">
          <xdr:nvSpPr>
            <xdr:cNvPr id="48" name="TextBox 47">
              <a:extLst>
                <a:ext uri="{FF2B5EF4-FFF2-40B4-BE49-F238E27FC236}">
                  <a16:creationId xmlns:a16="http://schemas.microsoft.com/office/drawing/2014/main" id="{51585612-D9E3-D386-FC9D-9035515AA56E}"/>
                </a:ext>
              </a:extLst>
            </xdr:cNvPr>
            <xdr:cNvSpPr txBox="1"/>
          </xdr:nvSpPr>
          <xdr:spPr>
            <a:xfrm>
              <a:off x="464820" y="489966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20BF5D-1774-4610-9720-2FA71C037876}" type="TxLink">
                <a:rPr lang="en-US" sz="1100" b="0" i="0" u="none" strike="noStrike" kern="1200">
                  <a:solidFill>
                    <a:schemeClr val="bg1"/>
                  </a:solidFill>
                  <a:latin typeface="Avenir Next LT Pro" panose="020B0504020202020204" pitchFamily="34" charset="0"/>
                  <a:cs typeface="Arial"/>
                </a:rPr>
                <a:pPr algn="ctr"/>
                <a:t> 13,188 </a:t>
              </a:fld>
              <a:endParaRPr lang="en-US" sz="1800" kern="1200">
                <a:solidFill>
                  <a:schemeClr val="bg1"/>
                </a:solidFill>
                <a:latin typeface="Avenir Next LT Pro" panose="020B0504020202020204" pitchFamily="34" charset="0"/>
              </a:endParaRPr>
            </a:p>
          </xdr:txBody>
        </xdr:sp>
        <xdr:sp macro="" textlink="Pivottables2!M4">
          <xdr:nvSpPr>
            <xdr:cNvPr id="49" name="TextBox 48">
              <a:extLst>
                <a:ext uri="{FF2B5EF4-FFF2-40B4-BE49-F238E27FC236}">
                  <a16:creationId xmlns:a16="http://schemas.microsoft.com/office/drawing/2014/main" id="{5590C185-3438-08C6-52EE-8A5A3534BEC4}"/>
                </a:ext>
              </a:extLst>
            </xdr:cNvPr>
            <xdr:cNvSpPr txBox="1"/>
          </xdr:nvSpPr>
          <xdr:spPr>
            <a:xfrm>
              <a:off x="464820" y="51054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B383E9-2FEE-4A0B-85CE-03707FFDC186}" type="TxLink">
                <a:rPr lang="en-US" sz="1100" b="0" i="0" u="none" strike="noStrike" kern="1200">
                  <a:solidFill>
                    <a:schemeClr val="bg1"/>
                  </a:solidFill>
                  <a:latin typeface="Avenir Next LT Pro" panose="020B0504020202020204" pitchFamily="34" charset="0"/>
                  <a:cs typeface="Arial"/>
                </a:rPr>
                <a:pPr algn="ctr"/>
                <a:t> 16,488 </a:t>
              </a:fld>
              <a:endParaRPr lang="en-US" sz="1800" kern="1200">
                <a:solidFill>
                  <a:schemeClr val="bg1"/>
                </a:solidFill>
                <a:latin typeface="Avenir Next LT Pro" panose="020B0504020202020204" pitchFamily="34" charset="0"/>
              </a:endParaRPr>
            </a:p>
          </xdr:txBody>
        </xdr:sp>
        <xdr:sp macro="" textlink="Pivottables2!M5">
          <xdr:nvSpPr>
            <xdr:cNvPr id="50" name="TextBox 49">
              <a:extLst>
                <a:ext uri="{FF2B5EF4-FFF2-40B4-BE49-F238E27FC236}">
                  <a16:creationId xmlns:a16="http://schemas.microsoft.com/office/drawing/2014/main" id="{7F2398C5-8493-15F4-5DC4-F9262A6F766A}"/>
                </a:ext>
              </a:extLst>
            </xdr:cNvPr>
            <xdr:cNvSpPr txBox="1"/>
          </xdr:nvSpPr>
          <xdr:spPr>
            <a:xfrm>
              <a:off x="464820" y="531114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18648A-F8D4-4E8B-83BD-B444DCA5B298}" type="TxLink">
                <a:rPr lang="en-US" sz="1100" b="0" i="0" u="none" strike="noStrike" kern="1200">
                  <a:solidFill>
                    <a:schemeClr val="bg1"/>
                  </a:solidFill>
                  <a:latin typeface="Avenir Next LT Pro" panose="020B0504020202020204" pitchFamily="34" charset="0"/>
                  <a:cs typeface="Arial"/>
                </a:rPr>
                <a:pPr algn="ctr"/>
                <a:t> 72,768 </a:t>
              </a:fld>
              <a:endParaRPr lang="en-US" sz="1800" kern="1200">
                <a:solidFill>
                  <a:schemeClr val="bg1"/>
                </a:solidFill>
                <a:latin typeface="Avenir Next LT Pro" panose="020B0504020202020204" pitchFamily="34" charset="0"/>
              </a:endParaRPr>
            </a:p>
          </xdr:txBody>
        </xdr:sp>
        <xdr:sp macro="" textlink="Pivottables2!M6">
          <xdr:nvSpPr>
            <xdr:cNvPr id="51" name="TextBox 50">
              <a:extLst>
                <a:ext uri="{FF2B5EF4-FFF2-40B4-BE49-F238E27FC236}">
                  <a16:creationId xmlns:a16="http://schemas.microsoft.com/office/drawing/2014/main" id="{CABB1403-D98F-B6B7-C02C-B8F40C69B5AE}"/>
                </a:ext>
              </a:extLst>
            </xdr:cNvPr>
            <xdr:cNvSpPr txBox="1"/>
          </xdr:nvSpPr>
          <xdr:spPr>
            <a:xfrm>
              <a:off x="464820" y="551688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474899-A60C-4098-82B5-A17C99FD3F90}" type="TxLink">
                <a:rPr lang="en-US" sz="1100" b="0" i="0" u="none" strike="noStrike" kern="1200">
                  <a:solidFill>
                    <a:schemeClr val="bg1"/>
                  </a:solidFill>
                  <a:latin typeface="Avenir Next LT Pro" panose="020B0504020202020204" pitchFamily="34" charset="0"/>
                  <a:cs typeface="Arial"/>
                </a:rPr>
                <a:pPr algn="ctr"/>
                <a:t> 26 </a:t>
              </a:fld>
              <a:endParaRPr lang="en-US" sz="1800" kern="1200">
                <a:solidFill>
                  <a:schemeClr val="bg1"/>
                </a:solidFill>
                <a:latin typeface="Avenir Next LT Pro" panose="020B0504020202020204" pitchFamily="34" charset="0"/>
              </a:endParaRPr>
            </a:p>
          </xdr:txBody>
        </xdr:sp>
        <xdr:sp macro="" textlink="Pivottables2!M7">
          <xdr:nvSpPr>
            <xdr:cNvPr id="52" name="TextBox 51">
              <a:extLst>
                <a:ext uri="{FF2B5EF4-FFF2-40B4-BE49-F238E27FC236}">
                  <a16:creationId xmlns:a16="http://schemas.microsoft.com/office/drawing/2014/main" id="{49FF25CF-39F6-40B1-86BD-D1AC93224E7D}"/>
                </a:ext>
              </a:extLst>
            </xdr:cNvPr>
            <xdr:cNvSpPr txBox="1"/>
          </xdr:nvSpPr>
          <xdr:spPr>
            <a:xfrm>
              <a:off x="464820" y="572262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E2F577-0C7F-45DA-8DA3-613921948E38}" type="TxLink">
                <a:rPr lang="en-US" sz="1100" b="0" i="0" u="none" strike="noStrike" kern="1200">
                  <a:solidFill>
                    <a:schemeClr val="bg1"/>
                  </a:solidFill>
                  <a:latin typeface="Avenir Next LT Pro" panose="020B0504020202020204" pitchFamily="34" charset="0"/>
                  <a:cs typeface="Arial"/>
                </a:rPr>
                <a:pPr algn="ctr"/>
                <a:t> 2,844 </a:t>
              </a:fld>
              <a:endParaRPr lang="en-US" sz="1800" kern="1200">
                <a:solidFill>
                  <a:schemeClr val="bg1"/>
                </a:solidFill>
                <a:latin typeface="Avenir Next LT Pro" panose="020B0504020202020204" pitchFamily="34" charset="0"/>
              </a:endParaRPr>
            </a:p>
          </xdr:txBody>
        </xdr:sp>
      </xdr:grpSp>
    </xdr:grpSp>
    <xdr:clientData/>
  </xdr:twoCellAnchor>
  <xdr:twoCellAnchor>
    <xdr:from>
      <xdr:col>0</xdr:col>
      <xdr:colOff>388620</xdr:colOff>
      <xdr:row>24</xdr:row>
      <xdr:rowOff>53340</xdr:rowOff>
    </xdr:from>
    <xdr:to>
      <xdr:col>1</xdr:col>
      <xdr:colOff>38100</xdr:colOff>
      <xdr:row>25</xdr:row>
      <xdr:rowOff>175260</xdr:rowOff>
    </xdr:to>
    <xdr:sp macro="" textlink="">
      <xdr:nvSpPr>
        <xdr:cNvPr id="53" name="TextBox 52">
          <a:extLst>
            <a:ext uri="{FF2B5EF4-FFF2-40B4-BE49-F238E27FC236}">
              <a16:creationId xmlns:a16="http://schemas.microsoft.com/office/drawing/2014/main" id="{7AA5F0C0-1190-49D6-A866-0F0FBFB6B4D0}"/>
            </a:ext>
          </a:extLst>
        </xdr:cNvPr>
        <xdr:cNvSpPr txBox="1"/>
      </xdr:nvSpPr>
      <xdr:spPr>
        <a:xfrm>
          <a:off x="388620" y="444246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kern="1200">
              <a:solidFill>
                <a:srgbClr val="FF0000"/>
              </a:solidFill>
              <a:latin typeface="Avenir Next LT Pro" panose="020B0504020202020204" pitchFamily="34" charset="0"/>
            </a:rPr>
            <a:t>•</a:t>
          </a:r>
        </a:p>
      </xdr:txBody>
    </xdr:sp>
    <xdr:clientData/>
  </xdr:twoCellAnchor>
  <xdr:twoCellAnchor>
    <xdr:from>
      <xdr:col>0</xdr:col>
      <xdr:colOff>388620</xdr:colOff>
      <xdr:row>25</xdr:row>
      <xdr:rowOff>76200</xdr:rowOff>
    </xdr:from>
    <xdr:to>
      <xdr:col>1</xdr:col>
      <xdr:colOff>38100</xdr:colOff>
      <xdr:row>27</xdr:row>
      <xdr:rowOff>15240</xdr:rowOff>
    </xdr:to>
    <xdr:sp macro="" textlink="">
      <xdr:nvSpPr>
        <xdr:cNvPr id="54" name="TextBox 53">
          <a:extLst>
            <a:ext uri="{FF2B5EF4-FFF2-40B4-BE49-F238E27FC236}">
              <a16:creationId xmlns:a16="http://schemas.microsoft.com/office/drawing/2014/main" id="{6A95A624-A284-495A-8236-0210AF37A2F2}"/>
            </a:ext>
          </a:extLst>
        </xdr:cNvPr>
        <xdr:cNvSpPr txBox="1"/>
      </xdr:nvSpPr>
      <xdr:spPr>
        <a:xfrm>
          <a:off x="388620" y="464820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kern="1200">
              <a:solidFill>
                <a:srgbClr val="FF0000"/>
              </a:solidFill>
              <a:latin typeface="Avenir Next LT Pro" panose="020B0504020202020204" pitchFamily="34" charset="0"/>
            </a:rPr>
            <a:t>•</a:t>
          </a:r>
          <a:endParaRPr lang="en-US" sz="1100" kern="1200">
            <a:solidFill>
              <a:srgbClr val="FF0000"/>
            </a:solidFill>
            <a:latin typeface="Avenir Next LT Pro" panose="020B0504020202020204" pitchFamily="34" charset="0"/>
          </a:endParaRPr>
        </a:p>
      </xdr:txBody>
    </xdr:sp>
    <xdr:clientData/>
  </xdr:twoCellAnchor>
  <xdr:twoCellAnchor>
    <xdr:from>
      <xdr:col>0</xdr:col>
      <xdr:colOff>381000</xdr:colOff>
      <xdr:row>26</xdr:row>
      <xdr:rowOff>91440</xdr:rowOff>
    </xdr:from>
    <xdr:to>
      <xdr:col>1</xdr:col>
      <xdr:colOff>30480</xdr:colOff>
      <xdr:row>28</xdr:row>
      <xdr:rowOff>30480</xdr:rowOff>
    </xdr:to>
    <xdr:sp macro="" textlink="">
      <xdr:nvSpPr>
        <xdr:cNvPr id="55" name="TextBox 54">
          <a:extLst>
            <a:ext uri="{FF2B5EF4-FFF2-40B4-BE49-F238E27FC236}">
              <a16:creationId xmlns:a16="http://schemas.microsoft.com/office/drawing/2014/main" id="{EFF65103-2C5C-440E-B7F8-ACA446C1345E}"/>
            </a:ext>
          </a:extLst>
        </xdr:cNvPr>
        <xdr:cNvSpPr txBox="1"/>
      </xdr:nvSpPr>
      <xdr:spPr>
        <a:xfrm>
          <a:off x="381000" y="484632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kern="1200">
              <a:solidFill>
                <a:srgbClr val="FF0000"/>
              </a:solidFill>
              <a:latin typeface="Avenir Next LT Pro" panose="020B0504020202020204" pitchFamily="34" charset="0"/>
            </a:rPr>
            <a:t>•</a:t>
          </a:r>
          <a:endParaRPr lang="en-US" sz="1100" kern="1200">
            <a:solidFill>
              <a:srgbClr val="FF0000"/>
            </a:solidFill>
            <a:latin typeface="Avenir Next LT Pro" panose="020B0504020202020204" pitchFamily="34" charset="0"/>
          </a:endParaRPr>
        </a:p>
      </xdr:txBody>
    </xdr:sp>
    <xdr:clientData/>
  </xdr:twoCellAnchor>
  <xdr:twoCellAnchor>
    <xdr:from>
      <xdr:col>0</xdr:col>
      <xdr:colOff>373380</xdr:colOff>
      <xdr:row>27</xdr:row>
      <xdr:rowOff>121920</xdr:rowOff>
    </xdr:from>
    <xdr:to>
      <xdr:col>1</xdr:col>
      <xdr:colOff>22860</xdr:colOff>
      <xdr:row>29</xdr:row>
      <xdr:rowOff>60960</xdr:rowOff>
    </xdr:to>
    <xdr:sp macro="" textlink="">
      <xdr:nvSpPr>
        <xdr:cNvPr id="56" name="TextBox 55">
          <a:extLst>
            <a:ext uri="{FF2B5EF4-FFF2-40B4-BE49-F238E27FC236}">
              <a16:creationId xmlns:a16="http://schemas.microsoft.com/office/drawing/2014/main" id="{18D209A9-5311-4D93-8873-4BF962BC8A2E}"/>
            </a:ext>
          </a:extLst>
        </xdr:cNvPr>
        <xdr:cNvSpPr txBox="1"/>
      </xdr:nvSpPr>
      <xdr:spPr>
        <a:xfrm>
          <a:off x="373380" y="505968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kern="1200">
              <a:solidFill>
                <a:srgbClr val="FF0000"/>
              </a:solidFill>
              <a:latin typeface="Avenir Next LT Pro" panose="020B0504020202020204" pitchFamily="34" charset="0"/>
            </a:rPr>
            <a:t>•</a:t>
          </a:r>
          <a:endParaRPr lang="en-US" sz="1100" kern="1200">
            <a:solidFill>
              <a:srgbClr val="FF0000"/>
            </a:solidFill>
            <a:latin typeface="Avenir Next LT Pro" panose="020B0504020202020204" pitchFamily="34" charset="0"/>
          </a:endParaRPr>
        </a:p>
      </xdr:txBody>
    </xdr:sp>
    <xdr:clientData/>
  </xdr:twoCellAnchor>
  <xdr:twoCellAnchor>
    <xdr:from>
      <xdr:col>0</xdr:col>
      <xdr:colOff>365760</xdr:colOff>
      <xdr:row>28</xdr:row>
      <xdr:rowOff>144780</xdr:rowOff>
    </xdr:from>
    <xdr:to>
      <xdr:col>1</xdr:col>
      <xdr:colOff>15240</xdr:colOff>
      <xdr:row>30</xdr:row>
      <xdr:rowOff>83820</xdr:rowOff>
    </xdr:to>
    <xdr:sp macro="" textlink="">
      <xdr:nvSpPr>
        <xdr:cNvPr id="57" name="TextBox 56">
          <a:extLst>
            <a:ext uri="{FF2B5EF4-FFF2-40B4-BE49-F238E27FC236}">
              <a16:creationId xmlns:a16="http://schemas.microsoft.com/office/drawing/2014/main" id="{4B63BECB-619C-430C-BADA-9F38EFA578EA}"/>
            </a:ext>
          </a:extLst>
        </xdr:cNvPr>
        <xdr:cNvSpPr txBox="1"/>
      </xdr:nvSpPr>
      <xdr:spPr>
        <a:xfrm>
          <a:off x="365760" y="526542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kern="1200">
              <a:solidFill>
                <a:srgbClr val="FF0000"/>
              </a:solidFill>
              <a:latin typeface="Avenir Next LT Pro" panose="020B0504020202020204" pitchFamily="34" charset="0"/>
            </a:rPr>
            <a:t>•</a:t>
          </a:r>
        </a:p>
      </xdr:txBody>
    </xdr:sp>
    <xdr:clientData/>
  </xdr:twoCellAnchor>
  <xdr:twoCellAnchor>
    <xdr:from>
      <xdr:col>0</xdr:col>
      <xdr:colOff>365760</xdr:colOff>
      <xdr:row>29</xdr:row>
      <xdr:rowOff>152400</xdr:rowOff>
    </xdr:from>
    <xdr:to>
      <xdr:col>1</xdr:col>
      <xdr:colOff>15240</xdr:colOff>
      <xdr:row>31</xdr:row>
      <xdr:rowOff>91440</xdr:rowOff>
    </xdr:to>
    <xdr:sp macro="" textlink="">
      <xdr:nvSpPr>
        <xdr:cNvPr id="58" name="TextBox 57">
          <a:extLst>
            <a:ext uri="{FF2B5EF4-FFF2-40B4-BE49-F238E27FC236}">
              <a16:creationId xmlns:a16="http://schemas.microsoft.com/office/drawing/2014/main" id="{D5D5A0BC-A5B9-45A6-8125-19E09E5D1250}"/>
            </a:ext>
          </a:extLst>
        </xdr:cNvPr>
        <xdr:cNvSpPr txBox="1"/>
      </xdr:nvSpPr>
      <xdr:spPr>
        <a:xfrm>
          <a:off x="365760" y="545592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kern="1200">
              <a:solidFill>
                <a:srgbClr val="FF0000"/>
              </a:solidFill>
              <a:latin typeface="Avenir Next LT Pro" panose="020B0504020202020204" pitchFamily="34" charset="0"/>
            </a:rPr>
            <a:t>•</a:t>
          </a:r>
          <a:endParaRPr lang="en-US" sz="1100" kern="1200">
            <a:solidFill>
              <a:srgbClr val="FF0000"/>
            </a:solidFill>
            <a:latin typeface="Avenir Next LT Pro" panose="020B0504020202020204" pitchFamily="34" charset="0"/>
          </a:endParaRPr>
        </a:p>
      </xdr:txBody>
    </xdr:sp>
    <xdr:clientData/>
  </xdr:twoCellAnchor>
  <xdr:twoCellAnchor>
    <xdr:from>
      <xdr:col>21</xdr:col>
      <xdr:colOff>320040</xdr:colOff>
      <xdr:row>2</xdr:row>
      <xdr:rowOff>121920</xdr:rowOff>
    </xdr:from>
    <xdr:to>
      <xdr:col>23</xdr:col>
      <xdr:colOff>198120</xdr:colOff>
      <xdr:row>31</xdr:row>
      <xdr:rowOff>7620</xdr:rowOff>
    </xdr:to>
    <xdr:grpSp>
      <xdr:nvGrpSpPr>
        <xdr:cNvPr id="37" name="Group 36">
          <a:extLst>
            <a:ext uri="{FF2B5EF4-FFF2-40B4-BE49-F238E27FC236}">
              <a16:creationId xmlns:a16="http://schemas.microsoft.com/office/drawing/2014/main" id="{C2461BBB-BA12-7F1D-5BFE-9E1E7CD785EB}"/>
            </a:ext>
          </a:extLst>
        </xdr:cNvPr>
        <xdr:cNvGrpSpPr/>
      </xdr:nvGrpSpPr>
      <xdr:grpSpPr>
        <a:xfrm>
          <a:off x="13121640" y="487680"/>
          <a:ext cx="1097280" cy="5189220"/>
          <a:chOff x="12870180" y="990600"/>
          <a:chExt cx="1097280" cy="5189220"/>
        </a:xfrm>
      </xdr:grpSpPr>
      <xdr:sp macro="" textlink="">
        <xdr:nvSpPr>
          <xdr:cNvPr id="15" name="Rectangle: Rounded Corners 14">
            <a:extLst>
              <a:ext uri="{FF2B5EF4-FFF2-40B4-BE49-F238E27FC236}">
                <a16:creationId xmlns:a16="http://schemas.microsoft.com/office/drawing/2014/main" id="{26ED067E-D317-57F5-F83B-C7686A7384CE}"/>
              </a:ext>
            </a:extLst>
          </xdr:cNvPr>
          <xdr:cNvSpPr/>
        </xdr:nvSpPr>
        <xdr:spPr>
          <a:xfrm>
            <a:off x="12969240" y="990600"/>
            <a:ext cx="845820" cy="97536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TextBox 15">
            <a:extLst>
              <a:ext uri="{FF2B5EF4-FFF2-40B4-BE49-F238E27FC236}">
                <a16:creationId xmlns:a16="http://schemas.microsoft.com/office/drawing/2014/main" id="{1F0D5210-AF91-46FA-B628-EE637EC3EDEB}"/>
              </a:ext>
            </a:extLst>
          </xdr:cNvPr>
          <xdr:cNvSpPr txBox="1"/>
        </xdr:nvSpPr>
        <xdr:spPr>
          <a:xfrm>
            <a:off x="12919710" y="1531620"/>
            <a:ext cx="9448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Average </a:t>
            </a:r>
          </a:p>
          <a:p>
            <a:pPr algn="ctr"/>
            <a:r>
              <a:rPr lang="en-US" sz="700" kern="1200">
                <a:solidFill>
                  <a:schemeClr val="bg1"/>
                </a:solidFill>
                <a:latin typeface="Avenir Next LT Pro" panose="020B0504020202020204" pitchFamily="34" charset="0"/>
              </a:rPr>
              <a:t>Monthly Income</a:t>
            </a:r>
            <a:endParaRPr lang="en-US" sz="1050" kern="1200">
              <a:solidFill>
                <a:schemeClr val="bg1"/>
              </a:solidFill>
              <a:latin typeface="Avenir Next LT Pro" panose="020B0504020202020204" pitchFamily="34" charset="0"/>
            </a:endParaRPr>
          </a:p>
        </xdr:txBody>
      </xdr:sp>
      <xdr:sp macro="" textlink="Pivottables2!F13">
        <xdr:nvSpPr>
          <xdr:cNvPr id="27" name="TextBox 26">
            <a:extLst>
              <a:ext uri="{FF2B5EF4-FFF2-40B4-BE49-F238E27FC236}">
                <a16:creationId xmlns:a16="http://schemas.microsoft.com/office/drawing/2014/main" id="{D862D9C0-E0C1-B389-0F6B-2D5C6C5EC50E}"/>
              </a:ext>
            </a:extLst>
          </xdr:cNvPr>
          <xdr:cNvSpPr txBox="1"/>
        </xdr:nvSpPr>
        <xdr:spPr>
          <a:xfrm>
            <a:off x="12919710" y="1287780"/>
            <a:ext cx="944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D276E0-0A46-40CB-95DB-1763A0E7AC67}" type="TxLink">
              <a:rPr lang="en-US" sz="1600" b="0" i="0" u="none" strike="noStrike" kern="1200">
                <a:solidFill>
                  <a:schemeClr val="bg1"/>
                </a:solidFill>
                <a:latin typeface="Avenir Next LT Pro" panose="020B0504020202020204" pitchFamily="34" charset="0"/>
                <a:cs typeface="Arial"/>
              </a:rPr>
              <a:pPr algn="ctr"/>
              <a:t> 66,885 </a:t>
            </a:fld>
            <a:endParaRPr lang="en-US" sz="1400" kern="1200">
              <a:solidFill>
                <a:schemeClr val="bg1"/>
              </a:solidFill>
              <a:latin typeface="Avenir Next LT Pro" panose="020B0504020202020204" pitchFamily="34" charset="0"/>
            </a:endParaRPr>
          </a:p>
        </xdr:txBody>
      </xdr:sp>
      <xdr:sp macro="" textlink="">
        <xdr:nvSpPr>
          <xdr:cNvPr id="34" name="TextBox 33">
            <a:extLst>
              <a:ext uri="{FF2B5EF4-FFF2-40B4-BE49-F238E27FC236}">
                <a16:creationId xmlns:a16="http://schemas.microsoft.com/office/drawing/2014/main" id="{12DEFE7D-5D3C-E66D-6EFE-3E63C536579F}"/>
              </a:ext>
            </a:extLst>
          </xdr:cNvPr>
          <xdr:cNvSpPr txBox="1"/>
        </xdr:nvSpPr>
        <xdr:spPr>
          <a:xfrm>
            <a:off x="13030200" y="1013460"/>
            <a:ext cx="2895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solidFill>
                  <a:srgbClr val="FFC000"/>
                </a:solidFill>
                <a:latin typeface="Avenir Next LT Pro" panose="020B0504020202020204" pitchFamily="34" charset="0"/>
              </a:rPr>
              <a:t>μ</a:t>
            </a:r>
            <a:endParaRPr lang="en-US" sz="2800" kern="1200">
              <a:solidFill>
                <a:srgbClr val="FFC000"/>
              </a:solidFill>
              <a:latin typeface="Avenir Next LT Pro" panose="020B0504020202020204" pitchFamily="34" charset="0"/>
            </a:endParaRPr>
          </a:p>
        </xdr:txBody>
      </xdr:sp>
      <xdr:sp macro="" textlink="">
        <xdr:nvSpPr>
          <xdr:cNvPr id="65" name="Rectangle: Rounded Corners 64">
            <a:extLst>
              <a:ext uri="{FF2B5EF4-FFF2-40B4-BE49-F238E27FC236}">
                <a16:creationId xmlns:a16="http://schemas.microsoft.com/office/drawing/2014/main" id="{0B37DAB9-17F3-3BE9-AFBF-B3C670096556}"/>
              </a:ext>
            </a:extLst>
          </xdr:cNvPr>
          <xdr:cNvSpPr/>
        </xdr:nvSpPr>
        <xdr:spPr>
          <a:xfrm>
            <a:off x="12969240" y="2034540"/>
            <a:ext cx="845820" cy="269748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79" name="Rectangle: Rounded Corners 78">
            <a:extLst>
              <a:ext uri="{FF2B5EF4-FFF2-40B4-BE49-F238E27FC236}">
                <a16:creationId xmlns:a16="http://schemas.microsoft.com/office/drawing/2014/main" id="{A46842DD-20AC-C40D-B1AF-AAF5A9553210}"/>
              </a:ext>
            </a:extLst>
          </xdr:cNvPr>
          <xdr:cNvSpPr/>
        </xdr:nvSpPr>
        <xdr:spPr>
          <a:xfrm>
            <a:off x="12870180" y="4808220"/>
            <a:ext cx="1097280" cy="137160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xdr:from>
      <xdr:col>21</xdr:col>
      <xdr:colOff>400050</xdr:colOff>
      <xdr:row>7</xdr:row>
      <xdr:rowOff>160020</xdr:rowOff>
    </xdr:from>
    <xdr:to>
      <xdr:col>22</xdr:col>
      <xdr:colOff>601980</xdr:colOff>
      <xdr:row>10</xdr:row>
      <xdr:rowOff>167640</xdr:rowOff>
    </xdr:to>
    <xdr:sp macro="" textlink="">
      <xdr:nvSpPr>
        <xdr:cNvPr id="66" name="TextBox 65">
          <a:extLst>
            <a:ext uri="{FF2B5EF4-FFF2-40B4-BE49-F238E27FC236}">
              <a16:creationId xmlns:a16="http://schemas.microsoft.com/office/drawing/2014/main" id="{43CFFA52-CD36-4DD6-96E7-B1701D2318A8}"/>
            </a:ext>
          </a:extLst>
        </xdr:cNvPr>
        <xdr:cNvSpPr txBox="1"/>
      </xdr:nvSpPr>
      <xdr:spPr>
        <a:xfrm>
          <a:off x="13201650" y="1440180"/>
          <a:ext cx="81153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kern="1200">
              <a:solidFill>
                <a:schemeClr val="bg1"/>
              </a:solidFill>
              <a:latin typeface="Avenir Next LT Pro" panose="020B0504020202020204" pitchFamily="34" charset="0"/>
            </a:rPr>
            <a:t>Operating</a:t>
          </a:r>
          <a:r>
            <a:rPr lang="en-US" sz="1100" kern="1200">
              <a:solidFill>
                <a:schemeClr val="bg1"/>
              </a:solidFill>
              <a:latin typeface="Avenir Next LT Pro" panose="020B0504020202020204" pitchFamily="34" charset="0"/>
            </a:rPr>
            <a:t> </a:t>
          </a:r>
        </a:p>
        <a:p>
          <a:pPr algn="ctr"/>
          <a:r>
            <a:rPr lang="en-US" sz="1400" kern="1200">
              <a:solidFill>
                <a:schemeClr val="bg1"/>
              </a:solidFill>
              <a:latin typeface="Avenir Next LT Pro" panose="020B0504020202020204" pitchFamily="34" charset="0"/>
            </a:rPr>
            <a:t>Profits</a:t>
          </a:r>
          <a:endParaRPr lang="en-US" sz="2400" kern="1200">
            <a:solidFill>
              <a:schemeClr val="bg1"/>
            </a:solidFill>
            <a:latin typeface="Avenir Next LT Pro" panose="020B0504020202020204" pitchFamily="34" charset="0"/>
          </a:endParaRPr>
        </a:p>
      </xdr:txBody>
    </xdr:sp>
    <xdr:clientData/>
  </xdr:twoCellAnchor>
  <xdr:twoCellAnchor>
    <xdr:from>
      <xdr:col>21</xdr:col>
      <xdr:colOff>350520</xdr:colOff>
      <xdr:row>10</xdr:row>
      <xdr:rowOff>60960</xdr:rowOff>
    </xdr:from>
    <xdr:to>
      <xdr:col>23</xdr:col>
      <xdr:colOff>350520</xdr:colOff>
      <xdr:row>21</xdr:row>
      <xdr:rowOff>91440</xdr:rowOff>
    </xdr:to>
    <xdr:graphicFrame macro="">
      <xdr:nvGraphicFramePr>
        <xdr:cNvPr id="67" name="Chart 66">
          <a:extLst>
            <a:ext uri="{FF2B5EF4-FFF2-40B4-BE49-F238E27FC236}">
              <a16:creationId xmlns:a16="http://schemas.microsoft.com/office/drawing/2014/main" id="{7A41B53B-16C6-4687-860E-1F6FA08D3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251460</xdr:colOff>
      <xdr:row>21</xdr:row>
      <xdr:rowOff>76200</xdr:rowOff>
    </xdr:from>
    <xdr:to>
      <xdr:col>23</xdr:col>
      <xdr:colOff>60960</xdr:colOff>
      <xdr:row>23</xdr:row>
      <xdr:rowOff>76200</xdr:rowOff>
    </xdr:to>
    <xdr:sp macro="" textlink="Pivottables2!H13">
      <xdr:nvSpPr>
        <xdr:cNvPr id="69" name="TextBox 68">
          <a:extLst>
            <a:ext uri="{FF2B5EF4-FFF2-40B4-BE49-F238E27FC236}">
              <a16:creationId xmlns:a16="http://schemas.microsoft.com/office/drawing/2014/main" id="{6713E9B5-3243-43F9-8D5C-597FF6AE29C5}"/>
            </a:ext>
          </a:extLst>
        </xdr:cNvPr>
        <xdr:cNvSpPr txBox="1"/>
      </xdr:nvSpPr>
      <xdr:spPr>
        <a:xfrm>
          <a:off x="13053060" y="3916680"/>
          <a:ext cx="10287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607944-BF58-42D1-AEDA-C29CC9B3E210}" type="TxLink">
            <a:rPr lang="en-US" sz="1600" b="0" i="0" u="none" strike="noStrike" kern="1200">
              <a:solidFill>
                <a:schemeClr val="bg1"/>
              </a:solidFill>
              <a:latin typeface="Arial"/>
              <a:cs typeface="Arial"/>
            </a:rPr>
            <a:pPr algn="ctr"/>
            <a:t> 160,500 </a:t>
          </a:fld>
          <a:endParaRPr lang="en-US" sz="3600" kern="1200">
            <a:solidFill>
              <a:schemeClr val="bg1"/>
            </a:solidFill>
            <a:latin typeface="Avenir Next LT Pro" panose="020B0504020202020204" pitchFamily="34" charset="0"/>
          </a:endParaRPr>
        </a:p>
      </xdr:txBody>
    </xdr:sp>
    <xdr:clientData/>
  </xdr:twoCellAnchor>
  <xdr:twoCellAnchor>
    <xdr:from>
      <xdr:col>21</xdr:col>
      <xdr:colOff>312420</xdr:colOff>
      <xdr:row>26</xdr:row>
      <xdr:rowOff>106680</xdr:rowOff>
    </xdr:from>
    <xdr:to>
      <xdr:col>23</xdr:col>
      <xdr:colOff>99060</xdr:colOff>
      <xdr:row>31</xdr:row>
      <xdr:rowOff>106680</xdr:rowOff>
    </xdr:to>
    <xdr:graphicFrame macro="">
      <xdr:nvGraphicFramePr>
        <xdr:cNvPr id="71" name="Chart 70">
          <a:extLst>
            <a:ext uri="{FF2B5EF4-FFF2-40B4-BE49-F238E27FC236}">
              <a16:creationId xmlns:a16="http://schemas.microsoft.com/office/drawing/2014/main" id="{689BD07C-E391-4C91-BEED-DDE66EFF0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114300</xdr:colOff>
      <xdr:row>25</xdr:row>
      <xdr:rowOff>160020</xdr:rowOff>
    </xdr:from>
    <xdr:to>
      <xdr:col>23</xdr:col>
      <xdr:colOff>304800</xdr:colOff>
      <xdr:row>27</xdr:row>
      <xdr:rowOff>30480</xdr:rowOff>
    </xdr:to>
    <xdr:sp macro="" textlink="Pivottables2!$W$19">
      <xdr:nvSpPr>
        <xdr:cNvPr id="80" name="TextBox 79">
          <a:extLst>
            <a:ext uri="{FF2B5EF4-FFF2-40B4-BE49-F238E27FC236}">
              <a16:creationId xmlns:a16="http://schemas.microsoft.com/office/drawing/2014/main" id="{7BF48C93-E9AD-4E91-8F36-9C91CCEF4927}"/>
            </a:ext>
          </a:extLst>
        </xdr:cNvPr>
        <xdr:cNvSpPr txBox="1"/>
      </xdr:nvSpPr>
      <xdr:spPr>
        <a:xfrm>
          <a:off x="13525500" y="4732020"/>
          <a:ext cx="8001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05BCD3-8DCC-4E35-AD1E-4E17ED607555}" type="TxLink">
            <a:rPr lang="en-US" sz="1100" b="0" i="0" u="none" strike="noStrike" kern="1200">
              <a:solidFill>
                <a:schemeClr val="bg1"/>
              </a:solidFill>
              <a:latin typeface="Avenir Next LT Pro" panose="020B0504020202020204" pitchFamily="34" charset="0"/>
              <a:cs typeface="Arial"/>
            </a:rPr>
            <a:pPr algn="ctr"/>
            <a:t> 432,462 </a:t>
          </a:fld>
          <a:endParaRPr lang="en-US" sz="3600" kern="1200">
            <a:solidFill>
              <a:schemeClr val="bg1"/>
            </a:solidFill>
            <a:latin typeface="Avenir Next LT Pro" panose="020B0504020202020204" pitchFamily="34" charset="0"/>
          </a:endParaRPr>
        </a:p>
      </xdr:txBody>
    </xdr:sp>
    <xdr:clientData/>
  </xdr:twoCellAnchor>
  <xdr:twoCellAnchor>
    <xdr:from>
      <xdr:col>22</xdr:col>
      <xdr:colOff>114300</xdr:colOff>
      <xdr:row>24</xdr:row>
      <xdr:rowOff>106680</xdr:rowOff>
    </xdr:from>
    <xdr:to>
      <xdr:col>23</xdr:col>
      <xdr:colOff>304800</xdr:colOff>
      <xdr:row>25</xdr:row>
      <xdr:rowOff>160020</xdr:rowOff>
    </xdr:to>
    <xdr:sp macro="" textlink="Pivottables2!X19">
      <xdr:nvSpPr>
        <xdr:cNvPr id="81" name="TextBox 80">
          <a:extLst>
            <a:ext uri="{FF2B5EF4-FFF2-40B4-BE49-F238E27FC236}">
              <a16:creationId xmlns:a16="http://schemas.microsoft.com/office/drawing/2014/main" id="{68FF0A85-D25D-107E-C9BE-6235B71499C7}"/>
            </a:ext>
          </a:extLst>
        </xdr:cNvPr>
        <xdr:cNvSpPr txBox="1"/>
      </xdr:nvSpPr>
      <xdr:spPr>
        <a:xfrm>
          <a:off x="13525500" y="4495800"/>
          <a:ext cx="8001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990B6-D4F9-4958-B58E-0819CCE8E00D}" type="TxLink">
            <a:rPr lang="en-US" sz="1100" b="0" i="0" u="none" strike="noStrike" kern="1200">
              <a:solidFill>
                <a:schemeClr val="bg1"/>
              </a:solidFill>
              <a:latin typeface="Avenir Next LT Pro" panose="020B0504020202020204" pitchFamily="34" charset="0"/>
              <a:cs typeface="Arial"/>
            </a:rPr>
            <a:pPr algn="ctr"/>
            <a:t>53.88%</a:t>
          </a:fld>
          <a:endParaRPr lang="en-US" sz="3600" kern="1200">
            <a:solidFill>
              <a:schemeClr val="bg1"/>
            </a:solidFill>
            <a:latin typeface="Avenir Next LT Pro" panose="020B0504020202020204" pitchFamily="34" charset="0"/>
          </a:endParaRPr>
        </a:p>
      </xdr:txBody>
    </xdr:sp>
    <xdr:clientData/>
  </xdr:twoCellAnchor>
  <xdr:twoCellAnchor>
    <xdr:from>
      <xdr:col>22</xdr:col>
      <xdr:colOff>213360</xdr:colOff>
      <xdr:row>23</xdr:row>
      <xdr:rowOff>68580</xdr:rowOff>
    </xdr:from>
    <xdr:to>
      <xdr:col>23</xdr:col>
      <xdr:colOff>182880</xdr:colOff>
      <xdr:row>25</xdr:row>
      <xdr:rowOff>15240</xdr:rowOff>
    </xdr:to>
    <xdr:sp macro="" textlink="">
      <xdr:nvSpPr>
        <xdr:cNvPr id="82" name="TextBox 81">
          <a:extLst>
            <a:ext uri="{FF2B5EF4-FFF2-40B4-BE49-F238E27FC236}">
              <a16:creationId xmlns:a16="http://schemas.microsoft.com/office/drawing/2014/main" id="{386EE92F-FF02-44B7-8EE3-E4EFF01AC11A}"/>
            </a:ext>
          </a:extLst>
        </xdr:cNvPr>
        <xdr:cNvSpPr txBox="1"/>
      </xdr:nvSpPr>
      <xdr:spPr>
        <a:xfrm>
          <a:off x="13624560" y="4274820"/>
          <a:ext cx="5791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solidFill>
                <a:schemeClr val="bg1"/>
              </a:solidFill>
              <a:latin typeface="Avenir Next LT Pro" panose="020B0504020202020204" pitchFamily="34" charset="0"/>
            </a:rPr>
            <a:t>B2B</a:t>
          </a:r>
          <a:endParaRPr lang="en-US" sz="2400" kern="1200">
            <a:solidFill>
              <a:schemeClr val="bg1"/>
            </a:solidFill>
            <a:latin typeface="Avenir Next LT Pro" panose="020B0504020202020204" pitchFamily="34" charset="0"/>
          </a:endParaRPr>
        </a:p>
      </xdr:txBody>
    </xdr:sp>
    <xdr:clientData/>
  </xdr:twoCellAnchor>
  <xdr:twoCellAnchor>
    <xdr:from>
      <xdr:col>21</xdr:col>
      <xdr:colOff>152400</xdr:colOff>
      <xdr:row>25</xdr:row>
      <xdr:rowOff>160020</xdr:rowOff>
    </xdr:from>
    <xdr:to>
      <xdr:col>22</xdr:col>
      <xdr:colOff>342900</xdr:colOff>
      <xdr:row>27</xdr:row>
      <xdr:rowOff>30480</xdr:rowOff>
    </xdr:to>
    <xdr:sp macro="" textlink="Pivottables2!W20">
      <xdr:nvSpPr>
        <xdr:cNvPr id="83" name="TextBox 82">
          <a:extLst>
            <a:ext uri="{FF2B5EF4-FFF2-40B4-BE49-F238E27FC236}">
              <a16:creationId xmlns:a16="http://schemas.microsoft.com/office/drawing/2014/main" id="{FF5E2E6A-50DE-9937-5D6E-DF296B516DF1}"/>
            </a:ext>
          </a:extLst>
        </xdr:cNvPr>
        <xdr:cNvSpPr txBox="1"/>
      </xdr:nvSpPr>
      <xdr:spPr>
        <a:xfrm>
          <a:off x="12954000" y="4732020"/>
          <a:ext cx="8001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9E54B9-75CF-4F46-B52E-ABBE08E3D3D9}" type="TxLink">
            <a:rPr lang="en-US" sz="1100" b="0" i="0" u="none" strike="noStrike" kern="1200">
              <a:solidFill>
                <a:schemeClr val="bg1"/>
              </a:solidFill>
              <a:latin typeface="Avenir Next LT Pro" panose="020B0504020202020204" pitchFamily="34" charset="0"/>
              <a:ea typeface="+mn-ea"/>
              <a:cs typeface="Arial"/>
            </a:rPr>
            <a:pPr marL="0" indent="0" algn="ctr"/>
            <a:t> 370,158 </a:t>
          </a:fld>
          <a:endParaRPr lang="en-US" sz="1100" b="0" i="0" u="none" strike="noStrike" kern="1200">
            <a:solidFill>
              <a:schemeClr val="bg1"/>
            </a:solidFill>
            <a:latin typeface="Avenir Next LT Pro" panose="020B0504020202020204" pitchFamily="34" charset="0"/>
            <a:ea typeface="+mn-ea"/>
            <a:cs typeface="Arial"/>
          </a:endParaRPr>
        </a:p>
      </xdr:txBody>
    </xdr:sp>
    <xdr:clientData/>
  </xdr:twoCellAnchor>
  <xdr:twoCellAnchor>
    <xdr:from>
      <xdr:col>21</xdr:col>
      <xdr:colOff>152400</xdr:colOff>
      <xdr:row>24</xdr:row>
      <xdr:rowOff>106680</xdr:rowOff>
    </xdr:from>
    <xdr:to>
      <xdr:col>22</xdr:col>
      <xdr:colOff>342900</xdr:colOff>
      <xdr:row>25</xdr:row>
      <xdr:rowOff>160020</xdr:rowOff>
    </xdr:to>
    <xdr:sp macro="" textlink="Pivottables2!X20">
      <xdr:nvSpPr>
        <xdr:cNvPr id="84" name="TextBox 83">
          <a:extLst>
            <a:ext uri="{FF2B5EF4-FFF2-40B4-BE49-F238E27FC236}">
              <a16:creationId xmlns:a16="http://schemas.microsoft.com/office/drawing/2014/main" id="{A63777CD-1ECE-7631-780D-ECDF6CDAF00F}"/>
            </a:ext>
          </a:extLst>
        </xdr:cNvPr>
        <xdr:cNvSpPr txBox="1"/>
      </xdr:nvSpPr>
      <xdr:spPr>
        <a:xfrm>
          <a:off x="12954000" y="4495800"/>
          <a:ext cx="80010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737CEA-F15A-4C69-9C88-9F6E67C29B41}" type="TxLink">
            <a:rPr lang="en-US" sz="1100" b="0" i="0" u="none" strike="noStrike" kern="1200">
              <a:solidFill>
                <a:schemeClr val="bg1"/>
              </a:solidFill>
              <a:latin typeface="Avenir Next LT Pro" panose="020B0504020202020204" pitchFamily="34" charset="0"/>
              <a:ea typeface="+mn-ea"/>
              <a:cs typeface="Arial"/>
            </a:rPr>
            <a:pPr marL="0" indent="0" algn="ctr"/>
            <a:t>46.12%</a:t>
          </a:fld>
          <a:endParaRPr lang="en-US" sz="1100" b="0" i="0" u="none" strike="noStrike" kern="1200">
            <a:solidFill>
              <a:schemeClr val="bg1"/>
            </a:solidFill>
            <a:latin typeface="Avenir Next LT Pro" panose="020B0504020202020204" pitchFamily="34" charset="0"/>
            <a:ea typeface="+mn-ea"/>
            <a:cs typeface="Arial"/>
          </a:endParaRPr>
        </a:p>
      </xdr:txBody>
    </xdr:sp>
    <xdr:clientData/>
  </xdr:twoCellAnchor>
  <xdr:twoCellAnchor>
    <xdr:from>
      <xdr:col>21</xdr:col>
      <xdr:colOff>251460</xdr:colOff>
      <xdr:row>23</xdr:row>
      <xdr:rowOff>68580</xdr:rowOff>
    </xdr:from>
    <xdr:to>
      <xdr:col>22</xdr:col>
      <xdr:colOff>220980</xdr:colOff>
      <xdr:row>25</xdr:row>
      <xdr:rowOff>15240</xdr:rowOff>
    </xdr:to>
    <xdr:sp macro="" textlink="">
      <xdr:nvSpPr>
        <xdr:cNvPr id="85" name="TextBox 84">
          <a:extLst>
            <a:ext uri="{FF2B5EF4-FFF2-40B4-BE49-F238E27FC236}">
              <a16:creationId xmlns:a16="http://schemas.microsoft.com/office/drawing/2014/main" id="{6902E4E0-D864-E67A-F366-9DDEFA8A8DC5}"/>
            </a:ext>
          </a:extLst>
        </xdr:cNvPr>
        <xdr:cNvSpPr txBox="1"/>
      </xdr:nvSpPr>
      <xdr:spPr>
        <a:xfrm>
          <a:off x="13053060" y="4274820"/>
          <a:ext cx="5791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solidFill>
                <a:schemeClr val="bg1"/>
              </a:solidFill>
              <a:latin typeface="Avenir Next LT Pro" panose="020B0504020202020204" pitchFamily="34" charset="0"/>
            </a:rPr>
            <a:t>B2C</a:t>
          </a:r>
          <a:endParaRPr lang="en-US" sz="2400" kern="1200">
            <a:solidFill>
              <a:schemeClr val="bg1"/>
            </a:solidFill>
            <a:latin typeface="Avenir Next LT Pro" panose="020B0504020202020204" pitchFamily="34" charset="0"/>
          </a:endParaRPr>
        </a:p>
      </xdr:txBody>
    </xdr:sp>
    <xdr:clientData/>
  </xdr:twoCellAnchor>
  <xdr:twoCellAnchor>
    <xdr:from>
      <xdr:col>8</xdr:col>
      <xdr:colOff>312420</xdr:colOff>
      <xdr:row>5</xdr:row>
      <xdr:rowOff>121920</xdr:rowOff>
    </xdr:from>
    <xdr:to>
      <xdr:col>15</xdr:col>
      <xdr:colOff>251460</xdr:colOff>
      <xdr:row>29</xdr:row>
      <xdr:rowOff>30480</xdr:rowOff>
    </xdr:to>
    <xdr:graphicFrame macro="">
      <xdr:nvGraphicFramePr>
        <xdr:cNvPr id="61" name="Chart 60">
          <a:extLst>
            <a:ext uri="{FF2B5EF4-FFF2-40B4-BE49-F238E27FC236}">
              <a16:creationId xmlns:a16="http://schemas.microsoft.com/office/drawing/2014/main" id="{5DB856FB-C612-4135-ADE5-47B60418D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213360</xdr:colOff>
      <xdr:row>11</xdr:row>
      <xdr:rowOff>167640</xdr:rowOff>
    </xdr:from>
    <xdr:to>
      <xdr:col>13</xdr:col>
      <xdr:colOff>396240</xdr:colOff>
      <xdr:row>22</xdr:row>
      <xdr:rowOff>167640</xdr:rowOff>
    </xdr:to>
    <xdr:sp macro="" textlink="">
      <xdr:nvSpPr>
        <xdr:cNvPr id="63" name="Oval 62">
          <a:extLst>
            <a:ext uri="{FF2B5EF4-FFF2-40B4-BE49-F238E27FC236}">
              <a16:creationId xmlns:a16="http://schemas.microsoft.com/office/drawing/2014/main" id="{EBF9D811-11FE-B335-3AF9-F1E3B205558D}"/>
            </a:ext>
          </a:extLst>
        </xdr:cNvPr>
        <xdr:cNvSpPr/>
      </xdr:nvSpPr>
      <xdr:spPr>
        <a:xfrm>
          <a:off x="6309360" y="2179320"/>
          <a:ext cx="2011680" cy="2011680"/>
        </a:xfrm>
        <a:prstGeom prst="ellipse">
          <a:avLst/>
        </a:prstGeom>
        <a:gradFill>
          <a:gsLst>
            <a:gs pos="68000">
              <a:srgbClr val="9947F7"/>
            </a:gs>
            <a:gs pos="0">
              <a:srgbClr val="DC25FA"/>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441960</xdr:colOff>
      <xdr:row>14</xdr:row>
      <xdr:rowOff>30480</xdr:rowOff>
    </xdr:from>
    <xdr:to>
      <xdr:col>13</xdr:col>
      <xdr:colOff>76200</xdr:colOff>
      <xdr:row>22</xdr:row>
      <xdr:rowOff>30480</xdr:rowOff>
    </xdr:to>
    <xdr:sp macro="" textlink="">
      <xdr:nvSpPr>
        <xdr:cNvPr id="62" name="Oval 61">
          <a:extLst>
            <a:ext uri="{FF2B5EF4-FFF2-40B4-BE49-F238E27FC236}">
              <a16:creationId xmlns:a16="http://schemas.microsoft.com/office/drawing/2014/main" id="{F8E70FED-17BB-0C97-964B-0CBCFBF4F6EA}"/>
            </a:ext>
          </a:extLst>
        </xdr:cNvPr>
        <xdr:cNvSpPr/>
      </xdr:nvSpPr>
      <xdr:spPr>
        <a:xfrm>
          <a:off x="6537960" y="2590800"/>
          <a:ext cx="1463040" cy="1463040"/>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350520</xdr:colOff>
      <xdr:row>15</xdr:row>
      <xdr:rowOff>129540</xdr:rowOff>
    </xdr:from>
    <xdr:to>
      <xdr:col>13</xdr:col>
      <xdr:colOff>213360</xdr:colOff>
      <xdr:row>19</xdr:row>
      <xdr:rowOff>160020</xdr:rowOff>
    </xdr:to>
    <xdr:grpSp>
      <xdr:nvGrpSpPr>
        <xdr:cNvPr id="25" name="Group 24">
          <a:extLst>
            <a:ext uri="{FF2B5EF4-FFF2-40B4-BE49-F238E27FC236}">
              <a16:creationId xmlns:a16="http://schemas.microsoft.com/office/drawing/2014/main" id="{7E7D6CEB-E6E8-472D-6829-FCCEE52348BD}"/>
            </a:ext>
          </a:extLst>
        </xdr:cNvPr>
        <xdr:cNvGrpSpPr/>
      </xdr:nvGrpSpPr>
      <xdr:grpSpPr>
        <a:xfrm>
          <a:off x="6446520" y="2872740"/>
          <a:ext cx="1691640" cy="762000"/>
          <a:chOff x="6240780" y="3147060"/>
          <a:chExt cx="1691640" cy="762000"/>
        </a:xfrm>
      </xdr:grpSpPr>
      <xdr:sp macro="" textlink="Pivottables2!D13">
        <xdr:nvSpPr>
          <xdr:cNvPr id="23" name="TextBox 22">
            <a:extLst>
              <a:ext uri="{FF2B5EF4-FFF2-40B4-BE49-F238E27FC236}">
                <a16:creationId xmlns:a16="http://schemas.microsoft.com/office/drawing/2014/main" id="{2525A944-973C-40C9-9988-1935C130C28E}"/>
              </a:ext>
            </a:extLst>
          </xdr:cNvPr>
          <xdr:cNvSpPr txBox="1"/>
        </xdr:nvSpPr>
        <xdr:spPr>
          <a:xfrm>
            <a:off x="6469380" y="3147060"/>
            <a:ext cx="131064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CA96D8-F119-4413-93BE-1D292AD8890B}" type="TxLink">
              <a:rPr lang="en-US" sz="3200" b="0" i="0" u="none" strike="noStrike" kern="1200">
                <a:solidFill>
                  <a:schemeClr val="bg1"/>
                </a:solidFill>
                <a:latin typeface="Arial"/>
                <a:cs typeface="Arial"/>
              </a:rPr>
              <a:pPr algn="ctr"/>
              <a:t>89%</a:t>
            </a:fld>
            <a:endParaRPr lang="en-US" sz="3200" kern="1200">
              <a:solidFill>
                <a:schemeClr val="bg1"/>
              </a:solidFill>
              <a:latin typeface="Avenir Next LT Pro" panose="020B0504020202020204" pitchFamily="34" charset="0"/>
            </a:endParaRPr>
          </a:p>
        </xdr:txBody>
      </xdr:sp>
      <xdr:sp macro="" textlink="">
        <xdr:nvSpPr>
          <xdr:cNvPr id="24" name="TextBox 23">
            <a:extLst>
              <a:ext uri="{FF2B5EF4-FFF2-40B4-BE49-F238E27FC236}">
                <a16:creationId xmlns:a16="http://schemas.microsoft.com/office/drawing/2014/main" id="{F3B5D628-6DB1-48E4-9DD8-76819B3A4BEA}"/>
              </a:ext>
            </a:extLst>
          </xdr:cNvPr>
          <xdr:cNvSpPr txBox="1"/>
        </xdr:nvSpPr>
        <xdr:spPr>
          <a:xfrm>
            <a:off x="6240780" y="3497580"/>
            <a:ext cx="16916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kern="1200">
                <a:solidFill>
                  <a:schemeClr val="bg1"/>
                </a:solidFill>
                <a:latin typeface="Avenir Next LT Pro" panose="020B0504020202020204" pitchFamily="34" charset="0"/>
              </a:rPr>
              <a:t>Income Achieved</a:t>
            </a:r>
          </a:p>
        </xdr:txBody>
      </xdr:sp>
    </xdr:grpSp>
    <xdr:clientData/>
  </xdr:twoCellAnchor>
  <xdr:twoCellAnchor>
    <xdr:from>
      <xdr:col>9</xdr:col>
      <xdr:colOff>434340</xdr:colOff>
      <xdr:row>9</xdr:row>
      <xdr:rowOff>160020</xdr:rowOff>
    </xdr:from>
    <xdr:to>
      <xdr:col>14</xdr:col>
      <xdr:colOff>129540</xdr:colOff>
      <xdr:row>24</xdr:row>
      <xdr:rowOff>160020</xdr:rowOff>
    </xdr:to>
    <xdr:sp macro="" textlink="">
      <xdr:nvSpPr>
        <xdr:cNvPr id="64" name="Oval 63">
          <a:extLst>
            <a:ext uri="{FF2B5EF4-FFF2-40B4-BE49-F238E27FC236}">
              <a16:creationId xmlns:a16="http://schemas.microsoft.com/office/drawing/2014/main" id="{196D2682-BED0-7407-A3D7-F74CE1EAA14C}"/>
            </a:ext>
          </a:extLst>
        </xdr:cNvPr>
        <xdr:cNvSpPr/>
      </xdr:nvSpPr>
      <xdr:spPr>
        <a:xfrm>
          <a:off x="5920740" y="1805940"/>
          <a:ext cx="2743200" cy="2743200"/>
        </a:xfrm>
        <a:prstGeom prst="ellipse">
          <a:avLst/>
        </a:prstGeom>
        <a:gradFill>
          <a:gsLst>
            <a:gs pos="68000">
              <a:srgbClr val="9947F7">
                <a:alpha val="20000"/>
              </a:srgbClr>
            </a:gs>
            <a:gs pos="24000">
              <a:srgbClr val="DC25FA">
                <a:alpha val="20000"/>
              </a:srgb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13</xdr:col>
      <xdr:colOff>15240</xdr:colOff>
      <xdr:row>7</xdr:row>
      <xdr:rowOff>15240</xdr:rowOff>
    </xdr:from>
    <xdr:to>
      <xdr:col>14</xdr:col>
      <xdr:colOff>15240</xdr:colOff>
      <xdr:row>13</xdr:row>
      <xdr:rowOff>106680</xdr:rowOff>
    </xdr:to>
    <xdr:cxnSp macro="">
      <xdr:nvCxnSpPr>
        <xdr:cNvPr id="72" name="Straight Connector 71">
          <a:extLst>
            <a:ext uri="{FF2B5EF4-FFF2-40B4-BE49-F238E27FC236}">
              <a16:creationId xmlns:a16="http://schemas.microsoft.com/office/drawing/2014/main" id="{67EFCC1F-DC20-D38A-2ECC-346C617DFBD7}"/>
            </a:ext>
          </a:extLst>
        </xdr:cNvPr>
        <xdr:cNvCxnSpPr/>
      </xdr:nvCxnSpPr>
      <xdr:spPr>
        <a:xfrm flipH="1">
          <a:off x="7940040" y="1295400"/>
          <a:ext cx="609600" cy="1188720"/>
        </a:xfrm>
        <a:prstGeom prst="line">
          <a:avLst/>
        </a:prstGeom>
        <a:ln w="15875">
          <a:gradFill>
            <a:gsLst>
              <a:gs pos="75000">
                <a:srgbClr val="DC25FA"/>
              </a:gs>
              <a:gs pos="0">
                <a:srgbClr val="003399"/>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15</xdr:row>
      <xdr:rowOff>53340</xdr:rowOff>
    </xdr:from>
    <xdr:to>
      <xdr:col>15</xdr:col>
      <xdr:colOff>411480</xdr:colOff>
      <xdr:row>16</xdr:row>
      <xdr:rowOff>160020</xdr:rowOff>
    </xdr:to>
    <xdr:cxnSp macro="">
      <xdr:nvCxnSpPr>
        <xdr:cNvPr id="76" name="Straight Connector 75">
          <a:extLst>
            <a:ext uri="{FF2B5EF4-FFF2-40B4-BE49-F238E27FC236}">
              <a16:creationId xmlns:a16="http://schemas.microsoft.com/office/drawing/2014/main" id="{578409F6-6AD9-9A37-ECD0-155E68B488A5}"/>
            </a:ext>
          </a:extLst>
        </xdr:cNvPr>
        <xdr:cNvCxnSpPr/>
      </xdr:nvCxnSpPr>
      <xdr:spPr>
        <a:xfrm flipH="1">
          <a:off x="8229600" y="2796540"/>
          <a:ext cx="1325880" cy="289560"/>
        </a:xfrm>
        <a:prstGeom prst="line">
          <a:avLst/>
        </a:prstGeom>
        <a:ln w="15875">
          <a:gradFill>
            <a:gsLst>
              <a:gs pos="75000">
                <a:srgbClr val="DC25FA"/>
              </a:gs>
              <a:gs pos="0">
                <a:srgbClr val="003399"/>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99060</xdr:colOff>
      <xdr:row>20</xdr:row>
      <xdr:rowOff>91440</xdr:rowOff>
    </xdr:from>
    <xdr:to>
      <xdr:col>17</xdr:col>
      <xdr:colOff>114300</xdr:colOff>
      <xdr:row>25</xdr:row>
      <xdr:rowOff>99060</xdr:rowOff>
    </xdr:to>
    <xdr:cxnSp macro="">
      <xdr:nvCxnSpPr>
        <xdr:cNvPr id="88" name="Straight Connector 87">
          <a:extLst>
            <a:ext uri="{FF2B5EF4-FFF2-40B4-BE49-F238E27FC236}">
              <a16:creationId xmlns:a16="http://schemas.microsoft.com/office/drawing/2014/main" id="{2F4B19CD-4F66-437C-ABBD-C624D39AB171}"/>
            </a:ext>
          </a:extLst>
        </xdr:cNvPr>
        <xdr:cNvCxnSpPr/>
      </xdr:nvCxnSpPr>
      <xdr:spPr>
        <a:xfrm flipH="1" flipV="1">
          <a:off x="8023860" y="3749040"/>
          <a:ext cx="2453640" cy="922020"/>
        </a:xfrm>
        <a:prstGeom prst="line">
          <a:avLst/>
        </a:prstGeom>
        <a:ln w="15875">
          <a:gradFill>
            <a:gsLst>
              <a:gs pos="75000">
                <a:srgbClr val="DC25FA"/>
              </a:gs>
              <a:gs pos="0">
                <a:srgbClr val="003399"/>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480060</xdr:colOff>
      <xdr:row>18</xdr:row>
      <xdr:rowOff>167640</xdr:rowOff>
    </xdr:from>
    <xdr:to>
      <xdr:col>10</xdr:col>
      <xdr:colOff>381000</xdr:colOff>
      <xdr:row>23</xdr:row>
      <xdr:rowOff>30480</xdr:rowOff>
    </xdr:to>
    <xdr:cxnSp macro="">
      <xdr:nvCxnSpPr>
        <xdr:cNvPr id="91" name="Straight Connector 90">
          <a:extLst>
            <a:ext uri="{FF2B5EF4-FFF2-40B4-BE49-F238E27FC236}">
              <a16:creationId xmlns:a16="http://schemas.microsoft.com/office/drawing/2014/main" id="{67202D42-9526-4B38-A8AC-5BB6C44FC023}"/>
            </a:ext>
          </a:extLst>
        </xdr:cNvPr>
        <xdr:cNvCxnSpPr/>
      </xdr:nvCxnSpPr>
      <xdr:spPr>
        <a:xfrm flipV="1">
          <a:off x="4747260" y="3459480"/>
          <a:ext cx="1729740" cy="777240"/>
        </a:xfrm>
        <a:prstGeom prst="line">
          <a:avLst/>
        </a:prstGeom>
        <a:ln w="15875">
          <a:gradFill>
            <a:gsLst>
              <a:gs pos="75000">
                <a:srgbClr val="DC25FA"/>
              </a:gs>
              <a:gs pos="0">
                <a:srgbClr val="003399"/>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129540</xdr:colOff>
      <xdr:row>22</xdr:row>
      <xdr:rowOff>106680</xdr:rowOff>
    </xdr:from>
    <xdr:to>
      <xdr:col>12</xdr:col>
      <xdr:colOff>152400</xdr:colOff>
      <xdr:row>28</xdr:row>
      <xdr:rowOff>53340</xdr:rowOff>
    </xdr:to>
    <xdr:cxnSp macro="">
      <xdr:nvCxnSpPr>
        <xdr:cNvPr id="94" name="Straight Connector 93">
          <a:extLst>
            <a:ext uri="{FF2B5EF4-FFF2-40B4-BE49-F238E27FC236}">
              <a16:creationId xmlns:a16="http://schemas.microsoft.com/office/drawing/2014/main" id="{BC86C24C-92CC-4A45-A973-1BECFAFC04F8}"/>
            </a:ext>
          </a:extLst>
        </xdr:cNvPr>
        <xdr:cNvCxnSpPr/>
      </xdr:nvCxnSpPr>
      <xdr:spPr>
        <a:xfrm flipH="1" flipV="1">
          <a:off x="7444740" y="4130040"/>
          <a:ext cx="22860" cy="1043940"/>
        </a:xfrm>
        <a:prstGeom prst="line">
          <a:avLst/>
        </a:prstGeom>
        <a:ln w="15875">
          <a:gradFill>
            <a:gsLst>
              <a:gs pos="75000">
                <a:srgbClr val="DC25FA"/>
              </a:gs>
              <a:gs pos="0">
                <a:srgbClr val="003399"/>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9</xdr:row>
      <xdr:rowOff>121920</xdr:rowOff>
    </xdr:from>
    <xdr:to>
      <xdr:col>10</xdr:col>
      <xdr:colOff>533400</xdr:colOff>
      <xdr:row>13</xdr:row>
      <xdr:rowOff>137160</xdr:rowOff>
    </xdr:to>
    <xdr:cxnSp macro="">
      <xdr:nvCxnSpPr>
        <xdr:cNvPr id="97" name="Straight Connector 96">
          <a:extLst>
            <a:ext uri="{FF2B5EF4-FFF2-40B4-BE49-F238E27FC236}">
              <a16:creationId xmlns:a16="http://schemas.microsoft.com/office/drawing/2014/main" id="{42F8B55E-F28F-4F8D-B64B-D5E82C98EF65}"/>
            </a:ext>
          </a:extLst>
        </xdr:cNvPr>
        <xdr:cNvCxnSpPr/>
      </xdr:nvCxnSpPr>
      <xdr:spPr>
        <a:xfrm>
          <a:off x="5638800" y="1767840"/>
          <a:ext cx="990600" cy="746760"/>
        </a:xfrm>
        <a:prstGeom prst="line">
          <a:avLst/>
        </a:prstGeom>
        <a:ln w="15875">
          <a:gradFill>
            <a:gsLst>
              <a:gs pos="75000">
                <a:srgbClr val="DC25FA"/>
              </a:gs>
              <a:gs pos="0">
                <a:srgbClr val="003399"/>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23</xdr:row>
      <xdr:rowOff>53340</xdr:rowOff>
    </xdr:from>
    <xdr:to>
      <xdr:col>8</xdr:col>
      <xdr:colOff>7620</xdr:colOff>
      <xdr:row>24</xdr:row>
      <xdr:rowOff>175260</xdr:rowOff>
    </xdr:to>
    <xdr:sp macro="" textlink="Pivottables2!G2">
      <xdr:nvSpPr>
        <xdr:cNvPr id="32" name="TextBox 31">
          <a:extLst>
            <a:ext uri="{FF2B5EF4-FFF2-40B4-BE49-F238E27FC236}">
              <a16:creationId xmlns:a16="http://schemas.microsoft.com/office/drawing/2014/main" id="{1789FC8C-29C4-4146-93A3-FE51002E3BEF}"/>
            </a:ext>
          </a:extLst>
        </xdr:cNvPr>
        <xdr:cNvSpPr txBox="1"/>
      </xdr:nvSpPr>
      <xdr:spPr>
        <a:xfrm>
          <a:off x="3962400" y="4259580"/>
          <a:ext cx="922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E52AFB-2EFF-4FD0-82D7-51107C359B1D}" type="TxLink">
            <a:rPr lang="en-US" sz="900" b="0" i="0" u="none" strike="noStrike" kern="1200">
              <a:solidFill>
                <a:schemeClr val="bg1"/>
              </a:solidFill>
              <a:latin typeface="Avenir Next LT Pro" panose="020B0504020202020204" pitchFamily="34" charset="0"/>
              <a:cs typeface="Arial"/>
            </a:rPr>
            <a:t>Usage fees</a:t>
          </a:fld>
          <a:endParaRPr lang="en-US" sz="900" kern="1200">
            <a:solidFill>
              <a:schemeClr val="bg1"/>
            </a:solidFill>
            <a:latin typeface="Avenir Next LT Pro" panose="020B0504020202020204" pitchFamily="34" charset="0"/>
          </a:endParaRPr>
        </a:p>
      </xdr:txBody>
    </xdr:sp>
    <xdr:clientData/>
  </xdr:twoCellAnchor>
  <xdr:twoCellAnchor>
    <xdr:from>
      <xdr:col>16</xdr:col>
      <xdr:colOff>396240</xdr:colOff>
      <xdr:row>26</xdr:row>
      <xdr:rowOff>22860</xdr:rowOff>
    </xdr:from>
    <xdr:to>
      <xdr:col>18</xdr:col>
      <xdr:colOff>99060</xdr:colOff>
      <xdr:row>27</xdr:row>
      <xdr:rowOff>144780</xdr:rowOff>
    </xdr:to>
    <xdr:sp macro="" textlink="Pivottables2!G3">
      <xdr:nvSpPr>
        <xdr:cNvPr id="60" name="TextBox 59">
          <a:extLst>
            <a:ext uri="{FF2B5EF4-FFF2-40B4-BE49-F238E27FC236}">
              <a16:creationId xmlns:a16="http://schemas.microsoft.com/office/drawing/2014/main" id="{1EF2C95D-2BC8-49CA-8078-E6EFA7E11607}"/>
            </a:ext>
          </a:extLst>
        </xdr:cNvPr>
        <xdr:cNvSpPr txBox="1"/>
      </xdr:nvSpPr>
      <xdr:spPr>
        <a:xfrm>
          <a:off x="10149840" y="4777740"/>
          <a:ext cx="922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7D349F-2780-4B5B-AB32-11C12FC4888A}" type="TxLink">
            <a:rPr lang="en-US" sz="900" b="0" i="0" u="none" strike="noStrike" kern="1200">
              <a:solidFill>
                <a:schemeClr val="bg1"/>
              </a:solidFill>
              <a:latin typeface="Arial"/>
              <a:cs typeface="Arial"/>
            </a:rPr>
            <a:t>Subscription</a:t>
          </a:fld>
          <a:endParaRPr lang="en-US" sz="600" kern="1200">
            <a:solidFill>
              <a:schemeClr val="bg1"/>
            </a:solidFill>
            <a:latin typeface="Avenir Next LT Pro" panose="020B0504020202020204" pitchFamily="34" charset="0"/>
          </a:endParaRPr>
        </a:p>
      </xdr:txBody>
    </xdr:sp>
    <xdr:clientData/>
  </xdr:twoCellAnchor>
  <xdr:twoCellAnchor>
    <xdr:from>
      <xdr:col>11</xdr:col>
      <xdr:colOff>335280</xdr:colOff>
      <xdr:row>28</xdr:row>
      <xdr:rowOff>152400</xdr:rowOff>
    </xdr:from>
    <xdr:to>
      <xdr:col>13</xdr:col>
      <xdr:colOff>38100</xdr:colOff>
      <xdr:row>30</xdr:row>
      <xdr:rowOff>91440</xdr:rowOff>
    </xdr:to>
    <xdr:sp macro="" textlink="Pivottables2!G4">
      <xdr:nvSpPr>
        <xdr:cNvPr id="68" name="TextBox 67">
          <a:extLst>
            <a:ext uri="{FF2B5EF4-FFF2-40B4-BE49-F238E27FC236}">
              <a16:creationId xmlns:a16="http://schemas.microsoft.com/office/drawing/2014/main" id="{C93B173B-5F49-494F-A0F6-CBDF6B292CB7}"/>
            </a:ext>
          </a:extLst>
        </xdr:cNvPr>
        <xdr:cNvSpPr txBox="1"/>
      </xdr:nvSpPr>
      <xdr:spPr>
        <a:xfrm>
          <a:off x="7040880" y="5273040"/>
          <a:ext cx="922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7B340A-F780-4C4A-B6E5-130A0572E54C}" type="TxLink">
            <a:rPr lang="en-US" sz="900" b="0" i="0" u="none" strike="noStrike" kern="1200">
              <a:solidFill>
                <a:schemeClr val="bg1"/>
              </a:solidFill>
              <a:latin typeface="Avenir Next LT Pro" panose="020B0504020202020204" pitchFamily="34" charset="0"/>
              <a:cs typeface="Arial"/>
            </a:rPr>
            <a:t>Renting</a:t>
          </a:fld>
          <a:endParaRPr lang="en-US" sz="300" kern="1200">
            <a:solidFill>
              <a:schemeClr val="bg1"/>
            </a:solidFill>
            <a:latin typeface="Avenir Next LT Pro" panose="020B0504020202020204" pitchFamily="34" charset="0"/>
          </a:endParaRPr>
        </a:p>
      </xdr:txBody>
    </xdr:sp>
    <xdr:clientData/>
  </xdr:twoCellAnchor>
  <xdr:twoCellAnchor>
    <xdr:from>
      <xdr:col>8</xdr:col>
      <xdr:colOff>114300</xdr:colOff>
      <xdr:row>8</xdr:row>
      <xdr:rowOff>167640</xdr:rowOff>
    </xdr:from>
    <xdr:to>
      <xdr:col>9</xdr:col>
      <xdr:colOff>426720</xdr:colOff>
      <xdr:row>10</xdr:row>
      <xdr:rowOff>106680</xdr:rowOff>
    </xdr:to>
    <xdr:sp macro="" textlink="Pivottables2!G5">
      <xdr:nvSpPr>
        <xdr:cNvPr id="70" name="TextBox 69">
          <a:extLst>
            <a:ext uri="{FF2B5EF4-FFF2-40B4-BE49-F238E27FC236}">
              <a16:creationId xmlns:a16="http://schemas.microsoft.com/office/drawing/2014/main" id="{90149BCF-C817-4F5A-865A-9646036AE0CD}"/>
            </a:ext>
          </a:extLst>
        </xdr:cNvPr>
        <xdr:cNvSpPr txBox="1"/>
      </xdr:nvSpPr>
      <xdr:spPr>
        <a:xfrm>
          <a:off x="4991100" y="1630680"/>
          <a:ext cx="922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AC0931-28BC-48EE-BF86-0C3ABE19013C}" type="TxLink">
            <a:rPr lang="en-US" sz="900" b="0" i="0" u="none" strike="noStrike" kern="1200">
              <a:solidFill>
                <a:schemeClr val="bg1"/>
              </a:solidFill>
              <a:latin typeface="Avenir Next LT Pro" panose="020B0504020202020204" pitchFamily="34" charset="0"/>
              <a:cs typeface="Arial"/>
            </a:rPr>
            <a:t>Licensing</a:t>
          </a:fld>
          <a:endParaRPr lang="en-US" sz="300" kern="1200">
            <a:solidFill>
              <a:schemeClr val="bg1"/>
            </a:solidFill>
            <a:latin typeface="Avenir Next LT Pro" panose="020B0504020202020204" pitchFamily="34" charset="0"/>
          </a:endParaRPr>
        </a:p>
      </xdr:txBody>
    </xdr:sp>
    <xdr:clientData/>
  </xdr:twoCellAnchor>
  <xdr:twoCellAnchor>
    <xdr:from>
      <xdr:col>14</xdr:col>
      <xdr:colOff>586740</xdr:colOff>
      <xdr:row>14</xdr:row>
      <xdr:rowOff>114300</xdr:rowOff>
    </xdr:from>
    <xdr:to>
      <xdr:col>16</xdr:col>
      <xdr:colOff>289560</xdr:colOff>
      <xdr:row>16</xdr:row>
      <xdr:rowOff>53340</xdr:rowOff>
    </xdr:to>
    <xdr:sp macro="" textlink="Pivottables2!G6">
      <xdr:nvSpPr>
        <xdr:cNvPr id="73" name="TextBox 72">
          <a:extLst>
            <a:ext uri="{FF2B5EF4-FFF2-40B4-BE49-F238E27FC236}">
              <a16:creationId xmlns:a16="http://schemas.microsoft.com/office/drawing/2014/main" id="{F81ED03D-28FC-43DF-907C-2FE7DE5B24BA}"/>
            </a:ext>
          </a:extLst>
        </xdr:cNvPr>
        <xdr:cNvSpPr txBox="1"/>
      </xdr:nvSpPr>
      <xdr:spPr>
        <a:xfrm>
          <a:off x="9121140" y="2674620"/>
          <a:ext cx="922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BE65E6-7AA4-4BB9-B97C-DB3EBF0830BC}" type="TxLink">
            <a:rPr lang="en-US" sz="800" b="0" i="0" u="none" strike="noStrike" kern="1200">
              <a:solidFill>
                <a:schemeClr val="bg1"/>
              </a:solidFill>
              <a:latin typeface="Avenir Next LT Pro" panose="020B0504020202020204" pitchFamily="34" charset="0"/>
              <a:cs typeface="Arial"/>
            </a:rPr>
            <a:t>Asset sale</a:t>
          </a:fld>
          <a:endParaRPr lang="en-US" sz="200" kern="1200">
            <a:solidFill>
              <a:schemeClr val="bg1"/>
            </a:solidFill>
            <a:latin typeface="Avenir Next LT Pro" panose="020B0504020202020204" pitchFamily="34" charset="0"/>
          </a:endParaRPr>
        </a:p>
      </xdr:txBody>
    </xdr:sp>
    <xdr:clientData/>
  </xdr:twoCellAnchor>
  <xdr:twoCellAnchor>
    <xdr:from>
      <xdr:col>13</xdr:col>
      <xdr:colOff>152400</xdr:colOff>
      <xdr:row>6</xdr:row>
      <xdr:rowOff>22860</xdr:rowOff>
    </xdr:from>
    <xdr:to>
      <xdr:col>14</xdr:col>
      <xdr:colOff>464820</xdr:colOff>
      <xdr:row>7</xdr:row>
      <xdr:rowOff>144780</xdr:rowOff>
    </xdr:to>
    <xdr:sp macro="" textlink="Pivottables2!G7">
      <xdr:nvSpPr>
        <xdr:cNvPr id="74" name="TextBox 73">
          <a:extLst>
            <a:ext uri="{FF2B5EF4-FFF2-40B4-BE49-F238E27FC236}">
              <a16:creationId xmlns:a16="http://schemas.microsoft.com/office/drawing/2014/main" id="{03E75874-A5B7-4966-9533-E8BC43C087D3}"/>
            </a:ext>
          </a:extLst>
        </xdr:cNvPr>
        <xdr:cNvSpPr txBox="1"/>
      </xdr:nvSpPr>
      <xdr:spPr>
        <a:xfrm>
          <a:off x="8077200" y="1120140"/>
          <a:ext cx="922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1FA27C-3D80-49F2-9567-1927D10FBA2F}" type="TxLink">
            <a:rPr lang="en-US" sz="900" b="0" i="0" u="none" strike="noStrike" kern="1200">
              <a:solidFill>
                <a:schemeClr val="bg1"/>
              </a:solidFill>
              <a:latin typeface="Avenir Next LT Pro" panose="020B0504020202020204" pitchFamily="34" charset="0"/>
              <a:cs typeface="Arial"/>
            </a:rPr>
            <a:t>Advertising</a:t>
          </a:fld>
          <a:endParaRPr lang="en-US" sz="300" kern="1200">
            <a:solidFill>
              <a:schemeClr val="bg1"/>
            </a:solidFill>
            <a:latin typeface="Avenir Next LT Pro" panose="020B05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426720</xdr:colOff>
      <xdr:row>2</xdr:row>
      <xdr:rowOff>91440</xdr:rowOff>
    </xdr:to>
    <xdr:grpSp>
      <xdr:nvGrpSpPr>
        <xdr:cNvPr id="2" name="Group 1">
          <a:extLst>
            <a:ext uri="{FF2B5EF4-FFF2-40B4-BE49-F238E27FC236}">
              <a16:creationId xmlns:a16="http://schemas.microsoft.com/office/drawing/2014/main" id="{D791247D-808A-4485-BE47-0E7194102546}"/>
            </a:ext>
          </a:extLst>
        </xdr:cNvPr>
        <xdr:cNvGrpSpPr/>
      </xdr:nvGrpSpPr>
      <xdr:grpSpPr>
        <a:xfrm>
          <a:off x="0" y="0"/>
          <a:ext cx="14447520" cy="457200"/>
          <a:chOff x="0" y="0"/>
          <a:chExt cx="14447520" cy="457200"/>
        </a:xfrm>
      </xdr:grpSpPr>
      <xdr:sp macro="" textlink="">
        <xdr:nvSpPr>
          <xdr:cNvPr id="3" name="Rectangle 2">
            <a:extLst>
              <a:ext uri="{FF2B5EF4-FFF2-40B4-BE49-F238E27FC236}">
                <a16:creationId xmlns:a16="http://schemas.microsoft.com/office/drawing/2014/main" id="{0D5547A0-FCD0-EE60-EA6F-61DD519FB006}"/>
              </a:ext>
            </a:extLst>
          </xdr:cNvPr>
          <xdr:cNvSpPr/>
        </xdr:nvSpPr>
        <xdr:spPr>
          <a:xfrm>
            <a:off x="0" y="0"/>
            <a:ext cx="14447520"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4" name="Picture 3">
            <a:extLst>
              <a:ext uri="{FF2B5EF4-FFF2-40B4-BE49-F238E27FC236}">
                <a16:creationId xmlns:a16="http://schemas.microsoft.com/office/drawing/2014/main" id="{DF67B66D-4EB9-AC90-0233-C27EBA806D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754380" cy="457200"/>
          </a:xfrm>
          <a:prstGeom prst="rect">
            <a:avLst/>
          </a:prstGeom>
        </xdr:spPr>
      </xdr:pic>
      <xdr:sp macro="" textlink="">
        <xdr:nvSpPr>
          <xdr:cNvPr id="5" name="TextBox 4">
            <a:extLst>
              <a:ext uri="{FF2B5EF4-FFF2-40B4-BE49-F238E27FC236}">
                <a16:creationId xmlns:a16="http://schemas.microsoft.com/office/drawing/2014/main" id="{2C06F0C2-984F-3BF6-7A9B-CA53E44F5FCD}"/>
              </a:ext>
            </a:extLst>
          </xdr:cNvPr>
          <xdr:cNvSpPr txBox="1"/>
        </xdr:nvSpPr>
        <xdr:spPr>
          <a:xfrm>
            <a:off x="662940" y="76200"/>
            <a:ext cx="1760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kern="1200">
                <a:solidFill>
                  <a:schemeClr val="bg1"/>
                </a:solidFill>
                <a:latin typeface="Avenir Next LT Pro" panose="020B0504020202020204" pitchFamily="34" charset="0"/>
              </a:rPr>
              <a:t>Cleo Laboratories</a:t>
            </a:r>
          </a:p>
        </xdr:txBody>
      </xdr:sp>
      <xdr:sp macro="" textlink="">
        <xdr:nvSpPr>
          <xdr:cNvPr id="6" name="TextBox 5">
            <a:hlinkClick xmlns:r="http://schemas.openxmlformats.org/officeDocument/2006/relationships" r:id="rId2" tooltip="Projects Status"/>
            <a:extLst>
              <a:ext uri="{FF2B5EF4-FFF2-40B4-BE49-F238E27FC236}">
                <a16:creationId xmlns:a16="http://schemas.microsoft.com/office/drawing/2014/main" id="{0EB8062C-3D27-4023-C52E-18554C4120B3}"/>
              </a:ext>
            </a:extLst>
          </xdr:cNvPr>
          <xdr:cNvSpPr txBox="1"/>
        </xdr:nvSpPr>
        <xdr:spPr>
          <a:xfrm>
            <a:off x="12999720" y="60960"/>
            <a:ext cx="13411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Projects Status</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DE683D03-3B95-6ECD-36CA-1F5A6E298C64}"/>
              </a:ext>
            </a:extLst>
          </xdr:cNvPr>
          <xdr:cNvSpPr txBox="1"/>
        </xdr:nvSpPr>
        <xdr:spPr>
          <a:xfrm>
            <a:off x="9753600" y="45720"/>
            <a:ext cx="13512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Geographically</a:t>
            </a:r>
          </a:p>
        </xdr:txBody>
      </xdr:sp>
      <xdr:sp macro="" textlink="">
        <xdr:nvSpPr>
          <xdr:cNvPr id="8" name="TextBox 7">
            <a:hlinkClick xmlns:r="http://schemas.openxmlformats.org/officeDocument/2006/relationships" r:id="rId4" tooltip="Income Sources"/>
            <a:extLst>
              <a:ext uri="{FF2B5EF4-FFF2-40B4-BE49-F238E27FC236}">
                <a16:creationId xmlns:a16="http://schemas.microsoft.com/office/drawing/2014/main" id="{EDD13FD1-B9A3-2F26-AD9E-E0B8FD360226}"/>
              </a:ext>
            </a:extLst>
          </xdr:cNvPr>
          <xdr:cNvSpPr txBox="1"/>
        </xdr:nvSpPr>
        <xdr:spPr>
          <a:xfrm>
            <a:off x="8061960" y="50800"/>
            <a:ext cx="1325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Income Sources</a:t>
            </a:r>
          </a:p>
        </xdr:txBody>
      </xdr:sp>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D47FED84-3B57-9341-1D38-503BD9076EAA}"/>
              </a:ext>
            </a:extLst>
          </xdr:cNvPr>
          <xdr:cNvSpPr txBox="1"/>
        </xdr:nvSpPr>
        <xdr:spPr>
          <a:xfrm>
            <a:off x="11470640" y="55880"/>
            <a:ext cx="11633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Sales Process</a:t>
            </a:r>
          </a:p>
        </xdr:txBody>
      </xdr:sp>
      <xdr:sp macro="" textlink="">
        <xdr:nvSpPr>
          <xdr:cNvPr id="10" name="Rectangle: Rounded Corners 9">
            <a:extLst>
              <a:ext uri="{FF2B5EF4-FFF2-40B4-BE49-F238E27FC236}">
                <a16:creationId xmlns:a16="http://schemas.microsoft.com/office/drawing/2014/main" id="{4CB4EE00-D041-DF8C-68E4-ED97D9165A59}"/>
              </a:ext>
            </a:extLst>
          </xdr:cNvPr>
          <xdr:cNvSpPr/>
        </xdr:nvSpPr>
        <xdr:spPr>
          <a:xfrm>
            <a:off x="9906000" y="297180"/>
            <a:ext cx="2743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xdr:from>
      <xdr:col>0</xdr:col>
      <xdr:colOff>419100</xdr:colOff>
      <xdr:row>5</xdr:row>
      <xdr:rowOff>30480</xdr:rowOff>
    </xdr:from>
    <xdr:to>
      <xdr:col>6</xdr:col>
      <xdr:colOff>160020</xdr:colOff>
      <xdr:row>8</xdr:row>
      <xdr:rowOff>114300</xdr:rowOff>
    </xdr:to>
    <xdr:sp macro="" textlink="Pivottables!E4">
      <xdr:nvSpPr>
        <xdr:cNvPr id="36" name="TextBox 35">
          <a:extLst>
            <a:ext uri="{FF2B5EF4-FFF2-40B4-BE49-F238E27FC236}">
              <a16:creationId xmlns:a16="http://schemas.microsoft.com/office/drawing/2014/main" id="{312393E7-C0FA-F48F-4EEB-7341FF48142C}"/>
            </a:ext>
          </a:extLst>
        </xdr:cNvPr>
        <xdr:cNvSpPr txBox="1"/>
      </xdr:nvSpPr>
      <xdr:spPr>
        <a:xfrm>
          <a:off x="419100" y="944880"/>
          <a:ext cx="339852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FAE4BCE-EB05-49AD-A258-E197C605236E}" type="TxLink">
            <a:rPr lang="en-US" sz="4000" b="0" i="0" u="none" strike="noStrike" kern="1200">
              <a:solidFill>
                <a:schemeClr val="bg1"/>
              </a:solidFill>
              <a:latin typeface="Avenir Next LT Pro" panose="020B0504020202020204" pitchFamily="34" charset="0"/>
              <a:cs typeface="Calibri"/>
            </a:rPr>
            <a:pPr/>
            <a:t>$1,169,400</a:t>
          </a:fld>
          <a:endParaRPr lang="en-US" sz="4000" kern="1200">
            <a:solidFill>
              <a:schemeClr val="bg1"/>
            </a:solidFill>
            <a:latin typeface="Avenir Next LT Pro" panose="020B0504020202020204" pitchFamily="34" charset="0"/>
          </a:endParaRPr>
        </a:p>
      </xdr:txBody>
    </xdr:sp>
    <xdr:clientData/>
  </xdr:twoCellAnchor>
  <xdr:twoCellAnchor>
    <xdr:from>
      <xdr:col>0</xdr:col>
      <xdr:colOff>426720</xdr:colOff>
      <xdr:row>2</xdr:row>
      <xdr:rowOff>99060</xdr:rowOff>
    </xdr:from>
    <xdr:to>
      <xdr:col>5</xdr:col>
      <xdr:colOff>525780</xdr:colOff>
      <xdr:row>5</xdr:row>
      <xdr:rowOff>114300</xdr:rowOff>
    </xdr:to>
    <xdr:sp macro="" textlink="">
      <xdr:nvSpPr>
        <xdr:cNvPr id="37" name="TextBox 36">
          <a:extLst>
            <a:ext uri="{FF2B5EF4-FFF2-40B4-BE49-F238E27FC236}">
              <a16:creationId xmlns:a16="http://schemas.microsoft.com/office/drawing/2014/main" id="{36FE640F-3668-401B-B26B-F056B896D504}"/>
            </a:ext>
          </a:extLst>
        </xdr:cNvPr>
        <xdr:cNvSpPr txBox="1"/>
      </xdr:nvSpPr>
      <xdr:spPr>
        <a:xfrm>
          <a:off x="426720" y="464820"/>
          <a:ext cx="314706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kern="1200">
              <a:solidFill>
                <a:schemeClr val="bg1"/>
              </a:solidFill>
              <a:latin typeface="Avenir Next LT Pro" panose="020B0504020202020204" pitchFamily="34" charset="0"/>
            </a:rPr>
            <a:t>Financial</a:t>
          </a:r>
          <a:r>
            <a:rPr lang="en-US" sz="2400" kern="1200" baseline="0">
              <a:solidFill>
                <a:schemeClr val="bg1"/>
              </a:solidFill>
              <a:latin typeface="Avenir Next LT Pro" panose="020B0504020202020204" pitchFamily="34" charset="0"/>
            </a:rPr>
            <a:t> Statistics</a:t>
          </a:r>
          <a:endParaRPr lang="en-US" sz="2400" kern="1200">
            <a:solidFill>
              <a:schemeClr val="bg1"/>
            </a:solidFill>
            <a:latin typeface="Avenir Next LT Pro" panose="020B0504020202020204" pitchFamily="34" charset="0"/>
          </a:endParaRPr>
        </a:p>
      </xdr:txBody>
    </xdr:sp>
    <xdr:clientData/>
  </xdr:twoCellAnchor>
  <xdr:twoCellAnchor editAs="oneCell">
    <xdr:from>
      <xdr:col>0</xdr:col>
      <xdr:colOff>365760</xdr:colOff>
      <xdr:row>8</xdr:row>
      <xdr:rowOff>114301</xdr:rowOff>
    </xdr:from>
    <xdr:to>
      <xdr:col>5</xdr:col>
      <xdr:colOff>152400</xdr:colOff>
      <xdr:row>11</xdr:row>
      <xdr:rowOff>91441</xdr:rowOff>
    </xdr:to>
    <mc:AlternateContent xmlns:mc="http://schemas.openxmlformats.org/markup-compatibility/2006" xmlns:a14="http://schemas.microsoft.com/office/drawing/2010/main">
      <mc:Choice Requires="a14">
        <xdr:graphicFrame macro="">
          <xdr:nvGraphicFramePr>
            <xdr:cNvPr id="38" name="Year 1">
              <a:extLst>
                <a:ext uri="{FF2B5EF4-FFF2-40B4-BE49-F238E27FC236}">
                  <a16:creationId xmlns:a16="http://schemas.microsoft.com/office/drawing/2014/main" id="{A239FAA6-EED0-497C-861E-166AA076070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65760" y="1577341"/>
              <a:ext cx="2834640" cy="525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327660</xdr:colOff>
      <xdr:row>10</xdr:row>
      <xdr:rowOff>83820</xdr:rowOff>
    </xdr:from>
    <xdr:to>
      <xdr:col>5</xdr:col>
      <xdr:colOff>137160</xdr:colOff>
      <xdr:row>12</xdr:row>
      <xdr:rowOff>83820</xdr:rowOff>
    </xdr:to>
    <xdr:graphicFrame macro="">
      <xdr:nvGraphicFramePr>
        <xdr:cNvPr id="39" name="Chart 38">
          <a:extLst>
            <a:ext uri="{FF2B5EF4-FFF2-40B4-BE49-F238E27FC236}">
              <a16:creationId xmlns:a16="http://schemas.microsoft.com/office/drawing/2014/main" id="{BFF46BCA-5A7F-44B9-A991-42C0EAE23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381000</xdr:colOff>
      <xdr:row>12</xdr:row>
      <xdr:rowOff>38100</xdr:rowOff>
    </xdr:from>
    <xdr:to>
      <xdr:col>5</xdr:col>
      <xdr:colOff>41910</xdr:colOff>
      <xdr:row>19</xdr:row>
      <xdr:rowOff>15240</xdr:rowOff>
    </xdr:to>
    <xdr:grpSp>
      <xdr:nvGrpSpPr>
        <xdr:cNvPr id="47" name="Group 46">
          <a:extLst>
            <a:ext uri="{FF2B5EF4-FFF2-40B4-BE49-F238E27FC236}">
              <a16:creationId xmlns:a16="http://schemas.microsoft.com/office/drawing/2014/main" id="{603C3A6C-A2A6-81C2-F444-F125D7A83796}"/>
            </a:ext>
          </a:extLst>
        </xdr:cNvPr>
        <xdr:cNvGrpSpPr/>
      </xdr:nvGrpSpPr>
      <xdr:grpSpPr>
        <a:xfrm>
          <a:off x="381000" y="2232660"/>
          <a:ext cx="2708910" cy="1257300"/>
          <a:chOff x="320040" y="3162300"/>
          <a:chExt cx="2708910" cy="1257300"/>
        </a:xfrm>
      </xdr:grpSpPr>
      <xdr:grpSp>
        <xdr:nvGrpSpPr>
          <xdr:cNvPr id="35" name="Group 34">
            <a:extLst>
              <a:ext uri="{FF2B5EF4-FFF2-40B4-BE49-F238E27FC236}">
                <a16:creationId xmlns:a16="http://schemas.microsoft.com/office/drawing/2014/main" id="{B829BE51-ED0B-69C8-546D-CD14BDF3CB41}"/>
              </a:ext>
            </a:extLst>
          </xdr:cNvPr>
          <xdr:cNvGrpSpPr/>
        </xdr:nvGrpSpPr>
        <xdr:grpSpPr>
          <a:xfrm>
            <a:off x="502920" y="3215640"/>
            <a:ext cx="2526030" cy="1150620"/>
            <a:chOff x="1965960" y="1219200"/>
            <a:chExt cx="2526030" cy="1630680"/>
          </a:xfrm>
        </xdr:grpSpPr>
        <xdr:grpSp>
          <xdr:nvGrpSpPr>
            <xdr:cNvPr id="29" name="Group 28">
              <a:extLst>
                <a:ext uri="{FF2B5EF4-FFF2-40B4-BE49-F238E27FC236}">
                  <a16:creationId xmlns:a16="http://schemas.microsoft.com/office/drawing/2014/main" id="{D69EABD3-0283-7ABE-312C-A1D7FF366EBA}"/>
                </a:ext>
              </a:extLst>
            </xdr:cNvPr>
            <xdr:cNvGrpSpPr/>
          </xdr:nvGrpSpPr>
          <xdr:grpSpPr>
            <a:xfrm>
              <a:off x="1965960" y="1219200"/>
              <a:ext cx="2491740" cy="281940"/>
              <a:chOff x="1981200" y="1493520"/>
              <a:chExt cx="2491740" cy="281940"/>
            </a:xfrm>
          </xdr:grpSpPr>
          <xdr:sp macro="" textlink="Pivottables!A2">
            <xdr:nvSpPr>
              <xdr:cNvPr id="11" name="TextBox 10">
                <a:extLst>
                  <a:ext uri="{FF2B5EF4-FFF2-40B4-BE49-F238E27FC236}">
                    <a16:creationId xmlns:a16="http://schemas.microsoft.com/office/drawing/2014/main" id="{AF235096-6956-A154-20FE-905943F69AF3}"/>
                  </a:ext>
                </a:extLst>
              </xdr:cNvPr>
              <xdr:cNvSpPr txBox="1"/>
            </xdr:nvSpPr>
            <xdr:spPr>
              <a:xfrm>
                <a:off x="1981200" y="151638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C51BBA3-4E96-4CB3-94EF-C58E3D7B7CD2}" type="TxLink">
                  <a:rPr lang="en-US" sz="1050" b="0" i="0" u="none" strike="noStrike" kern="1200">
                    <a:solidFill>
                      <a:schemeClr val="bg1"/>
                    </a:solidFill>
                    <a:latin typeface="Avenir Next LT Pro" panose="020B0504020202020204" pitchFamily="34" charset="0"/>
                    <a:cs typeface="Calibri"/>
                  </a:rPr>
                  <a:pPr/>
                  <a:t>Egypt</a:t>
                </a:fld>
                <a:endParaRPr lang="en-US" sz="1050" kern="1200">
                  <a:solidFill>
                    <a:schemeClr val="bg1"/>
                  </a:solidFill>
                  <a:latin typeface="Avenir Next LT Pro" panose="020B0504020202020204" pitchFamily="34" charset="0"/>
                </a:endParaRPr>
              </a:p>
            </xdr:txBody>
          </xdr:sp>
          <xdr:sp macro="" textlink="Pivottables!B2">
            <xdr:nvSpPr>
              <xdr:cNvPr id="12" name="TextBox 11">
                <a:extLst>
                  <a:ext uri="{FF2B5EF4-FFF2-40B4-BE49-F238E27FC236}">
                    <a16:creationId xmlns:a16="http://schemas.microsoft.com/office/drawing/2014/main" id="{3F122F76-70B1-4063-9394-9203029C4EA1}"/>
                  </a:ext>
                </a:extLst>
              </xdr:cNvPr>
              <xdr:cNvSpPr txBox="1"/>
            </xdr:nvSpPr>
            <xdr:spPr>
              <a:xfrm>
                <a:off x="3070860" y="149352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105596-9AF0-4011-91C9-0204CDC7504A}" type="TxLink">
                  <a:rPr lang="en-US" sz="1050" b="0" i="0" u="none" strike="noStrike" kern="1200">
                    <a:solidFill>
                      <a:schemeClr val="bg1"/>
                    </a:solidFill>
                    <a:latin typeface="Avenir Next LT Pro" panose="020B0504020202020204" pitchFamily="34" charset="0"/>
                    <a:cs typeface="Calibri"/>
                  </a:rPr>
                  <a:pPr algn="ctr"/>
                  <a:t>364236</a:t>
                </a:fld>
                <a:endParaRPr lang="en-US" sz="1050" b="0" i="0" u="none" strike="noStrike" kern="1200">
                  <a:solidFill>
                    <a:schemeClr val="bg1"/>
                  </a:solidFill>
                  <a:latin typeface="Avenir Next LT Pro" panose="020B0504020202020204" pitchFamily="34" charset="0"/>
                  <a:cs typeface="Calibri"/>
                </a:endParaRPr>
              </a:p>
            </xdr:txBody>
          </xdr:sp>
          <xdr:sp macro="" textlink="Pivottables!C2">
            <xdr:nvSpPr>
              <xdr:cNvPr id="13" name="TextBox 12">
                <a:extLst>
                  <a:ext uri="{FF2B5EF4-FFF2-40B4-BE49-F238E27FC236}">
                    <a16:creationId xmlns:a16="http://schemas.microsoft.com/office/drawing/2014/main" id="{E865D1B0-BB75-45AC-BFBE-A585884C8136}"/>
                  </a:ext>
                </a:extLst>
              </xdr:cNvPr>
              <xdr:cNvSpPr txBox="1"/>
            </xdr:nvSpPr>
            <xdr:spPr>
              <a:xfrm>
                <a:off x="3657600" y="149352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2D84BE-BF15-43C5-B9F8-500DA1EEE007}" type="TxLink">
                  <a:rPr lang="en-US" sz="1050" b="0" i="0" u="none" strike="noStrike" kern="1200">
                    <a:solidFill>
                      <a:schemeClr val="bg1"/>
                    </a:solidFill>
                    <a:latin typeface="Avenir Next LT Pro" panose="020B0504020202020204" pitchFamily="34" charset="0"/>
                    <a:cs typeface="Calibri"/>
                  </a:rPr>
                  <a:pPr algn="ctr"/>
                  <a:t>31.15%</a:t>
                </a:fld>
                <a:endParaRPr lang="en-US" sz="1050" b="0" i="0" u="none" strike="noStrike" kern="1200">
                  <a:solidFill>
                    <a:schemeClr val="bg1"/>
                  </a:solidFill>
                  <a:latin typeface="Avenir Next LT Pro" panose="020B0504020202020204" pitchFamily="34" charset="0"/>
                  <a:cs typeface="Calibri"/>
                </a:endParaRPr>
              </a:p>
            </xdr:txBody>
          </xdr:sp>
        </xdr:grpSp>
        <xdr:grpSp>
          <xdr:nvGrpSpPr>
            <xdr:cNvPr id="30" name="Group 29">
              <a:extLst>
                <a:ext uri="{FF2B5EF4-FFF2-40B4-BE49-F238E27FC236}">
                  <a16:creationId xmlns:a16="http://schemas.microsoft.com/office/drawing/2014/main" id="{EF07F50C-112C-2514-A547-3FE216983DE3}"/>
                </a:ext>
              </a:extLst>
            </xdr:cNvPr>
            <xdr:cNvGrpSpPr/>
          </xdr:nvGrpSpPr>
          <xdr:grpSpPr>
            <a:xfrm>
              <a:off x="1965960" y="1484376"/>
              <a:ext cx="2514600" cy="286512"/>
              <a:chOff x="1973580" y="1659636"/>
              <a:chExt cx="2514600" cy="286512"/>
            </a:xfrm>
          </xdr:grpSpPr>
          <xdr:sp macro="" textlink="Pivottables!A3">
            <xdr:nvSpPr>
              <xdr:cNvPr id="14" name="TextBox 13">
                <a:extLst>
                  <a:ext uri="{FF2B5EF4-FFF2-40B4-BE49-F238E27FC236}">
                    <a16:creationId xmlns:a16="http://schemas.microsoft.com/office/drawing/2014/main" id="{E3D2D079-9E4D-4EB4-B2CC-40B990AF5AAC}"/>
                  </a:ext>
                </a:extLst>
              </xdr:cNvPr>
              <xdr:cNvSpPr txBox="1"/>
            </xdr:nvSpPr>
            <xdr:spPr>
              <a:xfrm>
                <a:off x="1973580" y="1687068"/>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0209096-68AC-4E21-BC90-0704E7E49CA7}" type="TxLink">
                  <a:rPr lang="en-US" sz="1050" b="0" i="0" u="none" strike="noStrike" kern="1200">
                    <a:solidFill>
                      <a:schemeClr val="bg1"/>
                    </a:solidFill>
                    <a:latin typeface="Avenir Next LT Pro" panose="020B0504020202020204" pitchFamily="34" charset="0"/>
                    <a:cs typeface="Calibri"/>
                  </a:rPr>
                  <a:pPr/>
                  <a:t>USA</a:t>
                </a:fld>
                <a:endParaRPr lang="en-US" sz="1050" kern="1200">
                  <a:solidFill>
                    <a:schemeClr val="bg1"/>
                  </a:solidFill>
                  <a:latin typeface="Avenir Next LT Pro" panose="020B0504020202020204" pitchFamily="34" charset="0"/>
                </a:endParaRPr>
              </a:p>
            </xdr:txBody>
          </xdr:sp>
          <xdr:sp macro="" textlink="Pivottables!B3">
            <xdr:nvSpPr>
              <xdr:cNvPr id="15" name="TextBox 14">
                <a:extLst>
                  <a:ext uri="{FF2B5EF4-FFF2-40B4-BE49-F238E27FC236}">
                    <a16:creationId xmlns:a16="http://schemas.microsoft.com/office/drawing/2014/main" id="{54F2520C-0522-48C3-93A6-49B89CD9A402}"/>
                  </a:ext>
                </a:extLst>
              </xdr:cNvPr>
              <xdr:cNvSpPr txBox="1"/>
            </xdr:nvSpPr>
            <xdr:spPr>
              <a:xfrm>
                <a:off x="3070860" y="166116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C276BB-432A-400F-8219-65FD3FAB9788}" type="TxLink">
                  <a:rPr lang="en-US" sz="1050" b="0" i="0" u="none" strike="noStrike" kern="1200">
                    <a:solidFill>
                      <a:schemeClr val="bg1"/>
                    </a:solidFill>
                    <a:latin typeface="Avenir Next LT Pro" panose="020B0504020202020204" pitchFamily="34" charset="0"/>
                    <a:cs typeface="Calibri"/>
                  </a:rPr>
                  <a:pPr algn="ctr"/>
                  <a:t>197480</a:t>
                </a:fld>
                <a:endParaRPr lang="en-US" sz="1050" b="0" i="0" u="none" strike="noStrike" kern="1200">
                  <a:solidFill>
                    <a:schemeClr val="bg1"/>
                  </a:solidFill>
                  <a:latin typeface="Avenir Next LT Pro" panose="020B0504020202020204" pitchFamily="34" charset="0"/>
                  <a:cs typeface="Calibri"/>
                </a:endParaRPr>
              </a:p>
            </xdr:txBody>
          </xdr:sp>
          <xdr:sp macro="" textlink="Pivottables!C3">
            <xdr:nvSpPr>
              <xdr:cNvPr id="16" name="TextBox 15">
                <a:extLst>
                  <a:ext uri="{FF2B5EF4-FFF2-40B4-BE49-F238E27FC236}">
                    <a16:creationId xmlns:a16="http://schemas.microsoft.com/office/drawing/2014/main" id="{FA9014FC-027F-4BF7-8AB7-E28DD3ED8647}"/>
                  </a:ext>
                </a:extLst>
              </xdr:cNvPr>
              <xdr:cNvSpPr txBox="1"/>
            </xdr:nvSpPr>
            <xdr:spPr>
              <a:xfrm>
                <a:off x="3672840" y="1659636"/>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1F46CE-5F45-44F5-8F5B-A502B7168607}" type="TxLink">
                  <a:rPr lang="en-US" sz="1050" b="0" i="0" u="none" strike="noStrike" kern="1200">
                    <a:solidFill>
                      <a:schemeClr val="bg1"/>
                    </a:solidFill>
                    <a:latin typeface="Avenir Next LT Pro" panose="020B0504020202020204" pitchFamily="34" charset="0"/>
                    <a:cs typeface="Calibri"/>
                  </a:rPr>
                  <a:pPr algn="ctr"/>
                  <a:t>16.89%</a:t>
                </a:fld>
                <a:endParaRPr lang="en-US" sz="1050" b="0" i="0" u="none" strike="noStrike" kern="1200">
                  <a:solidFill>
                    <a:schemeClr val="bg1"/>
                  </a:solidFill>
                  <a:latin typeface="Avenir Next LT Pro" panose="020B0504020202020204" pitchFamily="34" charset="0"/>
                  <a:cs typeface="Calibri"/>
                </a:endParaRPr>
              </a:p>
            </xdr:txBody>
          </xdr:sp>
        </xdr:grpSp>
        <xdr:grpSp>
          <xdr:nvGrpSpPr>
            <xdr:cNvPr id="31" name="Group 30">
              <a:extLst>
                <a:ext uri="{FF2B5EF4-FFF2-40B4-BE49-F238E27FC236}">
                  <a16:creationId xmlns:a16="http://schemas.microsoft.com/office/drawing/2014/main" id="{96D89F2B-D9FC-E45F-B185-1F4D785D8B16}"/>
                </a:ext>
              </a:extLst>
            </xdr:cNvPr>
            <xdr:cNvGrpSpPr/>
          </xdr:nvGrpSpPr>
          <xdr:grpSpPr>
            <a:xfrm>
              <a:off x="1973580" y="1749552"/>
              <a:ext cx="2503170" cy="291084"/>
              <a:chOff x="1977390" y="1856232"/>
              <a:chExt cx="2503170" cy="291084"/>
            </a:xfrm>
          </xdr:grpSpPr>
          <xdr:sp macro="" textlink="Pivottables!A4">
            <xdr:nvSpPr>
              <xdr:cNvPr id="17" name="TextBox 16">
                <a:extLst>
                  <a:ext uri="{FF2B5EF4-FFF2-40B4-BE49-F238E27FC236}">
                    <a16:creationId xmlns:a16="http://schemas.microsoft.com/office/drawing/2014/main" id="{9092A696-38C0-44E7-9CEA-CF8B88A2E0F9}"/>
                  </a:ext>
                </a:extLst>
              </xdr:cNvPr>
              <xdr:cNvSpPr txBox="1"/>
            </xdr:nvSpPr>
            <xdr:spPr>
              <a:xfrm>
                <a:off x="1977390" y="1888236"/>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3A8BA68-DDD6-4893-9C82-D0BA6A5494FC}" type="TxLink">
                  <a:rPr lang="en-US" sz="1050" b="0" i="0" u="none" strike="noStrike" kern="1200">
                    <a:solidFill>
                      <a:schemeClr val="bg1"/>
                    </a:solidFill>
                    <a:latin typeface="Avenir Next LT Pro" panose="020B0504020202020204" pitchFamily="34" charset="0"/>
                    <a:cs typeface="Calibri"/>
                  </a:rPr>
                  <a:pPr/>
                  <a:t>Russia</a:t>
                </a:fld>
                <a:endParaRPr lang="en-US" sz="1050" kern="1200">
                  <a:solidFill>
                    <a:schemeClr val="bg1"/>
                  </a:solidFill>
                  <a:latin typeface="Avenir Next LT Pro" panose="020B0504020202020204" pitchFamily="34" charset="0"/>
                </a:endParaRPr>
              </a:p>
            </xdr:txBody>
          </xdr:sp>
          <xdr:sp macro="" textlink="Pivottables!B4">
            <xdr:nvSpPr>
              <xdr:cNvPr id="18" name="TextBox 17">
                <a:extLst>
                  <a:ext uri="{FF2B5EF4-FFF2-40B4-BE49-F238E27FC236}">
                    <a16:creationId xmlns:a16="http://schemas.microsoft.com/office/drawing/2014/main" id="{A4641F9F-D41C-4AD3-9E45-937982C982F9}"/>
                  </a:ext>
                </a:extLst>
              </xdr:cNvPr>
              <xdr:cNvSpPr txBox="1"/>
            </xdr:nvSpPr>
            <xdr:spPr>
              <a:xfrm>
                <a:off x="3093720" y="185928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ECF81A-BB5F-40A5-AA3B-573A5DE07BC8}" type="TxLink">
                  <a:rPr lang="en-US" sz="1050" b="0" i="0" u="none" strike="noStrike" kern="1200">
                    <a:solidFill>
                      <a:schemeClr val="bg1"/>
                    </a:solidFill>
                    <a:latin typeface="Avenir Next LT Pro" panose="020B0504020202020204" pitchFamily="34" charset="0"/>
                    <a:cs typeface="Calibri"/>
                  </a:rPr>
                  <a:pPr algn="ctr"/>
                  <a:t>187412</a:t>
                </a:fld>
                <a:endParaRPr lang="en-US" sz="1050" b="0" i="0" u="none" strike="noStrike" kern="1200">
                  <a:solidFill>
                    <a:schemeClr val="bg1"/>
                  </a:solidFill>
                  <a:latin typeface="Avenir Next LT Pro" panose="020B0504020202020204" pitchFamily="34" charset="0"/>
                  <a:cs typeface="Calibri"/>
                </a:endParaRPr>
              </a:p>
            </xdr:txBody>
          </xdr:sp>
          <xdr:sp macro="" textlink="Pivottables!C4">
            <xdr:nvSpPr>
              <xdr:cNvPr id="19" name="TextBox 18">
                <a:extLst>
                  <a:ext uri="{FF2B5EF4-FFF2-40B4-BE49-F238E27FC236}">
                    <a16:creationId xmlns:a16="http://schemas.microsoft.com/office/drawing/2014/main" id="{5E1BC8C0-EF96-49CC-AB00-C762E0BDBC81}"/>
                  </a:ext>
                </a:extLst>
              </xdr:cNvPr>
              <xdr:cNvSpPr txBox="1"/>
            </xdr:nvSpPr>
            <xdr:spPr>
              <a:xfrm>
                <a:off x="3665220" y="1856232"/>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3B3659-7B1F-4DB5-9790-B182C95E40F7}" type="TxLink">
                  <a:rPr lang="en-US" sz="1050" b="0" i="0" u="none" strike="noStrike" kern="1200">
                    <a:solidFill>
                      <a:schemeClr val="bg1"/>
                    </a:solidFill>
                    <a:latin typeface="Avenir Next LT Pro" panose="020B0504020202020204" pitchFamily="34" charset="0"/>
                    <a:cs typeface="Calibri"/>
                  </a:rPr>
                  <a:pPr algn="ctr"/>
                  <a:t>16.03%</a:t>
                </a:fld>
                <a:endParaRPr lang="en-US" sz="1050" b="0" i="0" u="none" strike="noStrike" kern="1200">
                  <a:solidFill>
                    <a:schemeClr val="bg1"/>
                  </a:solidFill>
                  <a:latin typeface="Avenir Next LT Pro" panose="020B0504020202020204" pitchFamily="34" charset="0"/>
                  <a:cs typeface="Calibri"/>
                </a:endParaRPr>
              </a:p>
            </xdr:txBody>
          </xdr:sp>
        </xdr:grpSp>
        <xdr:grpSp>
          <xdr:nvGrpSpPr>
            <xdr:cNvPr id="32" name="Group 31">
              <a:extLst>
                <a:ext uri="{FF2B5EF4-FFF2-40B4-BE49-F238E27FC236}">
                  <a16:creationId xmlns:a16="http://schemas.microsoft.com/office/drawing/2014/main" id="{BAEFF8FC-360A-7FC6-9689-9D54A284023D}"/>
                </a:ext>
              </a:extLst>
            </xdr:cNvPr>
            <xdr:cNvGrpSpPr/>
          </xdr:nvGrpSpPr>
          <xdr:grpSpPr>
            <a:xfrm>
              <a:off x="1981200" y="2014728"/>
              <a:ext cx="2476500" cy="295656"/>
              <a:chOff x="1958340" y="2098548"/>
              <a:chExt cx="2476500" cy="295656"/>
            </a:xfrm>
          </xdr:grpSpPr>
          <xdr:sp macro="" textlink="Pivottables!A5">
            <xdr:nvSpPr>
              <xdr:cNvPr id="20" name="TextBox 19">
                <a:extLst>
                  <a:ext uri="{FF2B5EF4-FFF2-40B4-BE49-F238E27FC236}">
                    <a16:creationId xmlns:a16="http://schemas.microsoft.com/office/drawing/2014/main" id="{299E73F7-89CF-4810-AD6A-050EEE48ACC3}"/>
                  </a:ext>
                </a:extLst>
              </xdr:cNvPr>
              <xdr:cNvSpPr txBox="1"/>
            </xdr:nvSpPr>
            <xdr:spPr>
              <a:xfrm>
                <a:off x="1958340" y="2135124"/>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3E74BCE-AFDA-4DF5-AB3C-5766B8022421}" type="TxLink">
                  <a:rPr lang="en-US" sz="1050" b="0" i="0" u="none" strike="noStrike" kern="1200">
                    <a:solidFill>
                      <a:schemeClr val="bg1"/>
                    </a:solidFill>
                    <a:latin typeface="Avenir Next LT Pro" panose="020B0504020202020204" pitchFamily="34" charset="0"/>
                    <a:cs typeface="Calibri"/>
                  </a:rPr>
                  <a:pPr/>
                  <a:t>United Kingdom</a:t>
                </a:fld>
                <a:endParaRPr lang="en-US" sz="1050" kern="1200">
                  <a:solidFill>
                    <a:schemeClr val="bg1"/>
                  </a:solidFill>
                  <a:latin typeface="Avenir Next LT Pro" panose="020B0504020202020204" pitchFamily="34" charset="0"/>
                </a:endParaRPr>
              </a:p>
            </xdr:txBody>
          </xdr:sp>
          <xdr:sp macro="" textlink="Pivottables!B5">
            <xdr:nvSpPr>
              <xdr:cNvPr id="21" name="TextBox 20">
                <a:extLst>
                  <a:ext uri="{FF2B5EF4-FFF2-40B4-BE49-F238E27FC236}">
                    <a16:creationId xmlns:a16="http://schemas.microsoft.com/office/drawing/2014/main" id="{2464F959-245D-456A-A8BC-03A71E1E8B59}"/>
                  </a:ext>
                </a:extLst>
              </xdr:cNvPr>
              <xdr:cNvSpPr txBox="1"/>
            </xdr:nvSpPr>
            <xdr:spPr>
              <a:xfrm>
                <a:off x="3048000" y="210312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A5978-390E-436B-8C31-4A65FC40C8C4}" type="TxLink">
                  <a:rPr lang="en-US" sz="1050" b="0" i="0" u="none" strike="noStrike" kern="1200">
                    <a:solidFill>
                      <a:schemeClr val="bg1"/>
                    </a:solidFill>
                    <a:latin typeface="Avenir Next LT Pro" panose="020B0504020202020204" pitchFamily="34" charset="0"/>
                    <a:cs typeface="Calibri"/>
                  </a:rPr>
                  <a:pPr algn="ctr"/>
                  <a:t>167840</a:t>
                </a:fld>
                <a:endParaRPr lang="en-US" sz="1050" b="0" i="0" u="none" strike="noStrike" kern="1200">
                  <a:solidFill>
                    <a:schemeClr val="bg1"/>
                  </a:solidFill>
                  <a:latin typeface="Avenir Next LT Pro" panose="020B0504020202020204" pitchFamily="34" charset="0"/>
                  <a:cs typeface="Calibri"/>
                </a:endParaRPr>
              </a:p>
            </xdr:txBody>
          </xdr:sp>
          <xdr:sp macro="" textlink="Pivottables!C5">
            <xdr:nvSpPr>
              <xdr:cNvPr id="22" name="TextBox 21">
                <a:extLst>
                  <a:ext uri="{FF2B5EF4-FFF2-40B4-BE49-F238E27FC236}">
                    <a16:creationId xmlns:a16="http://schemas.microsoft.com/office/drawing/2014/main" id="{8627C346-0F22-42D6-B46D-FEAD77DF7DF5}"/>
                  </a:ext>
                </a:extLst>
              </xdr:cNvPr>
              <xdr:cNvSpPr txBox="1"/>
            </xdr:nvSpPr>
            <xdr:spPr>
              <a:xfrm>
                <a:off x="3619500" y="2098548"/>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6DDD7C-5DDF-4B92-BCB0-069D26E317A1}" type="TxLink">
                  <a:rPr lang="en-US" sz="1050" b="0" i="0" u="none" strike="noStrike" kern="1200">
                    <a:solidFill>
                      <a:schemeClr val="bg1"/>
                    </a:solidFill>
                    <a:latin typeface="Avenir Next LT Pro" panose="020B0504020202020204" pitchFamily="34" charset="0"/>
                    <a:cs typeface="Calibri"/>
                  </a:rPr>
                  <a:pPr algn="ctr"/>
                  <a:t>14.35%</a:t>
                </a:fld>
                <a:endParaRPr lang="en-US" sz="1050" b="0" i="0" u="none" strike="noStrike" kern="1200">
                  <a:solidFill>
                    <a:schemeClr val="bg1"/>
                  </a:solidFill>
                  <a:latin typeface="Avenir Next LT Pro" panose="020B0504020202020204" pitchFamily="34" charset="0"/>
                  <a:cs typeface="Calibri"/>
                </a:endParaRPr>
              </a:p>
            </xdr:txBody>
          </xdr:sp>
        </xdr:grpSp>
        <xdr:grpSp>
          <xdr:nvGrpSpPr>
            <xdr:cNvPr id="33" name="Group 32">
              <a:extLst>
                <a:ext uri="{FF2B5EF4-FFF2-40B4-BE49-F238E27FC236}">
                  <a16:creationId xmlns:a16="http://schemas.microsoft.com/office/drawing/2014/main" id="{3E60B540-687B-0DCE-542A-279558D656B6}"/>
                </a:ext>
              </a:extLst>
            </xdr:cNvPr>
            <xdr:cNvGrpSpPr/>
          </xdr:nvGrpSpPr>
          <xdr:grpSpPr>
            <a:xfrm>
              <a:off x="1981200" y="2279904"/>
              <a:ext cx="2491740" cy="300228"/>
              <a:chOff x="1950720" y="2318004"/>
              <a:chExt cx="2491740" cy="300228"/>
            </a:xfrm>
          </xdr:grpSpPr>
          <xdr:sp macro="" textlink="Pivottables!A6">
            <xdr:nvSpPr>
              <xdr:cNvPr id="23" name="TextBox 22">
                <a:extLst>
                  <a:ext uri="{FF2B5EF4-FFF2-40B4-BE49-F238E27FC236}">
                    <a16:creationId xmlns:a16="http://schemas.microsoft.com/office/drawing/2014/main" id="{B65EE840-DB6E-4F0E-93DC-2CA3A9C9F9A2}"/>
                  </a:ext>
                </a:extLst>
              </xdr:cNvPr>
              <xdr:cNvSpPr txBox="1"/>
            </xdr:nvSpPr>
            <xdr:spPr>
              <a:xfrm>
                <a:off x="1950720" y="2359152"/>
                <a:ext cx="13868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F252EE8-01E0-49FC-BC5A-890647D87AD0}" type="TxLink">
                  <a:rPr lang="en-US" sz="1050" b="0" i="0" u="none" strike="noStrike" kern="1200">
                    <a:solidFill>
                      <a:schemeClr val="bg1"/>
                    </a:solidFill>
                    <a:latin typeface="Avenir Next LT Pro" panose="020B0504020202020204" pitchFamily="34" charset="0"/>
                    <a:cs typeface="Calibri"/>
                  </a:rPr>
                  <a:pPr/>
                  <a:t>Brazil</a:t>
                </a:fld>
                <a:endParaRPr lang="en-US" sz="1050" kern="1200">
                  <a:solidFill>
                    <a:schemeClr val="bg1"/>
                  </a:solidFill>
                  <a:latin typeface="Avenir Next LT Pro" panose="020B0504020202020204" pitchFamily="34" charset="0"/>
                </a:endParaRPr>
              </a:p>
            </xdr:txBody>
          </xdr:sp>
          <xdr:sp macro="" textlink="Pivottables!B6">
            <xdr:nvSpPr>
              <xdr:cNvPr id="24" name="TextBox 23">
                <a:extLst>
                  <a:ext uri="{FF2B5EF4-FFF2-40B4-BE49-F238E27FC236}">
                    <a16:creationId xmlns:a16="http://schemas.microsoft.com/office/drawing/2014/main" id="{01DE5D3A-CA57-4774-B7F8-0CD3D48C2E71}"/>
                  </a:ext>
                </a:extLst>
              </xdr:cNvPr>
              <xdr:cNvSpPr txBox="1"/>
            </xdr:nvSpPr>
            <xdr:spPr>
              <a:xfrm>
                <a:off x="3032760" y="232410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7B6F35-41F2-45C6-ABEA-1FCF55F017AD}" type="TxLink">
                  <a:rPr lang="en-US" sz="1050" b="0" i="0" u="none" strike="noStrike" kern="1200">
                    <a:solidFill>
                      <a:schemeClr val="bg1"/>
                    </a:solidFill>
                    <a:latin typeface="Avenir Next LT Pro" panose="020B0504020202020204" pitchFamily="34" charset="0"/>
                    <a:cs typeface="Calibri"/>
                  </a:rPr>
                  <a:pPr algn="ctr"/>
                  <a:t>126472</a:t>
                </a:fld>
                <a:endParaRPr lang="en-US" sz="1050" b="0" i="0" u="none" strike="noStrike" kern="1200">
                  <a:solidFill>
                    <a:schemeClr val="bg1"/>
                  </a:solidFill>
                  <a:latin typeface="Avenir Next LT Pro" panose="020B0504020202020204" pitchFamily="34" charset="0"/>
                  <a:cs typeface="Calibri"/>
                </a:endParaRPr>
              </a:p>
            </xdr:txBody>
          </xdr:sp>
          <xdr:sp macro="" textlink="Pivottables!C6">
            <xdr:nvSpPr>
              <xdr:cNvPr id="25" name="TextBox 24">
                <a:extLst>
                  <a:ext uri="{FF2B5EF4-FFF2-40B4-BE49-F238E27FC236}">
                    <a16:creationId xmlns:a16="http://schemas.microsoft.com/office/drawing/2014/main" id="{438677D0-B9E3-4589-B016-B66E980E6FB2}"/>
                  </a:ext>
                </a:extLst>
              </xdr:cNvPr>
              <xdr:cNvSpPr txBox="1"/>
            </xdr:nvSpPr>
            <xdr:spPr>
              <a:xfrm>
                <a:off x="3627120" y="2318004"/>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024AAA-6832-468D-BB75-F3FCEA975899}" type="TxLink">
                  <a:rPr lang="en-US" sz="1050" b="0" i="0" u="none" strike="noStrike" kern="1200">
                    <a:solidFill>
                      <a:schemeClr val="bg1"/>
                    </a:solidFill>
                    <a:latin typeface="Avenir Next LT Pro" panose="020B0504020202020204" pitchFamily="34" charset="0"/>
                    <a:cs typeface="Calibri"/>
                  </a:rPr>
                  <a:pPr algn="ctr"/>
                  <a:t>10.82%</a:t>
                </a:fld>
                <a:endParaRPr lang="en-US" sz="1050" b="0" i="0" u="none" strike="noStrike" kern="1200">
                  <a:solidFill>
                    <a:schemeClr val="bg1"/>
                  </a:solidFill>
                  <a:latin typeface="Avenir Next LT Pro" panose="020B0504020202020204" pitchFamily="34" charset="0"/>
                  <a:cs typeface="Calibri"/>
                </a:endParaRPr>
              </a:p>
            </xdr:txBody>
          </xdr:sp>
        </xdr:grpSp>
        <xdr:grpSp>
          <xdr:nvGrpSpPr>
            <xdr:cNvPr id="34" name="Group 33">
              <a:extLst>
                <a:ext uri="{FF2B5EF4-FFF2-40B4-BE49-F238E27FC236}">
                  <a16:creationId xmlns:a16="http://schemas.microsoft.com/office/drawing/2014/main" id="{B5F4A11B-E8C5-AD95-C6C6-8C8B8CC78B16}"/>
                </a:ext>
              </a:extLst>
            </xdr:cNvPr>
            <xdr:cNvGrpSpPr/>
          </xdr:nvGrpSpPr>
          <xdr:grpSpPr>
            <a:xfrm>
              <a:off x="1988820" y="2545080"/>
              <a:ext cx="2503170" cy="304800"/>
              <a:chOff x="1969770" y="2476500"/>
              <a:chExt cx="2503170" cy="304800"/>
            </a:xfrm>
          </xdr:grpSpPr>
          <xdr:sp macro="" textlink="Pivottables!A7">
            <xdr:nvSpPr>
              <xdr:cNvPr id="26" name="TextBox 25">
                <a:extLst>
                  <a:ext uri="{FF2B5EF4-FFF2-40B4-BE49-F238E27FC236}">
                    <a16:creationId xmlns:a16="http://schemas.microsoft.com/office/drawing/2014/main" id="{5BED4E3A-56B5-43D7-8A8A-392426E5DA62}"/>
                  </a:ext>
                </a:extLst>
              </xdr:cNvPr>
              <xdr:cNvSpPr txBox="1"/>
            </xdr:nvSpPr>
            <xdr:spPr>
              <a:xfrm>
                <a:off x="1969770" y="252222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1691369-FC26-4DC0-897F-9212E8A76EC4}" type="TxLink">
                  <a:rPr lang="en-US" sz="1050" b="0" i="0" u="none" strike="noStrike" kern="1200">
                    <a:solidFill>
                      <a:schemeClr val="bg1"/>
                    </a:solidFill>
                    <a:latin typeface="Avenir Next LT Pro" panose="020B0504020202020204" pitchFamily="34" charset="0"/>
                    <a:cs typeface="Calibri"/>
                  </a:rPr>
                  <a:pPr/>
                  <a:t>Canada</a:t>
                </a:fld>
                <a:endParaRPr lang="en-US" sz="1050" kern="1200">
                  <a:solidFill>
                    <a:schemeClr val="bg1"/>
                  </a:solidFill>
                  <a:latin typeface="Avenir Next LT Pro" panose="020B0504020202020204" pitchFamily="34" charset="0"/>
                </a:endParaRPr>
              </a:p>
            </xdr:txBody>
          </xdr:sp>
          <xdr:sp macro="" textlink="Pivottables!B7">
            <xdr:nvSpPr>
              <xdr:cNvPr id="27" name="TextBox 26">
                <a:extLst>
                  <a:ext uri="{FF2B5EF4-FFF2-40B4-BE49-F238E27FC236}">
                    <a16:creationId xmlns:a16="http://schemas.microsoft.com/office/drawing/2014/main" id="{7A4E84CB-8CC6-4A06-A7E8-219B0EEAC796}"/>
                  </a:ext>
                </a:extLst>
              </xdr:cNvPr>
              <xdr:cNvSpPr txBox="1"/>
            </xdr:nvSpPr>
            <xdr:spPr>
              <a:xfrm>
                <a:off x="3055620" y="248412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D38C78-D650-485B-92A9-8F5EC738B106}" type="TxLink">
                  <a:rPr lang="en-US" sz="1050" b="0" i="0" u="none" strike="noStrike" kern="1200">
                    <a:solidFill>
                      <a:schemeClr val="bg1"/>
                    </a:solidFill>
                    <a:latin typeface="Avenir Next LT Pro" panose="020B0504020202020204" pitchFamily="34" charset="0"/>
                    <a:cs typeface="Calibri"/>
                  </a:rPr>
                  <a:pPr algn="ctr"/>
                  <a:t>125960</a:t>
                </a:fld>
                <a:endParaRPr lang="en-US" sz="1050" b="0" i="0" u="none" strike="noStrike" kern="1200">
                  <a:solidFill>
                    <a:schemeClr val="bg1"/>
                  </a:solidFill>
                  <a:latin typeface="Avenir Next LT Pro" panose="020B0504020202020204" pitchFamily="34" charset="0"/>
                  <a:cs typeface="Calibri"/>
                </a:endParaRPr>
              </a:p>
            </xdr:txBody>
          </xdr:sp>
          <xdr:sp macro="" textlink="Pivottables!C7">
            <xdr:nvSpPr>
              <xdr:cNvPr id="28" name="TextBox 27">
                <a:extLst>
                  <a:ext uri="{FF2B5EF4-FFF2-40B4-BE49-F238E27FC236}">
                    <a16:creationId xmlns:a16="http://schemas.microsoft.com/office/drawing/2014/main" id="{A465C709-282E-4BAD-A7D0-62A7E5589FC0}"/>
                  </a:ext>
                </a:extLst>
              </xdr:cNvPr>
              <xdr:cNvSpPr txBox="1"/>
            </xdr:nvSpPr>
            <xdr:spPr>
              <a:xfrm>
                <a:off x="3657600" y="2476500"/>
                <a:ext cx="815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4E988B-FE41-4158-B74B-87FF629927F3}" type="TxLink">
                  <a:rPr lang="en-US" sz="1050" b="0" i="0" u="none" strike="noStrike" kern="1200">
                    <a:solidFill>
                      <a:schemeClr val="bg1"/>
                    </a:solidFill>
                    <a:latin typeface="Avenir Next LT Pro" panose="020B0504020202020204" pitchFamily="34" charset="0"/>
                    <a:cs typeface="Calibri"/>
                  </a:rPr>
                  <a:pPr algn="ctr"/>
                  <a:t>10.77%</a:t>
                </a:fld>
                <a:endParaRPr lang="en-US" sz="1050" b="0" i="0" u="none" strike="noStrike" kern="1200">
                  <a:solidFill>
                    <a:schemeClr val="bg1"/>
                  </a:solidFill>
                  <a:latin typeface="Avenir Next LT Pro" panose="020B0504020202020204" pitchFamily="34" charset="0"/>
                  <a:cs typeface="Calibri"/>
                </a:endParaRPr>
              </a:p>
            </xdr:txBody>
          </xdr:sp>
        </xdr:grpSp>
      </xdr:grpSp>
      <xdr:sp macro="" textlink="">
        <xdr:nvSpPr>
          <xdr:cNvPr id="40" name="TextBox 39">
            <a:extLst>
              <a:ext uri="{FF2B5EF4-FFF2-40B4-BE49-F238E27FC236}">
                <a16:creationId xmlns:a16="http://schemas.microsoft.com/office/drawing/2014/main" id="{FFAB6E8F-1C88-4895-AEBF-F8AB72F9279F}"/>
              </a:ext>
            </a:extLst>
          </xdr:cNvPr>
          <xdr:cNvSpPr txBox="1"/>
        </xdr:nvSpPr>
        <xdr:spPr>
          <a:xfrm>
            <a:off x="320040" y="316230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kern="1200">
                <a:solidFill>
                  <a:schemeClr val="bg2">
                    <a:lumMod val="25000"/>
                  </a:schemeClr>
                </a:solidFill>
                <a:latin typeface="Avenir Next LT Pro" panose="020B0504020202020204" pitchFamily="34" charset="0"/>
              </a:rPr>
              <a:t>•</a:t>
            </a:r>
          </a:p>
        </xdr:txBody>
      </xdr:sp>
      <xdr:sp macro="" textlink="">
        <xdr:nvSpPr>
          <xdr:cNvPr id="41" name="TextBox 40">
            <a:extLst>
              <a:ext uri="{FF2B5EF4-FFF2-40B4-BE49-F238E27FC236}">
                <a16:creationId xmlns:a16="http://schemas.microsoft.com/office/drawing/2014/main" id="{85491FF7-5862-4AC1-B431-B2C06EA36457}"/>
              </a:ext>
            </a:extLst>
          </xdr:cNvPr>
          <xdr:cNvSpPr txBox="1"/>
        </xdr:nvSpPr>
        <xdr:spPr>
          <a:xfrm>
            <a:off x="320040" y="336042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kern="1200">
                <a:solidFill>
                  <a:schemeClr val="bg2">
                    <a:lumMod val="25000"/>
                  </a:schemeClr>
                </a:solidFill>
                <a:latin typeface="Avenir Next LT Pro" panose="020B0504020202020204" pitchFamily="34" charset="0"/>
              </a:rPr>
              <a:t>•</a:t>
            </a:r>
          </a:p>
        </xdr:txBody>
      </xdr:sp>
      <xdr:sp macro="" textlink="">
        <xdr:nvSpPr>
          <xdr:cNvPr id="42" name="TextBox 41">
            <a:extLst>
              <a:ext uri="{FF2B5EF4-FFF2-40B4-BE49-F238E27FC236}">
                <a16:creationId xmlns:a16="http://schemas.microsoft.com/office/drawing/2014/main" id="{5765AC42-F622-4485-909B-27D51A5670D1}"/>
              </a:ext>
            </a:extLst>
          </xdr:cNvPr>
          <xdr:cNvSpPr txBox="1"/>
        </xdr:nvSpPr>
        <xdr:spPr>
          <a:xfrm>
            <a:off x="320040" y="354330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kern="1200">
                <a:solidFill>
                  <a:schemeClr val="bg2">
                    <a:lumMod val="25000"/>
                  </a:schemeClr>
                </a:solidFill>
                <a:latin typeface="Avenir Next LT Pro" panose="020B0504020202020204" pitchFamily="34" charset="0"/>
              </a:rPr>
              <a:t>•</a:t>
            </a:r>
          </a:p>
        </xdr:txBody>
      </xdr:sp>
      <xdr:sp macro="" textlink="">
        <xdr:nvSpPr>
          <xdr:cNvPr id="43" name="TextBox 42">
            <a:extLst>
              <a:ext uri="{FF2B5EF4-FFF2-40B4-BE49-F238E27FC236}">
                <a16:creationId xmlns:a16="http://schemas.microsoft.com/office/drawing/2014/main" id="{0AB1AFB0-988F-4EC2-8784-B42E836A43B1}"/>
              </a:ext>
            </a:extLst>
          </xdr:cNvPr>
          <xdr:cNvSpPr txBox="1"/>
        </xdr:nvSpPr>
        <xdr:spPr>
          <a:xfrm>
            <a:off x="320040" y="373380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kern="1200">
                <a:solidFill>
                  <a:schemeClr val="bg2">
                    <a:lumMod val="25000"/>
                  </a:schemeClr>
                </a:solidFill>
                <a:latin typeface="Avenir Next LT Pro" panose="020B0504020202020204" pitchFamily="34" charset="0"/>
              </a:rPr>
              <a:t>•</a:t>
            </a:r>
          </a:p>
        </xdr:txBody>
      </xdr:sp>
      <xdr:sp macro="" textlink="">
        <xdr:nvSpPr>
          <xdr:cNvPr id="45" name="TextBox 44">
            <a:extLst>
              <a:ext uri="{FF2B5EF4-FFF2-40B4-BE49-F238E27FC236}">
                <a16:creationId xmlns:a16="http://schemas.microsoft.com/office/drawing/2014/main" id="{6E08A0BB-6C51-497D-BAB8-287801C88794}"/>
              </a:ext>
            </a:extLst>
          </xdr:cNvPr>
          <xdr:cNvSpPr txBox="1"/>
        </xdr:nvSpPr>
        <xdr:spPr>
          <a:xfrm>
            <a:off x="320040" y="393954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kern="1200">
                <a:solidFill>
                  <a:schemeClr val="bg2">
                    <a:lumMod val="25000"/>
                  </a:schemeClr>
                </a:solidFill>
                <a:latin typeface="Avenir Next LT Pro" panose="020B0504020202020204" pitchFamily="34" charset="0"/>
              </a:rPr>
              <a:t>•</a:t>
            </a:r>
          </a:p>
        </xdr:txBody>
      </xdr:sp>
      <xdr:sp macro="" textlink="">
        <xdr:nvSpPr>
          <xdr:cNvPr id="46" name="TextBox 45">
            <a:extLst>
              <a:ext uri="{FF2B5EF4-FFF2-40B4-BE49-F238E27FC236}">
                <a16:creationId xmlns:a16="http://schemas.microsoft.com/office/drawing/2014/main" id="{2352001F-E377-448F-8845-5D25BF85D62B}"/>
              </a:ext>
            </a:extLst>
          </xdr:cNvPr>
          <xdr:cNvSpPr txBox="1"/>
        </xdr:nvSpPr>
        <xdr:spPr>
          <a:xfrm>
            <a:off x="327660" y="4114800"/>
            <a:ext cx="2590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kern="1200">
                <a:solidFill>
                  <a:schemeClr val="bg2">
                    <a:lumMod val="25000"/>
                  </a:schemeClr>
                </a:solidFill>
                <a:latin typeface="Avenir Next LT Pro" panose="020B0504020202020204" pitchFamily="34" charset="0"/>
              </a:rPr>
              <a:t>•</a:t>
            </a:r>
          </a:p>
        </xdr:txBody>
      </xdr:sp>
    </xdr:grpSp>
    <xdr:clientData/>
  </xdr:twoCellAnchor>
  <xdr:twoCellAnchor>
    <xdr:from>
      <xdr:col>0</xdr:col>
      <xdr:colOff>236220</xdr:colOff>
      <xdr:row>18</xdr:row>
      <xdr:rowOff>106680</xdr:rowOff>
    </xdr:from>
    <xdr:to>
      <xdr:col>4</xdr:col>
      <xdr:colOff>403860</xdr:colOff>
      <xdr:row>31</xdr:row>
      <xdr:rowOff>70104</xdr:rowOff>
    </xdr:to>
    <xdr:graphicFrame macro="">
      <xdr:nvGraphicFramePr>
        <xdr:cNvPr id="48" name="Chart 47">
          <a:extLst>
            <a:ext uri="{FF2B5EF4-FFF2-40B4-BE49-F238E27FC236}">
              <a16:creationId xmlns:a16="http://schemas.microsoft.com/office/drawing/2014/main" id="{72F0C515-8E15-48AC-9B5D-80C50F2E1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411480</xdr:colOff>
      <xdr:row>22</xdr:row>
      <xdr:rowOff>15240</xdr:rowOff>
    </xdr:from>
    <xdr:to>
      <xdr:col>3</xdr:col>
      <xdr:colOff>396240</xdr:colOff>
      <xdr:row>25</xdr:row>
      <xdr:rowOff>99060</xdr:rowOff>
    </xdr:to>
    <xdr:sp macro="" textlink="Pivottables!$E$16">
      <xdr:nvSpPr>
        <xdr:cNvPr id="49" name="TextBox 48">
          <a:extLst>
            <a:ext uri="{FF2B5EF4-FFF2-40B4-BE49-F238E27FC236}">
              <a16:creationId xmlns:a16="http://schemas.microsoft.com/office/drawing/2014/main" id="{AC02E1B1-4547-4288-82B7-86183278F21A}"/>
            </a:ext>
          </a:extLst>
        </xdr:cNvPr>
        <xdr:cNvSpPr txBox="1"/>
      </xdr:nvSpPr>
      <xdr:spPr>
        <a:xfrm>
          <a:off x="1021080" y="4038600"/>
          <a:ext cx="1203960"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64CD43B-6F1B-4523-9578-996008647841}" type="TxLink">
            <a:rPr lang="en-US" sz="3600" b="0" i="0" u="none" strike="noStrike" kern="1200">
              <a:solidFill>
                <a:schemeClr val="bg1"/>
              </a:solidFill>
              <a:latin typeface="Avenir Next LT Pro" panose="020B0504020202020204" pitchFamily="34" charset="0"/>
              <a:cs typeface="Calibri"/>
            </a:rPr>
            <a:pPr/>
            <a:t>66%</a:t>
          </a:fld>
          <a:endParaRPr lang="en-US" sz="3600" kern="1200">
            <a:solidFill>
              <a:schemeClr val="bg1"/>
            </a:solidFill>
            <a:latin typeface="Avenir Next LT Pro" panose="020B0504020202020204" pitchFamily="34" charset="0"/>
          </a:endParaRPr>
        </a:p>
      </xdr:txBody>
    </xdr:sp>
    <xdr:clientData/>
  </xdr:twoCellAnchor>
  <xdr:twoCellAnchor>
    <xdr:from>
      <xdr:col>1</xdr:col>
      <xdr:colOff>205740</xdr:colOff>
      <xdr:row>25</xdr:row>
      <xdr:rowOff>30480</xdr:rowOff>
    </xdr:from>
    <xdr:to>
      <xdr:col>3</xdr:col>
      <xdr:colOff>495300</xdr:colOff>
      <xdr:row>28</xdr:row>
      <xdr:rowOff>45720</xdr:rowOff>
    </xdr:to>
    <xdr:sp macro="" textlink="">
      <xdr:nvSpPr>
        <xdr:cNvPr id="51" name="TextBox 50">
          <a:extLst>
            <a:ext uri="{FF2B5EF4-FFF2-40B4-BE49-F238E27FC236}">
              <a16:creationId xmlns:a16="http://schemas.microsoft.com/office/drawing/2014/main" id="{C455AE2B-B67F-404B-A199-9B40D63D3A5F}"/>
            </a:ext>
          </a:extLst>
        </xdr:cNvPr>
        <xdr:cNvSpPr txBox="1"/>
      </xdr:nvSpPr>
      <xdr:spPr>
        <a:xfrm>
          <a:off x="815340" y="4602480"/>
          <a:ext cx="150876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Sale Percentage</a:t>
          </a:r>
        </a:p>
        <a:p>
          <a:pPr algn="ctr"/>
          <a:r>
            <a:rPr lang="en-US" sz="1600" kern="1200">
              <a:solidFill>
                <a:schemeClr val="bg1"/>
              </a:solidFill>
              <a:latin typeface="Avenir Next LT Pro" panose="020B0504020202020204" pitchFamily="34" charset="0"/>
            </a:rPr>
            <a:t>Achieved</a:t>
          </a:r>
        </a:p>
      </xdr:txBody>
    </xdr:sp>
    <xdr:clientData/>
  </xdr:twoCellAnchor>
  <xdr:twoCellAnchor editAs="oneCell">
    <xdr:from>
      <xdr:col>5</xdr:col>
      <xdr:colOff>342900</xdr:colOff>
      <xdr:row>2</xdr:row>
      <xdr:rowOff>91440</xdr:rowOff>
    </xdr:from>
    <xdr:to>
      <xdr:col>23</xdr:col>
      <xdr:colOff>236220</xdr:colOff>
      <xdr:row>28</xdr:row>
      <xdr:rowOff>114300</xdr:rowOff>
    </xdr:to>
    <xdr:pic>
      <xdr:nvPicPr>
        <xdr:cNvPr id="50" name="Picture 49">
          <a:extLst>
            <a:ext uri="{FF2B5EF4-FFF2-40B4-BE49-F238E27FC236}">
              <a16:creationId xmlns:a16="http://schemas.microsoft.com/office/drawing/2014/main" id="{83970A61-9D62-E7E7-4A2A-F2344A96AC2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390900" y="457200"/>
          <a:ext cx="10866120" cy="4777740"/>
        </a:xfrm>
        <a:prstGeom prst="rect">
          <a:avLst/>
        </a:prstGeom>
      </xdr:spPr>
    </xdr:pic>
    <xdr:clientData/>
  </xdr:twoCellAnchor>
  <xdr:twoCellAnchor>
    <xdr:from>
      <xdr:col>7</xdr:col>
      <xdr:colOff>320040</xdr:colOff>
      <xdr:row>5</xdr:row>
      <xdr:rowOff>76200</xdr:rowOff>
    </xdr:from>
    <xdr:to>
      <xdr:col>9</xdr:col>
      <xdr:colOff>426720</xdr:colOff>
      <xdr:row>8</xdr:row>
      <xdr:rowOff>45720</xdr:rowOff>
    </xdr:to>
    <xdr:grpSp>
      <xdr:nvGrpSpPr>
        <xdr:cNvPr id="59" name="Group 58">
          <a:extLst>
            <a:ext uri="{FF2B5EF4-FFF2-40B4-BE49-F238E27FC236}">
              <a16:creationId xmlns:a16="http://schemas.microsoft.com/office/drawing/2014/main" id="{C9C6222A-7640-B2AE-91A2-613C28EB5150}"/>
            </a:ext>
          </a:extLst>
        </xdr:cNvPr>
        <xdr:cNvGrpSpPr/>
      </xdr:nvGrpSpPr>
      <xdr:grpSpPr>
        <a:xfrm>
          <a:off x="4587240" y="990600"/>
          <a:ext cx="1325880" cy="518160"/>
          <a:chOff x="5158740" y="1242060"/>
          <a:chExt cx="1325880" cy="518160"/>
        </a:xfrm>
      </xdr:grpSpPr>
      <xdr:grpSp>
        <xdr:nvGrpSpPr>
          <xdr:cNvPr id="56" name="Group 55">
            <a:extLst>
              <a:ext uri="{FF2B5EF4-FFF2-40B4-BE49-F238E27FC236}">
                <a16:creationId xmlns:a16="http://schemas.microsoft.com/office/drawing/2014/main" id="{5AB008B4-CAF8-6DB5-3FE9-6395105224B1}"/>
              </a:ext>
            </a:extLst>
          </xdr:cNvPr>
          <xdr:cNvGrpSpPr/>
        </xdr:nvGrpSpPr>
        <xdr:grpSpPr>
          <a:xfrm>
            <a:off x="5158740" y="1303020"/>
            <a:ext cx="1188720" cy="457200"/>
            <a:chOff x="4945380" y="1303020"/>
            <a:chExt cx="1188720" cy="457200"/>
          </a:xfrm>
        </xdr:grpSpPr>
        <xdr:sp macro="" textlink="">
          <xdr:nvSpPr>
            <xdr:cNvPr id="52" name="Rectangle: Rounded Corners 51">
              <a:extLst>
                <a:ext uri="{FF2B5EF4-FFF2-40B4-BE49-F238E27FC236}">
                  <a16:creationId xmlns:a16="http://schemas.microsoft.com/office/drawing/2014/main" id="{E2F89980-478D-EC46-0849-958A8ADDFC12}"/>
                </a:ext>
              </a:extLst>
            </xdr:cNvPr>
            <xdr:cNvSpPr/>
          </xdr:nvSpPr>
          <xdr:spPr>
            <a:xfrm>
              <a:off x="4945380" y="1303020"/>
              <a:ext cx="118872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3" name="Rectangle: Rounded Corners 52">
              <a:extLst>
                <a:ext uri="{FF2B5EF4-FFF2-40B4-BE49-F238E27FC236}">
                  <a16:creationId xmlns:a16="http://schemas.microsoft.com/office/drawing/2014/main" id="{9A866659-A89A-4F2B-A2F8-D9F65FF55FEE}"/>
                </a:ext>
              </a:extLst>
            </xdr:cNvPr>
            <xdr:cNvSpPr/>
          </xdr:nvSpPr>
          <xdr:spPr>
            <a:xfrm>
              <a:off x="4991100" y="1394460"/>
              <a:ext cx="274320" cy="274320"/>
            </a:xfrm>
            <a:prstGeom prst="roundRect">
              <a:avLst/>
            </a:prstGeom>
            <a:solidFill>
              <a:srgbClr val="0F51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55" name="Graphic 54" descr="City outline">
              <a:extLst>
                <a:ext uri="{FF2B5EF4-FFF2-40B4-BE49-F238E27FC236}">
                  <a16:creationId xmlns:a16="http://schemas.microsoft.com/office/drawing/2014/main" id="{1F70AB39-8D04-0EF4-D973-4685069F433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91100" y="1409700"/>
              <a:ext cx="274320" cy="274320"/>
            </a:xfrm>
            <a:prstGeom prst="rect">
              <a:avLst/>
            </a:prstGeom>
          </xdr:spPr>
        </xdr:pic>
      </xdr:grpSp>
      <xdr:sp macro="" textlink="Pivottables!O9">
        <xdr:nvSpPr>
          <xdr:cNvPr id="57" name="TextBox 56">
            <a:extLst>
              <a:ext uri="{FF2B5EF4-FFF2-40B4-BE49-F238E27FC236}">
                <a16:creationId xmlns:a16="http://schemas.microsoft.com/office/drawing/2014/main" id="{FBB5FD95-689A-4458-8B12-A38244A58472}"/>
              </a:ext>
            </a:extLst>
          </xdr:cNvPr>
          <xdr:cNvSpPr txBox="1"/>
        </xdr:nvSpPr>
        <xdr:spPr>
          <a:xfrm>
            <a:off x="5524500" y="1242060"/>
            <a:ext cx="7315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98CFC9C-B5FF-47BB-A0B8-54B2261F07A9}" type="TxLink">
              <a:rPr lang="en-US" sz="1200" b="0" i="0" u="none" strike="noStrike" kern="1200">
                <a:solidFill>
                  <a:schemeClr val="bg1"/>
                </a:solidFill>
                <a:latin typeface="Avenir Next LT Pro" panose="020B0504020202020204" pitchFamily="34" charset="0"/>
                <a:cs typeface="Calibri"/>
              </a:rPr>
              <a:pPr/>
              <a:t>Canada</a:t>
            </a:fld>
            <a:endParaRPr lang="en-US" sz="2800" kern="1200">
              <a:solidFill>
                <a:schemeClr val="bg1"/>
              </a:solidFill>
              <a:latin typeface="Avenir Next LT Pro" panose="020B0504020202020204" pitchFamily="34" charset="0"/>
            </a:endParaRPr>
          </a:p>
        </xdr:txBody>
      </xdr:sp>
      <xdr:sp macro="" textlink="Pivottables!Q9">
        <xdr:nvSpPr>
          <xdr:cNvPr id="58" name="TextBox 57">
            <a:extLst>
              <a:ext uri="{FF2B5EF4-FFF2-40B4-BE49-F238E27FC236}">
                <a16:creationId xmlns:a16="http://schemas.microsoft.com/office/drawing/2014/main" id="{AE913AFC-B8F0-4510-8757-C165C6FDA0DB}"/>
              </a:ext>
            </a:extLst>
          </xdr:cNvPr>
          <xdr:cNvSpPr txBox="1"/>
        </xdr:nvSpPr>
        <xdr:spPr>
          <a:xfrm>
            <a:off x="5410200" y="1493520"/>
            <a:ext cx="1074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DA7D709-1A74-455B-B2AC-957A467396A3}" type="TxLink">
              <a:rPr lang="en-US" sz="1600" b="0" i="0" u="none" strike="noStrike" kern="1200">
                <a:solidFill>
                  <a:srgbClr val="FFFFFF"/>
                </a:solidFill>
                <a:latin typeface="Avenir Next LT Pro" panose="020B0504020202020204" pitchFamily="34" charset="0"/>
                <a:cs typeface="Calibri"/>
              </a:rPr>
              <a:pPr/>
              <a:t> 125,960 </a:t>
            </a:fld>
            <a:endParaRPr lang="en-US" sz="1600" kern="1200">
              <a:solidFill>
                <a:schemeClr val="bg1"/>
              </a:solidFill>
              <a:latin typeface="Avenir Next LT Pro" panose="020B0504020202020204" pitchFamily="34" charset="0"/>
            </a:endParaRPr>
          </a:p>
        </xdr:txBody>
      </xdr:sp>
    </xdr:grpSp>
    <xdr:clientData/>
  </xdr:twoCellAnchor>
  <xdr:twoCellAnchor>
    <xdr:from>
      <xdr:col>13</xdr:col>
      <xdr:colOff>525780</xdr:colOff>
      <xdr:row>5</xdr:row>
      <xdr:rowOff>144780</xdr:rowOff>
    </xdr:from>
    <xdr:to>
      <xdr:col>16</xdr:col>
      <xdr:colOff>403860</xdr:colOff>
      <xdr:row>8</xdr:row>
      <xdr:rowOff>114300</xdr:rowOff>
    </xdr:to>
    <xdr:grpSp>
      <xdr:nvGrpSpPr>
        <xdr:cNvPr id="60" name="Group 59">
          <a:extLst>
            <a:ext uri="{FF2B5EF4-FFF2-40B4-BE49-F238E27FC236}">
              <a16:creationId xmlns:a16="http://schemas.microsoft.com/office/drawing/2014/main" id="{58B92000-AC62-4B8A-A921-7B60441B1B4E}"/>
            </a:ext>
          </a:extLst>
        </xdr:cNvPr>
        <xdr:cNvGrpSpPr/>
      </xdr:nvGrpSpPr>
      <xdr:grpSpPr>
        <a:xfrm>
          <a:off x="8450580" y="1059180"/>
          <a:ext cx="1706880" cy="518160"/>
          <a:chOff x="5158740" y="1242060"/>
          <a:chExt cx="1706880" cy="518160"/>
        </a:xfrm>
      </xdr:grpSpPr>
      <xdr:grpSp>
        <xdr:nvGrpSpPr>
          <xdr:cNvPr id="61" name="Group 60">
            <a:extLst>
              <a:ext uri="{FF2B5EF4-FFF2-40B4-BE49-F238E27FC236}">
                <a16:creationId xmlns:a16="http://schemas.microsoft.com/office/drawing/2014/main" id="{D09B16BB-4BCD-975D-750E-359F8A15DA24}"/>
              </a:ext>
            </a:extLst>
          </xdr:cNvPr>
          <xdr:cNvGrpSpPr/>
        </xdr:nvGrpSpPr>
        <xdr:grpSpPr>
          <a:xfrm>
            <a:off x="5158740" y="1303020"/>
            <a:ext cx="1188720" cy="457200"/>
            <a:chOff x="4945380" y="1303020"/>
            <a:chExt cx="1188720" cy="457200"/>
          </a:xfrm>
        </xdr:grpSpPr>
        <xdr:sp macro="" textlink="">
          <xdr:nvSpPr>
            <xdr:cNvPr id="64" name="Rectangle: Rounded Corners 63">
              <a:extLst>
                <a:ext uri="{FF2B5EF4-FFF2-40B4-BE49-F238E27FC236}">
                  <a16:creationId xmlns:a16="http://schemas.microsoft.com/office/drawing/2014/main" id="{1AE5F4D0-9358-3DD0-5772-FDE763DC0D30}"/>
                </a:ext>
              </a:extLst>
            </xdr:cNvPr>
            <xdr:cNvSpPr/>
          </xdr:nvSpPr>
          <xdr:spPr>
            <a:xfrm>
              <a:off x="4945380" y="1303020"/>
              <a:ext cx="118872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65" name="Rectangle: Rounded Corners 64">
              <a:extLst>
                <a:ext uri="{FF2B5EF4-FFF2-40B4-BE49-F238E27FC236}">
                  <a16:creationId xmlns:a16="http://schemas.microsoft.com/office/drawing/2014/main" id="{F124925C-22CC-880B-CB8E-9B91F7C91650}"/>
                </a:ext>
              </a:extLst>
            </xdr:cNvPr>
            <xdr:cNvSpPr/>
          </xdr:nvSpPr>
          <xdr:spPr>
            <a:xfrm>
              <a:off x="4991100" y="1394460"/>
              <a:ext cx="274320" cy="27432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66" name="Graphic 65" descr="City outline">
              <a:extLst>
                <a:ext uri="{FF2B5EF4-FFF2-40B4-BE49-F238E27FC236}">
                  <a16:creationId xmlns:a16="http://schemas.microsoft.com/office/drawing/2014/main" id="{55EA6AFE-3F5A-6C3F-4844-0ABD67D57C0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91100" y="1409700"/>
              <a:ext cx="274320" cy="274320"/>
            </a:xfrm>
            <a:prstGeom prst="rect">
              <a:avLst/>
            </a:prstGeom>
          </xdr:spPr>
        </xdr:pic>
      </xdr:grpSp>
      <xdr:sp macro="" textlink="Pivottables!O8">
        <xdr:nvSpPr>
          <xdr:cNvPr id="62" name="TextBox 61">
            <a:extLst>
              <a:ext uri="{FF2B5EF4-FFF2-40B4-BE49-F238E27FC236}">
                <a16:creationId xmlns:a16="http://schemas.microsoft.com/office/drawing/2014/main" id="{AFD8DBDE-FAE1-2E1B-67ED-1E7E2D1FB038}"/>
              </a:ext>
            </a:extLst>
          </xdr:cNvPr>
          <xdr:cNvSpPr txBox="1"/>
        </xdr:nvSpPr>
        <xdr:spPr>
          <a:xfrm>
            <a:off x="5524500" y="1242060"/>
            <a:ext cx="13411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2EDA72A-A86D-4738-A703-85FC8C6FEBA2}" type="TxLink">
              <a:rPr lang="en-US" sz="1200" b="0" i="0" u="none" strike="noStrike" kern="1200">
                <a:solidFill>
                  <a:srgbClr val="FFFFFF"/>
                </a:solidFill>
                <a:latin typeface="Avenir Next LT Pro"/>
                <a:cs typeface="Calibri"/>
              </a:rPr>
              <a:pPr/>
              <a:t>United Kingdom</a:t>
            </a:fld>
            <a:endParaRPr lang="en-US" sz="2800" kern="1200">
              <a:solidFill>
                <a:schemeClr val="bg1"/>
              </a:solidFill>
              <a:latin typeface="Avenir Next LT Pro" panose="020B0504020202020204" pitchFamily="34" charset="0"/>
            </a:endParaRPr>
          </a:p>
        </xdr:txBody>
      </xdr:sp>
      <xdr:sp macro="" textlink="Pivottables!Q8">
        <xdr:nvSpPr>
          <xdr:cNvPr id="63" name="TextBox 62">
            <a:extLst>
              <a:ext uri="{FF2B5EF4-FFF2-40B4-BE49-F238E27FC236}">
                <a16:creationId xmlns:a16="http://schemas.microsoft.com/office/drawing/2014/main" id="{2043CB45-5707-88CC-BD3A-6AC1B83A8122}"/>
              </a:ext>
            </a:extLst>
          </xdr:cNvPr>
          <xdr:cNvSpPr txBox="1"/>
        </xdr:nvSpPr>
        <xdr:spPr>
          <a:xfrm>
            <a:off x="5410200" y="1493520"/>
            <a:ext cx="1074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E9C9749-83B8-4249-8A17-F8D3A99D49C5}" type="TxLink">
              <a:rPr lang="en-US" sz="1600" b="0" i="0" u="none" strike="noStrike" kern="1200">
                <a:solidFill>
                  <a:srgbClr val="FFFFFF"/>
                </a:solidFill>
                <a:latin typeface="Avenir Next LT Pro"/>
                <a:cs typeface="Calibri"/>
              </a:rPr>
              <a:pPr/>
              <a:t> 167,840 </a:t>
            </a:fld>
            <a:endParaRPr lang="en-US" sz="1600" kern="1200">
              <a:solidFill>
                <a:schemeClr val="bg1"/>
              </a:solidFill>
              <a:latin typeface="Avenir Next LT Pro" panose="020B0504020202020204" pitchFamily="34" charset="0"/>
            </a:endParaRPr>
          </a:p>
        </xdr:txBody>
      </xdr:sp>
    </xdr:grpSp>
    <xdr:clientData/>
  </xdr:twoCellAnchor>
  <xdr:twoCellAnchor>
    <xdr:from>
      <xdr:col>13</xdr:col>
      <xdr:colOff>502920</xdr:colOff>
      <xdr:row>11</xdr:row>
      <xdr:rowOff>15240</xdr:rowOff>
    </xdr:from>
    <xdr:to>
      <xdr:col>16</xdr:col>
      <xdr:colOff>0</xdr:colOff>
      <xdr:row>13</xdr:row>
      <xdr:rowOff>167640</xdr:rowOff>
    </xdr:to>
    <xdr:grpSp>
      <xdr:nvGrpSpPr>
        <xdr:cNvPr id="67" name="Group 66">
          <a:extLst>
            <a:ext uri="{FF2B5EF4-FFF2-40B4-BE49-F238E27FC236}">
              <a16:creationId xmlns:a16="http://schemas.microsoft.com/office/drawing/2014/main" id="{E680B42D-0B57-4E38-9EB6-96588D2BE2EF}"/>
            </a:ext>
          </a:extLst>
        </xdr:cNvPr>
        <xdr:cNvGrpSpPr/>
      </xdr:nvGrpSpPr>
      <xdr:grpSpPr>
        <a:xfrm>
          <a:off x="8427720" y="2026920"/>
          <a:ext cx="1325880" cy="518160"/>
          <a:chOff x="5158740" y="1242060"/>
          <a:chExt cx="1325880" cy="518160"/>
        </a:xfrm>
      </xdr:grpSpPr>
      <xdr:grpSp>
        <xdr:nvGrpSpPr>
          <xdr:cNvPr id="68" name="Group 67">
            <a:extLst>
              <a:ext uri="{FF2B5EF4-FFF2-40B4-BE49-F238E27FC236}">
                <a16:creationId xmlns:a16="http://schemas.microsoft.com/office/drawing/2014/main" id="{503F23A7-867A-7170-091B-29ED30151C71}"/>
              </a:ext>
            </a:extLst>
          </xdr:cNvPr>
          <xdr:cNvGrpSpPr/>
        </xdr:nvGrpSpPr>
        <xdr:grpSpPr>
          <a:xfrm>
            <a:off x="5158740" y="1303020"/>
            <a:ext cx="1188720" cy="457200"/>
            <a:chOff x="4945380" y="1303020"/>
            <a:chExt cx="1188720" cy="457200"/>
          </a:xfrm>
        </xdr:grpSpPr>
        <xdr:sp macro="" textlink="">
          <xdr:nvSpPr>
            <xdr:cNvPr id="71" name="Rectangle: Rounded Corners 70">
              <a:extLst>
                <a:ext uri="{FF2B5EF4-FFF2-40B4-BE49-F238E27FC236}">
                  <a16:creationId xmlns:a16="http://schemas.microsoft.com/office/drawing/2014/main" id="{184FB050-FF10-0A40-D80E-1CCC7105CB93}"/>
                </a:ext>
              </a:extLst>
            </xdr:cNvPr>
            <xdr:cNvSpPr/>
          </xdr:nvSpPr>
          <xdr:spPr>
            <a:xfrm>
              <a:off x="4945380" y="1303020"/>
              <a:ext cx="118872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72" name="Rectangle: Rounded Corners 71">
              <a:extLst>
                <a:ext uri="{FF2B5EF4-FFF2-40B4-BE49-F238E27FC236}">
                  <a16:creationId xmlns:a16="http://schemas.microsoft.com/office/drawing/2014/main" id="{E15A24D7-FABD-B978-E913-A7C9427757BD}"/>
                </a:ext>
              </a:extLst>
            </xdr:cNvPr>
            <xdr:cNvSpPr/>
          </xdr:nvSpPr>
          <xdr:spPr>
            <a:xfrm>
              <a:off x="4991100" y="1394460"/>
              <a:ext cx="274320" cy="27432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73" name="Graphic 72" descr="City outline">
              <a:extLst>
                <a:ext uri="{FF2B5EF4-FFF2-40B4-BE49-F238E27FC236}">
                  <a16:creationId xmlns:a16="http://schemas.microsoft.com/office/drawing/2014/main" id="{5BB2CB13-70D6-5AF5-33DD-1C7AB76751F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91100" y="1409700"/>
              <a:ext cx="274320" cy="274320"/>
            </a:xfrm>
            <a:prstGeom prst="rect">
              <a:avLst/>
            </a:prstGeom>
          </xdr:spPr>
        </xdr:pic>
      </xdr:grpSp>
      <xdr:sp macro="" textlink="Pivottables!O5">
        <xdr:nvSpPr>
          <xdr:cNvPr id="69" name="TextBox 68">
            <a:extLst>
              <a:ext uri="{FF2B5EF4-FFF2-40B4-BE49-F238E27FC236}">
                <a16:creationId xmlns:a16="http://schemas.microsoft.com/office/drawing/2014/main" id="{65F0CA06-1E93-6F58-0EFC-2A808123A73C}"/>
              </a:ext>
            </a:extLst>
          </xdr:cNvPr>
          <xdr:cNvSpPr txBox="1"/>
        </xdr:nvSpPr>
        <xdr:spPr>
          <a:xfrm>
            <a:off x="5524500" y="1242060"/>
            <a:ext cx="7315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CBBDE8F-395D-4B8D-A94F-84214B9B7896}" type="TxLink">
              <a:rPr lang="en-US" sz="1200" b="0" i="0" u="none" strike="noStrike" kern="1200">
                <a:solidFill>
                  <a:srgbClr val="FFFFFF"/>
                </a:solidFill>
                <a:latin typeface="Avenir Next LT Pro"/>
                <a:cs typeface="Calibri"/>
              </a:rPr>
              <a:pPr/>
              <a:t>Egypt</a:t>
            </a:fld>
            <a:endParaRPr lang="en-US" sz="2800" kern="1200">
              <a:solidFill>
                <a:schemeClr val="bg1"/>
              </a:solidFill>
              <a:latin typeface="Avenir Next LT Pro" panose="020B0504020202020204" pitchFamily="34" charset="0"/>
            </a:endParaRPr>
          </a:p>
        </xdr:txBody>
      </xdr:sp>
      <xdr:sp macro="" textlink="Pivottables!Q5">
        <xdr:nvSpPr>
          <xdr:cNvPr id="70" name="TextBox 69">
            <a:extLst>
              <a:ext uri="{FF2B5EF4-FFF2-40B4-BE49-F238E27FC236}">
                <a16:creationId xmlns:a16="http://schemas.microsoft.com/office/drawing/2014/main" id="{79AEECCE-5222-86E9-1DE7-8572666F4B82}"/>
              </a:ext>
            </a:extLst>
          </xdr:cNvPr>
          <xdr:cNvSpPr txBox="1"/>
        </xdr:nvSpPr>
        <xdr:spPr>
          <a:xfrm>
            <a:off x="5410200" y="1493520"/>
            <a:ext cx="1074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08244CE-441D-4900-9930-2F7880397848}" type="TxLink">
              <a:rPr lang="en-US" sz="1600" b="0" i="0" u="none" strike="noStrike" kern="1200">
                <a:solidFill>
                  <a:srgbClr val="FFFFFF"/>
                </a:solidFill>
                <a:latin typeface="Avenir Next LT Pro"/>
                <a:cs typeface="Calibri"/>
              </a:rPr>
              <a:pPr/>
              <a:t> 364,236 </a:t>
            </a:fld>
            <a:endParaRPr lang="en-US" sz="1600" kern="1200">
              <a:solidFill>
                <a:schemeClr val="bg1"/>
              </a:solidFill>
              <a:latin typeface="Avenir Next LT Pro" panose="020B0504020202020204" pitchFamily="34" charset="0"/>
            </a:endParaRPr>
          </a:p>
        </xdr:txBody>
      </xdr:sp>
    </xdr:grpSp>
    <xdr:clientData/>
  </xdr:twoCellAnchor>
  <xdr:twoCellAnchor>
    <xdr:from>
      <xdr:col>6</xdr:col>
      <xdr:colOff>457200</xdr:colOff>
      <xdr:row>11</xdr:row>
      <xdr:rowOff>106680</xdr:rowOff>
    </xdr:from>
    <xdr:to>
      <xdr:col>8</xdr:col>
      <xdr:colOff>563880</xdr:colOff>
      <xdr:row>14</xdr:row>
      <xdr:rowOff>76200</xdr:rowOff>
    </xdr:to>
    <xdr:grpSp>
      <xdr:nvGrpSpPr>
        <xdr:cNvPr id="74" name="Group 73">
          <a:extLst>
            <a:ext uri="{FF2B5EF4-FFF2-40B4-BE49-F238E27FC236}">
              <a16:creationId xmlns:a16="http://schemas.microsoft.com/office/drawing/2014/main" id="{4EDB2C8C-B185-4F14-9789-DCF2BDFD187F}"/>
            </a:ext>
          </a:extLst>
        </xdr:cNvPr>
        <xdr:cNvGrpSpPr/>
      </xdr:nvGrpSpPr>
      <xdr:grpSpPr>
        <a:xfrm>
          <a:off x="4114800" y="2118360"/>
          <a:ext cx="1325880" cy="518160"/>
          <a:chOff x="5158740" y="1242060"/>
          <a:chExt cx="1325880" cy="518160"/>
        </a:xfrm>
      </xdr:grpSpPr>
      <xdr:grpSp>
        <xdr:nvGrpSpPr>
          <xdr:cNvPr id="75" name="Group 74">
            <a:extLst>
              <a:ext uri="{FF2B5EF4-FFF2-40B4-BE49-F238E27FC236}">
                <a16:creationId xmlns:a16="http://schemas.microsoft.com/office/drawing/2014/main" id="{AC86E7C4-5DDA-3119-283A-54A6AC32EA30}"/>
              </a:ext>
            </a:extLst>
          </xdr:cNvPr>
          <xdr:cNvGrpSpPr/>
        </xdr:nvGrpSpPr>
        <xdr:grpSpPr>
          <a:xfrm>
            <a:off x="5158740" y="1303020"/>
            <a:ext cx="1188720" cy="457200"/>
            <a:chOff x="4945380" y="1303020"/>
            <a:chExt cx="1188720" cy="457200"/>
          </a:xfrm>
        </xdr:grpSpPr>
        <xdr:sp macro="" textlink="">
          <xdr:nvSpPr>
            <xdr:cNvPr id="78" name="Rectangle: Rounded Corners 77">
              <a:extLst>
                <a:ext uri="{FF2B5EF4-FFF2-40B4-BE49-F238E27FC236}">
                  <a16:creationId xmlns:a16="http://schemas.microsoft.com/office/drawing/2014/main" id="{2006ACDF-5F5E-CFE0-9473-B828F808BF4E}"/>
                </a:ext>
              </a:extLst>
            </xdr:cNvPr>
            <xdr:cNvSpPr/>
          </xdr:nvSpPr>
          <xdr:spPr>
            <a:xfrm>
              <a:off x="4945380" y="1303020"/>
              <a:ext cx="118872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79" name="Rectangle: Rounded Corners 78">
              <a:extLst>
                <a:ext uri="{FF2B5EF4-FFF2-40B4-BE49-F238E27FC236}">
                  <a16:creationId xmlns:a16="http://schemas.microsoft.com/office/drawing/2014/main" id="{91905EE3-B058-1909-F81A-245E37952232}"/>
                </a:ext>
              </a:extLst>
            </xdr:cNvPr>
            <xdr:cNvSpPr/>
          </xdr:nvSpPr>
          <xdr:spPr>
            <a:xfrm>
              <a:off x="4991100" y="1394460"/>
              <a:ext cx="274320" cy="274320"/>
            </a:xfrm>
            <a:prstGeom prst="roundRect">
              <a:avLst/>
            </a:prstGeom>
            <a:solidFill>
              <a:srgbClr val="200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80" name="Graphic 79" descr="City outline">
              <a:extLst>
                <a:ext uri="{FF2B5EF4-FFF2-40B4-BE49-F238E27FC236}">
                  <a16:creationId xmlns:a16="http://schemas.microsoft.com/office/drawing/2014/main" id="{D4DFE2E4-E935-1569-E227-598437B7FD9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91100" y="1409700"/>
              <a:ext cx="274320" cy="274320"/>
            </a:xfrm>
            <a:prstGeom prst="rect">
              <a:avLst/>
            </a:prstGeom>
          </xdr:spPr>
        </xdr:pic>
      </xdr:grpSp>
      <xdr:sp macro="" textlink="Pivottables!O6">
        <xdr:nvSpPr>
          <xdr:cNvPr id="76" name="TextBox 75">
            <a:extLst>
              <a:ext uri="{FF2B5EF4-FFF2-40B4-BE49-F238E27FC236}">
                <a16:creationId xmlns:a16="http://schemas.microsoft.com/office/drawing/2014/main" id="{F4C568F3-BFEF-937C-6DAB-8542AC480328}"/>
              </a:ext>
            </a:extLst>
          </xdr:cNvPr>
          <xdr:cNvSpPr txBox="1"/>
        </xdr:nvSpPr>
        <xdr:spPr>
          <a:xfrm>
            <a:off x="5524500" y="1242060"/>
            <a:ext cx="7315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B1BD869-C443-487F-AFE4-64DCF86E0749}" type="TxLink">
              <a:rPr lang="en-US" sz="1200" b="0" i="0" u="none" strike="noStrike" kern="1200">
                <a:solidFill>
                  <a:srgbClr val="FFFFFF"/>
                </a:solidFill>
                <a:latin typeface="Avenir Next LT Pro"/>
                <a:cs typeface="Calibri"/>
              </a:rPr>
              <a:pPr/>
              <a:t>USA</a:t>
            </a:fld>
            <a:endParaRPr lang="en-US" sz="2800" kern="1200">
              <a:solidFill>
                <a:schemeClr val="bg1"/>
              </a:solidFill>
              <a:latin typeface="Avenir Next LT Pro" panose="020B0504020202020204" pitchFamily="34" charset="0"/>
            </a:endParaRPr>
          </a:p>
        </xdr:txBody>
      </xdr:sp>
      <xdr:sp macro="" textlink="Pivottables!Q6">
        <xdr:nvSpPr>
          <xdr:cNvPr id="77" name="TextBox 76">
            <a:extLst>
              <a:ext uri="{FF2B5EF4-FFF2-40B4-BE49-F238E27FC236}">
                <a16:creationId xmlns:a16="http://schemas.microsoft.com/office/drawing/2014/main" id="{DD627C73-B281-5B12-D10C-93FB6A5349A9}"/>
              </a:ext>
            </a:extLst>
          </xdr:cNvPr>
          <xdr:cNvSpPr txBox="1"/>
        </xdr:nvSpPr>
        <xdr:spPr>
          <a:xfrm>
            <a:off x="5410200" y="1493520"/>
            <a:ext cx="1074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D59D4F1-E2E1-463E-91E5-D3D2AB6D62AF}" type="TxLink">
              <a:rPr lang="en-US" sz="1600" b="0" i="0" u="none" strike="noStrike" kern="1200">
                <a:solidFill>
                  <a:srgbClr val="FFFFFF"/>
                </a:solidFill>
                <a:latin typeface="Avenir Next LT Pro"/>
                <a:cs typeface="Calibri"/>
              </a:rPr>
              <a:pPr/>
              <a:t> 197,480 </a:t>
            </a:fld>
            <a:endParaRPr lang="en-US" sz="1600" kern="1200">
              <a:solidFill>
                <a:schemeClr val="bg1"/>
              </a:solidFill>
              <a:latin typeface="Avenir Next LT Pro" panose="020B0504020202020204" pitchFamily="34" charset="0"/>
            </a:endParaRPr>
          </a:p>
        </xdr:txBody>
      </xdr:sp>
    </xdr:grpSp>
    <xdr:clientData/>
  </xdr:twoCellAnchor>
  <xdr:twoCellAnchor>
    <xdr:from>
      <xdr:col>17</xdr:col>
      <xdr:colOff>563880</xdr:colOff>
      <xdr:row>4</xdr:row>
      <xdr:rowOff>99060</xdr:rowOff>
    </xdr:from>
    <xdr:to>
      <xdr:col>20</xdr:col>
      <xdr:colOff>60960</xdr:colOff>
      <xdr:row>7</xdr:row>
      <xdr:rowOff>68580</xdr:rowOff>
    </xdr:to>
    <xdr:grpSp>
      <xdr:nvGrpSpPr>
        <xdr:cNvPr id="81" name="Group 80">
          <a:extLst>
            <a:ext uri="{FF2B5EF4-FFF2-40B4-BE49-F238E27FC236}">
              <a16:creationId xmlns:a16="http://schemas.microsoft.com/office/drawing/2014/main" id="{F175953A-BB2D-4DF4-86AF-15C0344B5435}"/>
            </a:ext>
          </a:extLst>
        </xdr:cNvPr>
        <xdr:cNvGrpSpPr/>
      </xdr:nvGrpSpPr>
      <xdr:grpSpPr>
        <a:xfrm>
          <a:off x="10927080" y="830580"/>
          <a:ext cx="1325880" cy="518160"/>
          <a:chOff x="5158740" y="1242060"/>
          <a:chExt cx="1325880" cy="518160"/>
        </a:xfrm>
      </xdr:grpSpPr>
      <xdr:grpSp>
        <xdr:nvGrpSpPr>
          <xdr:cNvPr id="82" name="Group 81">
            <a:extLst>
              <a:ext uri="{FF2B5EF4-FFF2-40B4-BE49-F238E27FC236}">
                <a16:creationId xmlns:a16="http://schemas.microsoft.com/office/drawing/2014/main" id="{1EAC3E98-82AA-2595-303F-2E0AC231E2C2}"/>
              </a:ext>
            </a:extLst>
          </xdr:cNvPr>
          <xdr:cNvGrpSpPr/>
        </xdr:nvGrpSpPr>
        <xdr:grpSpPr>
          <a:xfrm>
            <a:off x="5158740" y="1303020"/>
            <a:ext cx="1188720" cy="457200"/>
            <a:chOff x="4945380" y="1303020"/>
            <a:chExt cx="1188720" cy="457200"/>
          </a:xfrm>
        </xdr:grpSpPr>
        <xdr:sp macro="" textlink="">
          <xdr:nvSpPr>
            <xdr:cNvPr id="85" name="Rectangle: Rounded Corners 84">
              <a:extLst>
                <a:ext uri="{FF2B5EF4-FFF2-40B4-BE49-F238E27FC236}">
                  <a16:creationId xmlns:a16="http://schemas.microsoft.com/office/drawing/2014/main" id="{986217F0-F66F-90BD-B2A5-1DB7645B9F5A}"/>
                </a:ext>
              </a:extLst>
            </xdr:cNvPr>
            <xdr:cNvSpPr/>
          </xdr:nvSpPr>
          <xdr:spPr>
            <a:xfrm>
              <a:off x="4945380" y="1303020"/>
              <a:ext cx="118872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86" name="Rectangle: Rounded Corners 85">
              <a:extLst>
                <a:ext uri="{FF2B5EF4-FFF2-40B4-BE49-F238E27FC236}">
                  <a16:creationId xmlns:a16="http://schemas.microsoft.com/office/drawing/2014/main" id="{6AEF3D5A-6A45-39E4-0A03-919B170BB63B}"/>
                </a:ext>
              </a:extLst>
            </xdr:cNvPr>
            <xdr:cNvSpPr/>
          </xdr:nvSpPr>
          <xdr:spPr>
            <a:xfrm>
              <a:off x="4991100" y="1394460"/>
              <a:ext cx="274320" cy="27432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87" name="Graphic 86" descr="City outline">
              <a:extLst>
                <a:ext uri="{FF2B5EF4-FFF2-40B4-BE49-F238E27FC236}">
                  <a16:creationId xmlns:a16="http://schemas.microsoft.com/office/drawing/2014/main" id="{BD7E9066-CBB5-D7A4-4B23-346482D9865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91100" y="1409700"/>
              <a:ext cx="274320" cy="274320"/>
            </a:xfrm>
            <a:prstGeom prst="rect">
              <a:avLst/>
            </a:prstGeom>
          </xdr:spPr>
        </xdr:pic>
      </xdr:grpSp>
      <xdr:sp macro="" textlink="Pivottables!O7">
        <xdr:nvSpPr>
          <xdr:cNvPr id="83" name="TextBox 82">
            <a:extLst>
              <a:ext uri="{FF2B5EF4-FFF2-40B4-BE49-F238E27FC236}">
                <a16:creationId xmlns:a16="http://schemas.microsoft.com/office/drawing/2014/main" id="{EA2706AC-2248-7CE6-7C4E-76439949F34A}"/>
              </a:ext>
            </a:extLst>
          </xdr:cNvPr>
          <xdr:cNvSpPr txBox="1"/>
        </xdr:nvSpPr>
        <xdr:spPr>
          <a:xfrm>
            <a:off x="5524500" y="1242060"/>
            <a:ext cx="7315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965895D-51F6-4C59-BF62-DDF982267177}" type="TxLink">
              <a:rPr lang="en-US" sz="1200" b="0" i="0" u="none" strike="noStrike" kern="1200">
                <a:solidFill>
                  <a:srgbClr val="FFFFFF"/>
                </a:solidFill>
                <a:latin typeface="Avenir Next LT Pro"/>
                <a:cs typeface="Calibri"/>
              </a:rPr>
              <a:pPr/>
              <a:t>Russia</a:t>
            </a:fld>
            <a:endParaRPr lang="en-US" sz="2800" kern="1200">
              <a:solidFill>
                <a:schemeClr val="bg1"/>
              </a:solidFill>
              <a:latin typeface="Avenir Next LT Pro" panose="020B0504020202020204" pitchFamily="34" charset="0"/>
            </a:endParaRPr>
          </a:p>
        </xdr:txBody>
      </xdr:sp>
      <xdr:sp macro="" textlink="Pivottables!Q7">
        <xdr:nvSpPr>
          <xdr:cNvPr id="84" name="TextBox 83">
            <a:extLst>
              <a:ext uri="{FF2B5EF4-FFF2-40B4-BE49-F238E27FC236}">
                <a16:creationId xmlns:a16="http://schemas.microsoft.com/office/drawing/2014/main" id="{6C4C7336-5F83-EEE0-3AF8-3AA0AF889747}"/>
              </a:ext>
            </a:extLst>
          </xdr:cNvPr>
          <xdr:cNvSpPr txBox="1"/>
        </xdr:nvSpPr>
        <xdr:spPr>
          <a:xfrm>
            <a:off x="5410200" y="1493520"/>
            <a:ext cx="1074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F5B52195-3D23-4A98-AE61-4F1C2011C035}" type="TxLink">
              <a:rPr lang="en-US" sz="1600" b="0" i="0" u="none" strike="noStrike" kern="1200">
                <a:solidFill>
                  <a:srgbClr val="FFFFFF"/>
                </a:solidFill>
                <a:latin typeface="Avenir Next LT Pro"/>
                <a:cs typeface="Calibri"/>
              </a:rPr>
              <a:pPr/>
              <a:t> 187,412 </a:t>
            </a:fld>
            <a:endParaRPr lang="en-US" sz="1600" kern="1200">
              <a:solidFill>
                <a:schemeClr val="bg1"/>
              </a:solidFill>
              <a:latin typeface="Avenir Next LT Pro" panose="020B0504020202020204" pitchFamily="34" charset="0"/>
            </a:endParaRPr>
          </a:p>
        </xdr:txBody>
      </xdr:sp>
    </xdr:grpSp>
    <xdr:clientData/>
  </xdr:twoCellAnchor>
  <xdr:twoCellAnchor>
    <xdr:from>
      <xdr:col>9</xdr:col>
      <xdr:colOff>563880</xdr:colOff>
      <xdr:row>15</xdr:row>
      <xdr:rowOff>144780</xdr:rowOff>
    </xdr:from>
    <xdr:to>
      <xdr:col>12</xdr:col>
      <xdr:colOff>60960</xdr:colOff>
      <xdr:row>18</xdr:row>
      <xdr:rowOff>114300</xdr:rowOff>
    </xdr:to>
    <xdr:grpSp>
      <xdr:nvGrpSpPr>
        <xdr:cNvPr id="88" name="Group 87">
          <a:extLst>
            <a:ext uri="{FF2B5EF4-FFF2-40B4-BE49-F238E27FC236}">
              <a16:creationId xmlns:a16="http://schemas.microsoft.com/office/drawing/2014/main" id="{09339A33-3026-43FD-A10D-B28A051F5E2A}"/>
            </a:ext>
          </a:extLst>
        </xdr:cNvPr>
        <xdr:cNvGrpSpPr/>
      </xdr:nvGrpSpPr>
      <xdr:grpSpPr>
        <a:xfrm>
          <a:off x="6050280" y="2887980"/>
          <a:ext cx="1325880" cy="518160"/>
          <a:chOff x="5158740" y="1242060"/>
          <a:chExt cx="1325880" cy="518160"/>
        </a:xfrm>
      </xdr:grpSpPr>
      <xdr:grpSp>
        <xdr:nvGrpSpPr>
          <xdr:cNvPr id="89" name="Group 88">
            <a:extLst>
              <a:ext uri="{FF2B5EF4-FFF2-40B4-BE49-F238E27FC236}">
                <a16:creationId xmlns:a16="http://schemas.microsoft.com/office/drawing/2014/main" id="{BC56FD7F-6CAA-7BEF-BF9E-62D625B1790D}"/>
              </a:ext>
            </a:extLst>
          </xdr:cNvPr>
          <xdr:cNvGrpSpPr/>
        </xdr:nvGrpSpPr>
        <xdr:grpSpPr>
          <a:xfrm>
            <a:off x="5158740" y="1303020"/>
            <a:ext cx="1188720" cy="457200"/>
            <a:chOff x="4945380" y="1303020"/>
            <a:chExt cx="1188720" cy="457200"/>
          </a:xfrm>
        </xdr:grpSpPr>
        <xdr:sp macro="" textlink="">
          <xdr:nvSpPr>
            <xdr:cNvPr id="92" name="Rectangle: Rounded Corners 91">
              <a:extLst>
                <a:ext uri="{FF2B5EF4-FFF2-40B4-BE49-F238E27FC236}">
                  <a16:creationId xmlns:a16="http://schemas.microsoft.com/office/drawing/2014/main" id="{3D05E2CD-21F8-64B4-929A-BC09069F2DB9}"/>
                </a:ext>
              </a:extLst>
            </xdr:cNvPr>
            <xdr:cNvSpPr/>
          </xdr:nvSpPr>
          <xdr:spPr>
            <a:xfrm>
              <a:off x="4945380" y="1303020"/>
              <a:ext cx="1188720" cy="45720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93" name="Rectangle: Rounded Corners 92">
              <a:extLst>
                <a:ext uri="{FF2B5EF4-FFF2-40B4-BE49-F238E27FC236}">
                  <a16:creationId xmlns:a16="http://schemas.microsoft.com/office/drawing/2014/main" id="{7A26C802-8D4F-8E16-7036-A350B391808D}"/>
                </a:ext>
              </a:extLst>
            </xdr:cNvPr>
            <xdr:cNvSpPr/>
          </xdr:nvSpPr>
          <xdr:spPr>
            <a:xfrm>
              <a:off x="4991100" y="1394460"/>
              <a:ext cx="274320" cy="274320"/>
            </a:xfrm>
            <a:prstGeom prst="roundRect">
              <a:avLst/>
            </a:prstGeom>
            <a:solidFill>
              <a:srgbClr val="7A1BC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94" name="Graphic 93" descr="City outline">
              <a:extLst>
                <a:ext uri="{FF2B5EF4-FFF2-40B4-BE49-F238E27FC236}">
                  <a16:creationId xmlns:a16="http://schemas.microsoft.com/office/drawing/2014/main" id="{ECDD369C-F09A-90F6-6DB5-F63D05860CD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91100" y="1409700"/>
              <a:ext cx="274320" cy="274320"/>
            </a:xfrm>
            <a:prstGeom prst="rect">
              <a:avLst/>
            </a:prstGeom>
          </xdr:spPr>
        </xdr:pic>
      </xdr:grpSp>
      <xdr:sp macro="" textlink="Pivottables!O10">
        <xdr:nvSpPr>
          <xdr:cNvPr id="90" name="TextBox 89">
            <a:extLst>
              <a:ext uri="{FF2B5EF4-FFF2-40B4-BE49-F238E27FC236}">
                <a16:creationId xmlns:a16="http://schemas.microsoft.com/office/drawing/2014/main" id="{8B18B908-455E-8012-A384-974F84F1A761}"/>
              </a:ext>
            </a:extLst>
          </xdr:cNvPr>
          <xdr:cNvSpPr txBox="1"/>
        </xdr:nvSpPr>
        <xdr:spPr>
          <a:xfrm>
            <a:off x="5524500" y="1242060"/>
            <a:ext cx="7315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9EBDF51-54B6-42A5-98D1-1FD46698EFF8}" type="TxLink">
              <a:rPr lang="en-US" sz="1200" b="0" i="0" u="none" strike="noStrike" kern="1200">
                <a:solidFill>
                  <a:srgbClr val="FFFFFF"/>
                </a:solidFill>
                <a:latin typeface="Avenir Next LT Pro"/>
                <a:cs typeface="Calibri"/>
              </a:rPr>
              <a:pPr/>
              <a:t>Brazil</a:t>
            </a:fld>
            <a:endParaRPr lang="en-US" sz="2800" kern="1200">
              <a:solidFill>
                <a:schemeClr val="bg1"/>
              </a:solidFill>
              <a:latin typeface="Avenir Next LT Pro" panose="020B0504020202020204" pitchFamily="34" charset="0"/>
            </a:endParaRPr>
          </a:p>
        </xdr:txBody>
      </xdr:sp>
      <xdr:sp macro="" textlink="Pivottables!Q10">
        <xdr:nvSpPr>
          <xdr:cNvPr id="91" name="TextBox 90">
            <a:extLst>
              <a:ext uri="{FF2B5EF4-FFF2-40B4-BE49-F238E27FC236}">
                <a16:creationId xmlns:a16="http://schemas.microsoft.com/office/drawing/2014/main" id="{876FAFCB-1FAC-0D41-DB85-E6CF6EC4B801}"/>
              </a:ext>
            </a:extLst>
          </xdr:cNvPr>
          <xdr:cNvSpPr txBox="1"/>
        </xdr:nvSpPr>
        <xdr:spPr>
          <a:xfrm>
            <a:off x="5410200" y="1493520"/>
            <a:ext cx="10744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35351B2A-0A0E-4862-AC13-0B8C9D6D409B}" type="TxLink">
              <a:rPr lang="en-US" sz="1600" b="0" i="0" u="none" strike="noStrike" kern="1200">
                <a:solidFill>
                  <a:srgbClr val="FFFFFF"/>
                </a:solidFill>
                <a:latin typeface="Avenir Next LT Pro"/>
                <a:cs typeface="Calibri"/>
              </a:rPr>
              <a:pPr/>
              <a:t> 126,472 </a:t>
            </a:fld>
            <a:endParaRPr lang="en-US" sz="1600" kern="1200">
              <a:solidFill>
                <a:schemeClr val="bg1"/>
              </a:solidFill>
              <a:latin typeface="Avenir Next LT Pro" panose="020B0504020202020204" pitchFamily="34" charset="0"/>
            </a:endParaRPr>
          </a:p>
        </xdr:txBody>
      </xdr:sp>
    </xdr:grpSp>
    <xdr:clientData/>
  </xdr:twoCellAnchor>
  <xdr:twoCellAnchor>
    <xdr:from>
      <xdr:col>14</xdr:col>
      <xdr:colOff>430306</xdr:colOff>
      <xdr:row>15</xdr:row>
      <xdr:rowOff>102823</xdr:rowOff>
    </xdr:from>
    <xdr:to>
      <xdr:col>15</xdr:col>
      <xdr:colOff>95026</xdr:colOff>
      <xdr:row>17</xdr:row>
      <xdr:rowOff>13288</xdr:rowOff>
    </xdr:to>
    <xdr:grpSp>
      <xdr:nvGrpSpPr>
        <xdr:cNvPr id="101" name="Group 100">
          <a:extLst>
            <a:ext uri="{FF2B5EF4-FFF2-40B4-BE49-F238E27FC236}">
              <a16:creationId xmlns:a16="http://schemas.microsoft.com/office/drawing/2014/main" id="{9A38EA40-87AF-489B-B3A6-F2DAEB486D9E}"/>
            </a:ext>
          </a:extLst>
        </xdr:cNvPr>
        <xdr:cNvGrpSpPr/>
      </xdr:nvGrpSpPr>
      <xdr:grpSpPr>
        <a:xfrm>
          <a:off x="8964706" y="2846023"/>
          <a:ext cx="274320" cy="276225"/>
          <a:chOff x="9986010" y="2762250"/>
          <a:chExt cx="274320" cy="274320"/>
        </a:xfrm>
      </xdr:grpSpPr>
      <xdr:sp macro="" textlink="Pivottables!Q15">
        <xdr:nvSpPr>
          <xdr:cNvPr id="102" name="TextBox 101">
            <a:extLst>
              <a:ext uri="{FF2B5EF4-FFF2-40B4-BE49-F238E27FC236}">
                <a16:creationId xmlns:a16="http://schemas.microsoft.com/office/drawing/2014/main" id="{D466967E-7EBE-BB42-21EE-DE8FB44A87C5}"/>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103" name="TextBox 102">
            <a:extLst>
              <a:ext uri="{FF2B5EF4-FFF2-40B4-BE49-F238E27FC236}">
                <a16:creationId xmlns:a16="http://schemas.microsoft.com/office/drawing/2014/main" id="{09BB4F32-A484-FD10-AFE7-E6DC316C7394}"/>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14</xdr:col>
      <xdr:colOff>596680</xdr:colOff>
      <xdr:row>14</xdr:row>
      <xdr:rowOff>159455</xdr:rowOff>
    </xdr:from>
    <xdr:to>
      <xdr:col>15</xdr:col>
      <xdr:colOff>258087</xdr:colOff>
      <xdr:row>16</xdr:row>
      <xdr:rowOff>69921</xdr:rowOff>
    </xdr:to>
    <xdr:grpSp>
      <xdr:nvGrpSpPr>
        <xdr:cNvPr id="107" name="Group 106">
          <a:extLst>
            <a:ext uri="{FF2B5EF4-FFF2-40B4-BE49-F238E27FC236}">
              <a16:creationId xmlns:a16="http://schemas.microsoft.com/office/drawing/2014/main" id="{7F854006-D5B3-4DFB-8156-684CEEBF778C}"/>
            </a:ext>
          </a:extLst>
        </xdr:cNvPr>
        <xdr:cNvGrpSpPr/>
      </xdr:nvGrpSpPr>
      <xdr:grpSpPr>
        <a:xfrm>
          <a:off x="9131080" y="2719775"/>
          <a:ext cx="271007" cy="276226"/>
          <a:chOff x="9986010" y="2762250"/>
          <a:chExt cx="274320" cy="274320"/>
        </a:xfrm>
      </xdr:grpSpPr>
      <xdr:sp macro="" textlink="Pivottables!Q15">
        <xdr:nvSpPr>
          <xdr:cNvPr id="108" name="TextBox 107">
            <a:extLst>
              <a:ext uri="{FF2B5EF4-FFF2-40B4-BE49-F238E27FC236}">
                <a16:creationId xmlns:a16="http://schemas.microsoft.com/office/drawing/2014/main" id="{B1FA0FAA-F4F4-914B-5ACB-2F1F5C1B1542}"/>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109" name="TextBox 108">
            <a:extLst>
              <a:ext uri="{FF2B5EF4-FFF2-40B4-BE49-F238E27FC236}">
                <a16:creationId xmlns:a16="http://schemas.microsoft.com/office/drawing/2014/main" id="{1535B72E-E64D-C804-BDCF-775E9B5971FA}"/>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14</xdr:col>
      <xdr:colOff>519204</xdr:colOff>
      <xdr:row>16</xdr:row>
      <xdr:rowOff>31727</xdr:rowOff>
    </xdr:from>
    <xdr:to>
      <xdr:col>15</xdr:col>
      <xdr:colOff>180611</xdr:colOff>
      <xdr:row>17</xdr:row>
      <xdr:rowOff>125242</xdr:rowOff>
    </xdr:to>
    <xdr:grpSp>
      <xdr:nvGrpSpPr>
        <xdr:cNvPr id="110" name="Group 109">
          <a:extLst>
            <a:ext uri="{FF2B5EF4-FFF2-40B4-BE49-F238E27FC236}">
              <a16:creationId xmlns:a16="http://schemas.microsoft.com/office/drawing/2014/main" id="{9E99412D-E5F6-404B-AB55-FE07C9EC1BB2}"/>
            </a:ext>
          </a:extLst>
        </xdr:cNvPr>
        <xdr:cNvGrpSpPr/>
      </xdr:nvGrpSpPr>
      <xdr:grpSpPr>
        <a:xfrm>
          <a:off x="9053604" y="2957807"/>
          <a:ext cx="271007" cy="276395"/>
          <a:chOff x="9986010" y="2762250"/>
          <a:chExt cx="274320" cy="274320"/>
        </a:xfrm>
      </xdr:grpSpPr>
      <xdr:sp macro="" textlink="Pivottables!Q15">
        <xdr:nvSpPr>
          <xdr:cNvPr id="111" name="TextBox 110">
            <a:extLst>
              <a:ext uri="{FF2B5EF4-FFF2-40B4-BE49-F238E27FC236}">
                <a16:creationId xmlns:a16="http://schemas.microsoft.com/office/drawing/2014/main" id="{C47D6FD9-7557-58B9-A1CC-DD4C6AC9F27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112" name="TextBox 111">
            <a:extLst>
              <a:ext uri="{FF2B5EF4-FFF2-40B4-BE49-F238E27FC236}">
                <a16:creationId xmlns:a16="http://schemas.microsoft.com/office/drawing/2014/main" id="{D4A70CFE-97A9-5AEA-6E61-3FFE5DB1F83A}"/>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15</xdr:col>
      <xdr:colOff>147236</xdr:colOff>
      <xdr:row>15</xdr:row>
      <xdr:rowOff>150885</xdr:rowOff>
    </xdr:from>
    <xdr:to>
      <xdr:col>15</xdr:col>
      <xdr:colOff>421556</xdr:colOff>
      <xdr:row>17</xdr:row>
      <xdr:rowOff>60517</xdr:rowOff>
    </xdr:to>
    <xdr:grpSp>
      <xdr:nvGrpSpPr>
        <xdr:cNvPr id="116" name="Group 115">
          <a:extLst>
            <a:ext uri="{FF2B5EF4-FFF2-40B4-BE49-F238E27FC236}">
              <a16:creationId xmlns:a16="http://schemas.microsoft.com/office/drawing/2014/main" id="{0FCF4914-D0BD-4D16-9FA8-57AED50981ED}"/>
            </a:ext>
          </a:extLst>
        </xdr:cNvPr>
        <xdr:cNvGrpSpPr/>
      </xdr:nvGrpSpPr>
      <xdr:grpSpPr>
        <a:xfrm>
          <a:off x="9291236" y="2894085"/>
          <a:ext cx="274320" cy="275392"/>
          <a:chOff x="9986010" y="2762250"/>
          <a:chExt cx="274320" cy="274320"/>
        </a:xfrm>
      </xdr:grpSpPr>
      <xdr:sp macro="" textlink="Pivottables!Q15">
        <xdr:nvSpPr>
          <xdr:cNvPr id="117" name="TextBox 116">
            <a:extLst>
              <a:ext uri="{FF2B5EF4-FFF2-40B4-BE49-F238E27FC236}">
                <a16:creationId xmlns:a16="http://schemas.microsoft.com/office/drawing/2014/main" id="{2524E60E-4DA2-FB9E-0DF0-AF6840F8C913}"/>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118" name="TextBox 117">
            <a:extLst>
              <a:ext uri="{FF2B5EF4-FFF2-40B4-BE49-F238E27FC236}">
                <a16:creationId xmlns:a16="http://schemas.microsoft.com/office/drawing/2014/main" id="{8D09C281-5147-9446-B7A7-6F4C74BB504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14</xdr:col>
      <xdr:colOff>342205</xdr:colOff>
      <xdr:row>14</xdr:row>
      <xdr:rowOff>35928</xdr:rowOff>
    </xdr:from>
    <xdr:to>
      <xdr:col>15</xdr:col>
      <xdr:colOff>3612</xdr:colOff>
      <xdr:row>15</xdr:row>
      <xdr:rowOff>128611</xdr:rowOff>
    </xdr:to>
    <xdr:grpSp>
      <xdr:nvGrpSpPr>
        <xdr:cNvPr id="119" name="Group 118">
          <a:extLst>
            <a:ext uri="{FF2B5EF4-FFF2-40B4-BE49-F238E27FC236}">
              <a16:creationId xmlns:a16="http://schemas.microsoft.com/office/drawing/2014/main" id="{1B999663-6377-45D9-9994-BCFD2C65228D}"/>
            </a:ext>
          </a:extLst>
        </xdr:cNvPr>
        <xdr:cNvGrpSpPr/>
      </xdr:nvGrpSpPr>
      <xdr:grpSpPr>
        <a:xfrm>
          <a:off x="8876605" y="2596248"/>
          <a:ext cx="271007" cy="275563"/>
          <a:chOff x="9986010" y="2762250"/>
          <a:chExt cx="274320" cy="274320"/>
        </a:xfrm>
      </xdr:grpSpPr>
      <xdr:sp macro="" textlink="Pivottables!Q15">
        <xdr:nvSpPr>
          <xdr:cNvPr id="120" name="TextBox 119">
            <a:extLst>
              <a:ext uri="{FF2B5EF4-FFF2-40B4-BE49-F238E27FC236}">
                <a16:creationId xmlns:a16="http://schemas.microsoft.com/office/drawing/2014/main" id="{0F4584D9-E884-1D80-D485-CFF8D541DFB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121" name="TextBox 120">
            <a:extLst>
              <a:ext uri="{FF2B5EF4-FFF2-40B4-BE49-F238E27FC236}">
                <a16:creationId xmlns:a16="http://schemas.microsoft.com/office/drawing/2014/main" id="{12CC0705-9737-86A6-55BB-75942E2A071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15</xdr:col>
      <xdr:colOff>315812</xdr:colOff>
      <xdr:row>15</xdr:row>
      <xdr:rowOff>94675</xdr:rowOff>
    </xdr:from>
    <xdr:to>
      <xdr:col>15</xdr:col>
      <xdr:colOff>585968</xdr:colOff>
      <xdr:row>17</xdr:row>
      <xdr:rowOff>5140</xdr:rowOff>
    </xdr:to>
    <xdr:grpSp>
      <xdr:nvGrpSpPr>
        <xdr:cNvPr id="122" name="Group 121">
          <a:extLst>
            <a:ext uri="{FF2B5EF4-FFF2-40B4-BE49-F238E27FC236}">
              <a16:creationId xmlns:a16="http://schemas.microsoft.com/office/drawing/2014/main" id="{4D1BA883-9D99-4B1D-AB7E-BBDBC9E2D811}"/>
            </a:ext>
          </a:extLst>
        </xdr:cNvPr>
        <xdr:cNvGrpSpPr/>
      </xdr:nvGrpSpPr>
      <xdr:grpSpPr>
        <a:xfrm>
          <a:off x="9459812" y="2837875"/>
          <a:ext cx="270156" cy="276225"/>
          <a:chOff x="9986010" y="2762250"/>
          <a:chExt cx="274320" cy="274320"/>
        </a:xfrm>
      </xdr:grpSpPr>
      <xdr:sp macro="" textlink="Pivottables!Q15">
        <xdr:nvSpPr>
          <xdr:cNvPr id="123" name="TextBox 122">
            <a:extLst>
              <a:ext uri="{FF2B5EF4-FFF2-40B4-BE49-F238E27FC236}">
                <a16:creationId xmlns:a16="http://schemas.microsoft.com/office/drawing/2014/main" id="{988D4F97-79B0-3F72-5817-48A106404F4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124" name="TextBox 123">
            <a:extLst>
              <a:ext uri="{FF2B5EF4-FFF2-40B4-BE49-F238E27FC236}">
                <a16:creationId xmlns:a16="http://schemas.microsoft.com/office/drawing/2014/main" id="{6471BD50-B1C6-5571-EA50-BD72E54EA0F3}"/>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15</xdr:col>
      <xdr:colOff>406911</xdr:colOff>
      <xdr:row>15</xdr:row>
      <xdr:rowOff>90455</xdr:rowOff>
    </xdr:from>
    <xdr:to>
      <xdr:col>16</xdr:col>
      <xdr:colOff>72482</xdr:colOff>
      <xdr:row>17</xdr:row>
      <xdr:rowOff>87</xdr:rowOff>
    </xdr:to>
    <xdr:grpSp>
      <xdr:nvGrpSpPr>
        <xdr:cNvPr id="128" name="Group 127">
          <a:extLst>
            <a:ext uri="{FF2B5EF4-FFF2-40B4-BE49-F238E27FC236}">
              <a16:creationId xmlns:a16="http://schemas.microsoft.com/office/drawing/2014/main" id="{86EE3DCD-DC69-434C-B3A9-81700BBB0377}"/>
            </a:ext>
          </a:extLst>
        </xdr:cNvPr>
        <xdr:cNvGrpSpPr/>
      </xdr:nvGrpSpPr>
      <xdr:grpSpPr>
        <a:xfrm>
          <a:off x="9550911" y="2833655"/>
          <a:ext cx="275171" cy="275392"/>
          <a:chOff x="9986010" y="2762250"/>
          <a:chExt cx="274320" cy="274320"/>
        </a:xfrm>
      </xdr:grpSpPr>
      <xdr:sp macro="" textlink="Pivottables!Q15">
        <xdr:nvSpPr>
          <xdr:cNvPr id="129" name="TextBox 128">
            <a:extLst>
              <a:ext uri="{FF2B5EF4-FFF2-40B4-BE49-F238E27FC236}">
                <a16:creationId xmlns:a16="http://schemas.microsoft.com/office/drawing/2014/main" id="{55BF04A5-C048-346B-5C0F-62B668040BBE}"/>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130" name="TextBox 129">
            <a:extLst>
              <a:ext uri="{FF2B5EF4-FFF2-40B4-BE49-F238E27FC236}">
                <a16:creationId xmlns:a16="http://schemas.microsoft.com/office/drawing/2014/main" id="{6565725F-79C7-1756-A7DE-965FC66CC551}"/>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15</xdr:col>
      <xdr:colOff>316662</xdr:colOff>
      <xdr:row>15</xdr:row>
      <xdr:rowOff>38520</xdr:rowOff>
    </xdr:from>
    <xdr:to>
      <xdr:col>15</xdr:col>
      <xdr:colOff>590982</xdr:colOff>
      <xdr:row>16</xdr:row>
      <xdr:rowOff>131203</xdr:rowOff>
    </xdr:to>
    <xdr:grpSp>
      <xdr:nvGrpSpPr>
        <xdr:cNvPr id="131" name="Group 130">
          <a:extLst>
            <a:ext uri="{FF2B5EF4-FFF2-40B4-BE49-F238E27FC236}">
              <a16:creationId xmlns:a16="http://schemas.microsoft.com/office/drawing/2014/main" id="{B1ED7439-0A4B-4AF8-9720-404F94CE31A0}"/>
            </a:ext>
          </a:extLst>
        </xdr:cNvPr>
        <xdr:cNvGrpSpPr/>
      </xdr:nvGrpSpPr>
      <xdr:grpSpPr>
        <a:xfrm>
          <a:off x="9460662" y="2781720"/>
          <a:ext cx="274320" cy="275563"/>
          <a:chOff x="9986010" y="2762250"/>
          <a:chExt cx="274320" cy="274320"/>
        </a:xfrm>
      </xdr:grpSpPr>
      <xdr:sp macro="" textlink="Pivottables!Q15">
        <xdr:nvSpPr>
          <xdr:cNvPr id="132" name="TextBox 131">
            <a:extLst>
              <a:ext uri="{FF2B5EF4-FFF2-40B4-BE49-F238E27FC236}">
                <a16:creationId xmlns:a16="http://schemas.microsoft.com/office/drawing/2014/main" id="{E081AE58-95E0-73C6-D7FF-42EE78C1CA6A}"/>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133" name="TextBox 132">
            <a:extLst>
              <a:ext uri="{FF2B5EF4-FFF2-40B4-BE49-F238E27FC236}">
                <a16:creationId xmlns:a16="http://schemas.microsoft.com/office/drawing/2014/main" id="{C4F011AB-D016-9039-7678-B8836417F10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14</xdr:col>
      <xdr:colOff>600176</xdr:colOff>
      <xdr:row>15</xdr:row>
      <xdr:rowOff>40464</xdr:rowOff>
    </xdr:from>
    <xdr:to>
      <xdr:col>15</xdr:col>
      <xdr:colOff>264896</xdr:colOff>
      <xdr:row>16</xdr:row>
      <xdr:rowOff>132074</xdr:rowOff>
    </xdr:to>
    <xdr:grpSp>
      <xdr:nvGrpSpPr>
        <xdr:cNvPr id="134" name="Group 133">
          <a:extLst>
            <a:ext uri="{FF2B5EF4-FFF2-40B4-BE49-F238E27FC236}">
              <a16:creationId xmlns:a16="http://schemas.microsoft.com/office/drawing/2014/main" id="{B7538176-E02A-4DF7-B01C-23CA10EB0115}"/>
            </a:ext>
          </a:extLst>
        </xdr:cNvPr>
        <xdr:cNvGrpSpPr/>
      </xdr:nvGrpSpPr>
      <xdr:grpSpPr>
        <a:xfrm>
          <a:off x="9134576" y="2783664"/>
          <a:ext cx="274320" cy="274490"/>
          <a:chOff x="8911590" y="2686050"/>
          <a:chExt cx="274320" cy="274320"/>
        </a:xfrm>
      </xdr:grpSpPr>
      <xdr:sp macro="" textlink="Pivottables!P15">
        <xdr:nvSpPr>
          <xdr:cNvPr id="135" name="TextBox 134">
            <a:extLst>
              <a:ext uri="{FF2B5EF4-FFF2-40B4-BE49-F238E27FC236}">
                <a16:creationId xmlns:a16="http://schemas.microsoft.com/office/drawing/2014/main" id="{A93F5DDA-B847-EDC1-B0FB-A1F24733A63E}"/>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36" name="TextBox 135">
            <a:extLst>
              <a:ext uri="{FF2B5EF4-FFF2-40B4-BE49-F238E27FC236}">
                <a16:creationId xmlns:a16="http://schemas.microsoft.com/office/drawing/2014/main" id="{E8437959-0A4E-E867-F232-FA9DBE4C0A9B}"/>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14</xdr:col>
      <xdr:colOff>343905</xdr:colOff>
      <xdr:row>15</xdr:row>
      <xdr:rowOff>163063</xdr:rowOff>
    </xdr:from>
    <xdr:to>
      <xdr:col>15</xdr:col>
      <xdr:colOff>8625</xdr:colOff>
      <xdr:row>17</xdr:row>
      <xdr:rowOff>71622</xdr:rowOff>
    </xdr:to>
    <xdr:grpSp>
      <xdr:nvGrpSpPr>
        <xdr:cNvPr id="137" name="Group 136">
          <a:extLst>
            <a:ext uri="{FF2B5EF4-FFF2-40B4-BE49-F238E27FC236}">
              <a16:creationId xmlns:a16="http://schemas.microsoft.com/office/drawing/2014/main" id="{D78D40E7-DF0A-4D43-B137-39C5BD726F8B}"/>
            </a:ext>
          </a:extLst>
        </xdr:cNvPr>
        <xdr:cNvGrpSpPr/>
      </xdr:nvGrpSpPr>
      <xdr:grpSpPr>
        <a:xfrm>
          <a:off x="8878305" y="2906263"/>
          <a:ext cx="274320" cy="274319"/>
          <a:chOff x="8911590" y="2686050"/>
          <a:chExt cx="274320" cy="274320"/>
        </a:xfrm>
      </xdr:grpSpPr>
      <xdr:sp macro="" textlink="Pivottables!P15">
        <xdr:nvSpPr>
          <xdr:cNvPr id="138" name="TextBox 137">
            <a:extLst>
              <a:ext uri="{FF2B5EF4-FFF2-40B4-BE49-F238E27FC236}">
                <a16:creationId xmlns:a16="http://schemas.microsoft.com/office/drawing/2014/main" id="{717EC3DF-0B28-EC61-AC74-D9B402F0EAF7}"/>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39" name="TextBox 138">
            <a:extLst>
              <a:ext uri="{FF2B5EF4-FFF2-40B4-BE49-F238E27FC236}">
                <a16:creationId xmlns:a16="http://schemas.microsoft.com/office/drawing/2014/main" id="{E1996DF0-B6BA-2882-0BFA-DFDE8DF2B2CF}"/>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14</xdr:col>
      <xdr:colOff>257915</xdr:colOff>
      <xdr:row>14</xdr:row>
      <xdr:rowOff>102614</xdr:rowOff>
    </xdr:from>
    <xdr:to>
      <xdr:col>14</xdr:col>
      <xdr:colOff>531384</xdr:colOff>
      <xdr:row>16</xdr:row>
      <xdr:rowOff>11174</xdr:rowOff>
    </xdr:to>
    <xdr:grpSp>
      <xdr:nvGrpSpPr>
        <xdr:cNvPr id="140" name="Group 139">
          <a:extLst>
            <a:ext uri="{FF2B5EF4-FFF2-40B4-BE49-F238E27FC236}">
              <a16:creationId xmlns:a16="http://schemas.microsoft.com/office/drawing/2014/main" id="{4C55A484-1EE9-414A-B181-488ADC42E175}"/>
            </a:ext>
          </a:extLst>
        </xdr:cNvPr>
        <xdr:cNvGrpSpPr/>
      </xdr:nvGrpSpPr>
      <xdr:grpSpPr>
        <a:xfrm>
          <a:off x="8792315" y="2662934"/>
          <a:ext cx="273469" cy="274320"/>
          <a:chOff x="8911590" y="2686050"/>
          <a:chExt cx="274320" cy="274320"/>
        </a:xfrm>
      </xdr:grpSpPr>
      <xdr:sp macro="" textlink="Pivottables!P15">
        <xdr:nvSpPr>
          <xdr:cNvPr id="141" name="TextBox 140">
            <a:extLst>
              <a:ext uri="{FF2B5EF4-FFF2-40B4-BE49-F238E27FC236}">
                <a16:creationId xmlns:a16="http://schemas.microsoft.com/office/drawing/2014/main" id="{8BC10C66-3D69-083C-91B9-0817353E279F}"/>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42" name="TextBox 141">
            <a:extLst>
              <a:ext uri="{FF2B5EF4-FFF2-40B4-BE49-F238E27FC236}">
                <a16:creationId xmlns:a16="http://schemas.microsoft.com/office/drawing/2014/main" id="{CCD81A5B-45E3-1935-103B-4C7405F9947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14</xdr:col>
      <xdr:colOff>257915</xdr:colOff>
      <xdr:row>15</xdr:row>
      <xdr:rowOff>43018</xdr:rowOff>
    </xdr:from>
    <xdr:to>
      <xdr:col>14</xdr:col>
      <xdr:colOff>531384</xdr:colOff>
      <xdr:row>16</xdr:row>
      <xdr:rowOff>134628</xdr:rowOff>
    </xdr:to>
    <xdr:grpSp>
      <xdr:nvGrpSpPr>
        <xdr:cNvPr id="143" name="Group 142">
          <a:extLst>
            <a:ext uri="{FF2B5EF4-FFF2-40B4-BE49-F238E27FC236}">
              <a16:creationId xmlns:a16="http://schemas.microsoft.com/office/drawing/2014/main" id="{00D343A2-CB79-406E-B34B-C18504611E75}"/>
            </a:ext>
          </a:extLst>
        </xdr:cNvPr>
        <xdr:cNvGrpSpPr/>
      </xdr:nvGrpSpPr>
      <xdr:grpSpPr>
        <a:xfrm>
          <a:off x="8792315" y="2786218"/>
          <a:ext cx="273469" cy="274490"/>
          <a:chOff x="8911590" y="2686050"/>
          <a:chExt cx="274320" cy="274320"/>
        </a:xfrm>
      </xdr:grpSpPr>
      <xdr:sp macro="" textlink="Pivottables!P15">
        <xdr:nvSpPr>
          <xdr:cNvPr id="144" name="TextBox 143">
            <a:extLst>
              <a:ext uri="{FF2B5EF4-FFF2-40B4-BE49-F238E27FC236}">
                <a16:creationId xmlns:a16="http://schemas.microsoft.com/office/drawing/2014/main" id="{B5AEA1AE-5DC4-B701-1A54-F7B2D580495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45" name="TextBox 144">
            <a:extLst>
              <a:ext uri="{FF2B5EF4-FFF2-40B4-BE49-F238E27FC236}">
                <a16:creationId xmlns:a16="http://schemas.microsoft.com/office/drawing/2014/main" id="{7564438A-4E77-5B02-7608-16A967614CAF}"/>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78269</xdr:colOff>
      <xdr:row>14</xdr:row>
      <xdr:rowOff>161358</xdr:rowOff>
    </xdr:from>
    <xdr:to>
      <xdr:col>15</xdr:col>
      <xdr:colOff>351738</xdr:colOff>
      <xdr:row>16</xdr:row>
      <xdr:rowOff>69918</xdr:rowOff>
    </xdr:to>
    <xdr:grpSp>
      <xdr:nvGrpSpPr>
        <xdr:cNvPr id="146" name="Group 145">
          <a:extLst>
            <a:ext uri="{FF2B5EF4-FFF2-40B4-BE49-F238E27FC236}">
              <a16:creationId xmlns:a16="http://schemas.microsoft.com/office/drawing/2014/main" id="{ABF49148-0FD6-485C-B2D1-81C1561AD2A4}"/>
            </a:ext>
          </a:extLst>
        </xdr:cNvPr>
        <xdr:cNvGrpSpPr/>
      </xdr:nvGrpSpPr>
      <xdr:grpSpPr>
        <a:xfrm>
          <a:off x="9222269" y="2721678"/>
          <a:ext cx="273469" cy="274320"/>
          <a:chOff x="8911590" y="2686050"/>
          <a:chExt cx="274320" cy="274320"/>
        </a:xfrm>
      </xdr:grpSpPr>
      <xdr:sp macro="" textlink="Pivottables!P15">
        <xdr:nvSpPr>
          <xdr:cNvPr id="147" name="TextBox 146">
            <a:extLst>
              <a:ext uri="{FF2B5EF4-FFF2-40B4-BE49-F238E27FC236}">
                <a16:creationId xmlns:a16="http://schemas.microsoft.com/office/drawing/2014/main" id="{FBDE41E4-6543-B931-83C1-8599CB1859E2}"/>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48" name="TextBox 147">
            <a:extLst>
              <a:ext uri="{FF2B5EF4-FFF2-40B4-BE49-F238E27FC236}">
                <a16:creationId xmlns:a16="http://schemas.microsoft.com/office/drawing/2014/main" id="{E5166B0A-2D8C-BDDA-4183-CA6DC7142ACB}"/>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14</xdr:col>
      <xdr:colOff>345606</xdr:colOff>
      <xdr:row>16</xdr:row>
      <xdr:rowOff>151994</xdr:rowOff>
    </xdr:from>
    <xdr:to>
      <xdr:col>15</xdr:col>
      <xdr:colOff>10326</xdr:colOff>
      <xdr:row>18</xdr:row>
      <xdr:rowOff>60553</xdr:rowOff>
    </xdr:to>
    <xdr:grpSp>
      <xdr:nvGrpSpPr>
        <xdr:cNvPr id="149" name="Group 148">
          <a:extLst>
            <a:ext uri="{FF2B5EF4-FFF2-40B4-BE49-F238E27FC236}">
              <a16:creationId xmlns:a16="http://schemas.microsoft.com/office/drawing/2014/main" id="{42D51D44-6192-4465-AB5E-EB5102572CF4}"/>
            </a:ext>
          </a:extLst>
        </xdr:cNvPr>
        <xdr:cNvGrpSpPr/>
      </xdr:nvGrpSpPr>
      <xdr:grpSpPr>
        <a:xfrm>
          <a:off x="8880006" y="3078074"/>
          <a:ext cx="274320" cy="274319"/>
          <a:chOff x="8911590" y="2686050"/>
          <a:chExt cx="274320" cy="274320"/>
        </a:xfrm>
      </xdr:grpSpPr>
      <xdr:sp macro="" textlink="Pivottables!P15">
        <xdr:nvSpPr>
          <xdr:cNvPr id="150" name="TextBox 149">
            <a:extLst>
              <a:ext uri="{FF2B5EF4-FFF2-40B4-BE49-F238E27FC236}">
                <a16:creationId xmlns:a16="http://schemas.microsoft.com/office/drawing/2014/main" id="{54C0DB76-D9F2-93BA-CDEE-252BEB8A0D6A}"/>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51" name="TextBox 150">
            <a:extLst>
              <a:ext uri="{FF2B5EF4-FFF2-40B4-BE49-F238E27FC236}">
                <a16:creationId xmlns:a16="http://schemas.microsoft.com/office/drawing/2014/main" id="{6F862AF6-7827-A01E-8461-0F35D0DFD13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14</xdr:col>
      <xdr:colOff>429897</xdr:colOff>
      <xdr:row>14</xdr:row>
      <xdr:rowOff>163916</xdr:rowOff>
    </xdr:from>
    <xdr:to>
      <xdr:col>15</xdr:col>
      <xdr:colOff>94617</xdr:colOff>
      <xdr:row>16</xdr:row>
      <xdr:rowOff>72476</xdr:rowOff>
    </xdr:to>
    <xdr:grpSp>
      <xdr:nvGrpSpPr>
        <xdr:cNvPr id="152" name="Group 151">
          <a:extLst>
            <a:ext uri="{FF2B5EF4-FFF2-40B4-BE49-F238E27FC236}">
              <a16:creationId xmlns:a16="http://schemas.microsoft.com/office/drawing/2014/main" id="{6FA8880E-B4B5-4A4B-B79C-93EC8D5B2CE4}"/>
            </a:ext>
          </a:extLst>
        </xdr:cNvPr>
        <xdr:cNvGrpSpPr/>
      </xdr:nvGrpSpPr>
      <xdr:grpSpPr>
        <a:xfrm>
          <a:off x="8964297" y="2724236"/>
          <a:ext cx="274320" cy="274320"/>
          <a:chOff x="8911590" y="2686050"/>
          <a:chExt cx="274320" cy="274320"/>
        </a:xfrm>
      </xdr:grpSpPr>
      <xdr:sp macro="" textlink="Pivottables!P15">
        <xdr:nvSpPr>
          <xdr:cNvPr id="153" name="TextBox 152">
            <a:extLst>
              <a:ext uri="{FF2B5EF4-FFF2-40B4-BE49-F238E27FC236}">
                <a16:creationId xmlns:a16="http://schemas.microsoft.com/office/drawing/2014/main" id="{EB45F135-EAA4-0A86-817C-C220BC4DF952}"/>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54" name="TextBox 153">
            <a:extLst>
              <a:ext uri="{FF2B5EF4-FFF2-40B4-BE49-F238E27FC236}">
                <a16:creationId xmlns:a16="http://schemas.microsoft.com/office/drawing/2014/main" id="{14AB0963-1CDF-4C54-E93A-FBA36811A5B8}"/>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68050</xdr:colOff>
      <xdr:row>15</xdr:row>
      <xdr:rowOff>48974</xdr:rowOff>
    </xdr:from>
    <xdr:to>
      <xdr:col>15</xdr:col>
      <xdr:colOff>341519</xdr:colOff>
      <xdr:row>16</xdr:row>
      <xdr:rowOff>140584</xdr:rowOff>
    </xdr:to>
    <xdr:grpSp>
      <xdr:nvGrpSpPr>
        <xdr:cNvPr id="155" name="Group 154">
          <a:extLst>
            <a:ext uri="{FF2B5EF4-FFF2-40B4-BE49-F238E27FC236}">
              <a16:creationId xmlns:a16="http://schemas.microsoft.com/office/drawing/2014/main" id="{2CFE8B06-B286-4047-A7E1-530D7013BECE}"/>
            </a:ext>
          </a:extLst>
        </xdr:cNvPr>
        <xdr:cNvGrpSpPr/>
      </xdr:nvGrpSpPr>
      <xdr:grpSpPr>
        <a:xfrm>
          <a:off x="9212050" y="2792174"/>
          <a:ext cx="273469" cy="274490"/>
          <a:chOff x="8911590" y="2686050"/>
          <a:chExt cx="274320" cy="274320"/>
        </a:xfrm>
      </xdr:grpSpPr>
      <xdr:sp macro="" textlink="Pivottables!P15">
        <xdr:nvSpPr>
          <xdr:cNvPr id="156" name="TextBox 155">
            <a:extLst>
              <a:ext uri="{FF2B5EF4-FFF2-40B4-BE49-F238E27FC236}">
                <a16:creationId xmlns:a16="http://schemas.microsoft.com/office/drawing/2014/main" id="{2413E58F-1388-F1B0-4E88-54040DAF7BC2}"/>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57" name="TextBox 156">
            <a:extLst>
              <a:ext uri="{FF2B5EF4-FFF2-40B4-BE49-F238E27FC236}">
                <a16:creationId xmlns:a16="http://schemas.microsoft.com/office/drawing/2014/main" id="{AA36E6CD-BF37-8652-AE9D-6D5A898C8DA8}"/>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14</xdr:col>
      <xdr:colOff>509925</xdr:colOff>
      <xdr:row>15</xdr:row>
      <xdr:rowOff>99205</xdr:rowOff>
    </xdr:from>
    <xdr:to>
      <xdr:col>15</xdr:col>
      <xdr:colOff>174645</xdr:colOff>
      <xdr:row>17</xdr:row>
      <xdr:rowOff>7764</xdr:rowOff>
    </xdr:to>
    <xdr:grpSp>
      <xdr:nvGrpSpPr>
        <xdr:cNvPr id="158" name="Group 157">
          <a:extLst>
            <a:ext uri="{FF2B5EF4-FFF2-40B4-BE49-F238E27FC236}">
              <a16:creationId xmlns:a16="http://schemas.microsoft.com/office/drawing/2014/main" id="{74052017-AF4F-496F-9A14-01BAA86E1B26}"/>
            </a:ext>
          </a:extLst>
        </xdr:cNvPr>
        <xdr:cNvGrpSpPr/>
      </xdr:nvGrpSpPr>
      <xdr:grpSpPr>
        <a:xfrm>
          <a:off x="9044325" y="2842405"/>
          <a:ext cx="274320" cy="274319"/>
          <a:chOff x="8911590" y="2686050"/>
          <a:chExt cx="274320" cy="274320"/>
        </a:xfrm>
      </xdr:grpSpPr>
      <xdr:sp macro="" textlink="Pivottables!P15">
        <xdr:nvSpPr>
          <xdr:cNvPr id="159" name="TextBox 158">
            <a:extLst>
              <a:ext uri="{FF2B5EF4-FFF2-40B4-BE49-F238E27FC236}">
                <a16:creationId xmlns:a16="http://schemas.microsoft.com/office/drawing/2014/main" id="{6968AC13-3083-4852-B5AF-F7BA151AAD1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60" name="TextBox 159">
            <a:extLst>
              <a:ext uri="{FF2B5EF4-FFF2-40B4-BE49-F238E27FC236}">
                <a16:creationId xmlns:a16="http://schemas.microsoft.com/office/drawing/2014/main" id="{5BA7333A-05C5-29D8-AB8C-CC135961AC49}"/>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70604</xdr:colOff>
      <xdr:row>16</xdr:row>
      <xdr:rowOff>38756</xdr:rowOff>
    </xdr:from>
    <xdr:to>
      <xdr:col>15</xdr:col>
      <xdr:colOff>344073</xdr:colOff>
      <xdr:row>17</xdr:row>
      <xdr:rowOff>130365</xdr:rowOff>
    </xdr:to>
    <xdr:grpSp>
      <xdr:nvGrpSpPr>
        <xdr:cNvPr id="161" name="Group 160">
          <a:extLst>
            <a:ext uri="{FF2B5EF4-FFF2-40B4-BE49-F238E27FC236}">
              <a16:creationId xmlns:a16="http://schemas.microsoft.com/office/drawing/2014/main" id="{B81CAAD6-4DE3-418D-B568-A51562E6CE57}"/>
            </a:ext>
          </a:extLst>
        </xdr:cNvPr>
        <xdr:cNvGrpSpPr/>
      </xdr:nvGrpSpPr>
      <xdr:grpSpPr>
        <a:xfrm>
          <a:off x="9214604" y="2964836"/>
          <a:ext cx="273469" cy="274489"/>
          <a:chOff x="8911590" y="2686050"/>
          <a:chExt cx="274320" cy="274320"/>
        </a:xfrm>
      </xdr:grpSpPr>
      <xdr:sp macro="" textlink="Pivottables!P15">
        <xdr:nvSpPr>
          <xdr:cNvPr id="162" name="TextBox 161">
            <a:extLst>
              <a:ext uri="{FF2B5EF4-FFF2-40B4-BE49-F238E27FC236}">
                <a16:creationId xmlns:a16="http://schemas.microsoft.com/office/drawing/2014/main" id="{ED365369-72E4-051A-15C0-9F91F2B27327}"/>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63" name="TextBox 162">
            <a:extLst>
              <a:ext uri="{FF2B5EF4-FFF2-40B4-BE49-F238E27FC236}">
                <a16:creationId xmlns:a16="http://schemas.microsoft.com/office/drawing/2014/main" id="{CD6408B3-785B-6356-64A8-654BF4C7D3CF}"/>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78267</xdr:colOff>
      <xdr:row>16</xdr:row>
      <xdr:rowOff>148588</xdr:rowOff>
    </xdr:from>
    <xdr:to>
      <xdr:col>15</xdr:col>
      <xdr:colOff>351736</xdr:colOff>
      <xdr:row>18</xdr:row>
      <xdr:rowOff>57147</xdr:rowOff>
    </xdr:to>
    <xdr:grpSp>
      <xdr:nvGrpSpPr>
        <xdr:cNvPr id="164" name="Group 163">
          <a:extLst>
            <a:ext uri="{FF2B5EF4-FFF2-40B4-BE49-F238E27FC236}">
              <a16:creationId xmlns:a16="http://schemas.microsoft.com/office/drawing/2014/main" id="{CB00E582-654E-48B1-B449-622E04B416DE}"/>
            </a:ext>
          </a:extLst>
        </xdr:cNvPr>
        <xdr:cNvGrpSpPr/>
      </xdr:nvGrpSpPr>
      <xdr:grpSpPr>
        <a:xfrm>
          <a:off x="9222267" y="3074668"/>
          <a:ext cx="273469" cy="274319"/>
          <a:chOff x="8911590" y="2686050"/>
          <a:chExt cx="274320" cy="274320"/>
        </a:xfrm>
      </xdr:grpSpPr>
      <xdr:sp macro="" textlink="Pivottables!P15">
        <xdr:nvSpPr>
          <xdr:cNvPr id="165" name="TextBox 164">
            <a:extLst>
              <a:ext uri="{FF2B5EF4-FFF2-40B4-BE49-F238E27FC236}">
                <a16:creationId xmlns:a16="http://schemas.microsoft.com/office/drawing/2014/main" id="{E5E907D8-DEE0-64A9-5C78-9EA776DEAEE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66" name="TextBox 165">
            <a:extLst>
              <a:ext uri="{FF2B5EF4-FFF2-40B4-BE49-F238E27FC236}">
                <a16:creationId xmlns:a16="http://schemas.microsoft.com/office/drawing/2014/main" id="{AF3B9349-9652-FFAB-FE17-E4839A31B29A}"/>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239181</xdr:colOff>
      <xdr:row>15</xdr:row>
      <xdr:rowOff>37054</xdr:rowOff>
    </xdr:from>
    <xdr:to>
      <xdr:col>15</xdr:col>
      <xdr:colOff>512650</xdr:colOff>
      <xdr:row>16</xdr:row>
      <xdr:rowOff>128664</xdr:rowOff>
    </xdr:to>
    <xdr:grpSp>
      <xdr:nvGrpSpPr>
        <xdr:cNvPr id="167" name="Group 166">
          <a:extLst>
            <a:ext uri="{FF2B5EF4-FFF2-40B4-BE49-F238E27FC236}">
              <a16:creationId xmlns:a16="http://schemas.microsoft.com/office/drawing/2014/main" id="{C7CA2005-7AE6-4F15-883C-0272290CD189}"/>
            </a:ext>
          </a:extLst>
        </xdr:cNvPr>
        <xdr:cNvGrpSpPr/>
      </xdr:nvGrpSpPr>
      <xdr:grpSpPr>
        <a:xfrm>
          <a:off x="9383181" y="2780254"/>
          <a:ext cx="273469" cy="274490"/>
          <a:chOff x="8911590" y="2686050"/>
          <a:chExt cx="274320" cy="274320"/>
        </a:xfrm>
      </xdr:grpSpPr>
      <xdr:sp macro="" textlink="Pivottables!P15">
        <xdr:nvSpPr>
          <xdr:cNvPr id="168" name="TextBox 167">
            <a:extLst>
              <a:ext uri="{FF2B5EF4-FFF2-40B4-BE49-F238E27FC236}">
                <a16:creationId xmlns:a16="http://schemas.microsoft.com/office/drawing/2014/main" id="{082E6902-9BBC-B0B8-5E61-25ADCF61D2D8}"/>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69" name="TextBox 168">
            <a:extLst>
              <a:ext uri="{FF2B5EF4-FFF2-40B4-BE49-F238E27FC236}">
                <a16:creationId xmlns:a16="http://schemas.microsoft.com/office/drawing/2014/main" id="{62899D23-0276-0533-C738-AE2A4014791C}"/>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480060</xdr:colOff>
      <xdr:row>18</xdr:row>
      <xdr:rowOff>129540</xdr:rowOff>
    </xdr:from>
    <xdr:to>
      <xdr:col>11</xdr:col>
      <xdr:colOff>143929</xdr:colOff>
      <xdr:row>20</xdr:row>
      <xdr:rowOff>38270</xdr:rowOff>
    </xdr:to>
    <xdr:grpSp>
      <xdr:nvGrpSpPr>
        <xdr:cNvPr id="170" name="Group 169">
          <a:extLst>
            <a:ext uri="{FF2B5EF4-FFF2-40B4-BE49-F238E27FC236}">
              <a16:creationId xmlns:a16="http://schemas.microsoft.com/office/drawing/2014/main" id="{E88E10D6-9BBE-4100-9DC2-40724D0910AF}"/>
            </a:ext>
          </a:extLst>
        </xdr:cNvPr>
        <xdr:cNvGrpSpPr/>
      </xdr:nvGrpSpPr>
      <xdr:grpSpPr>
        <a:xfrm>
          <a:off x="6576060" y="3421380"/>
          <a:ext cx="273469" cy="274490"/>
          <a:chOff x="8911590" y="2686050"/>
          <a:chExt cx="274320" cy="274320"/>
        </a:xfrm>
      </xdr:grpSpPr>
      <xdr:sp macro="" textlink="Pivottables!P15">
        <xdr:nvSpPr>
          <xdr:cNvPr id="171" name="TextBox 170">
            <a:extLst>
              <a:ext uri="{FF2B5EF4-FFF2-40B4-BE49-F238E27FC236}">
                <a16:creationId xmlns:a16="http://schemas.microsoft.com/office/drawing/2014/main" id="{CE39DE32-3B34-FF47-DCFA-D2AD8666E478}"/>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72" name="TextBox 171">
            <a:extLst>
              <a:ext uri="{FF2B5EF4-FFF2-40B4-BE49-F238E27FC236}">
                <a16:creationId xmlns:a16="http://schemas.microsoft.com/office/drawing/2014/main" id="{6F4C86D5-0414-3C76-58DF-7A91610561E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11</xdr:col>
      <xdr:colOff>22860</xdr:colOff>
      <xdr:row>19</xdr:row>
      <xdr:rowOff>99060</xdr:rowOff>
    </xdr:from>
    <xdr:to>
      <xdr:col>11</xdr:col>
      <xdr:colOff>296329</xdr:colOff>
      <xdr:row>21</xdr:row>
      <xdr:rowOff>7790</xdr:rowOff>
    </xdr:to>
    <xdr:grpSp>
      <xdr:nvGrpSpPr>
        <xdr:cNvPr id="173" name="Group 172">
          <a:extLst>
            <a:ext uri="{FF2B5EF4-FFF2-40B4-BE49-F238E27FC236}">
              <a16:creationId xmlns:a16="http://schemas.microsoft.com/office/drawing/2014/main" id="{1C5EF8AC-CD75-45AD-80C5-9FA390030888}"/>
            </a:ext>
          </a:extLst>
        </xdr:cNvPr>
        <xdr:cNvGrpSpPr/>
      </xdr:nvGrpSpPr>
      <xdr:grpSpPr>
        <a:xfrm>
          <a:off x="6728460" y="3573780"/>
          <a:ext cx="273469" cy="274490"/>
          <a:chOff x="8911590" y="2686050"/>
          <a:chExt cx="274320" cy="274320"/>
        </a:xfrm>
      </xdr:grpSpPr>
      <xdr:sp macro="" textlink="Pivottables!P15">
        <xdr:nvSpPr>
          <xdr:cNvPr id="174" name="TextBox 173">
            <a:extLst>
              <a:ext uri="{FF2B5EF4-FFF2-40B4-BE49-F238E27FC236}">
                <a16:creationId xmlns:a16="http://schemas.microsoft.com/office/drawing/2014/main" id="{65A6EE10-3A27-21F0-AC44-83E17210ADA7}"/>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75" name="TextBox 174">
            <a:extLst>
              <a:ext uri="{FF2B5EF4-FFF2-40B4-BE49-F238E27FC236}">
                <a16:creationId xmlns:a16="http://schemas.microsoft.com/office/drawing/2014/main" id="{D41BE4A3-6D2C-F9D0-8D53-395633E846B5}"/>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11</xdr:col>
      <xdr:colOff>175260</xdr:colOff>
      <xdr:row>20</xdr:row>
      <xdr:rowOff>68580</xdr:rowOff>
    </xdr:from>
    <xdr:to>
      <xdr:col>11</xdr:col>
      <xdr:colOff>448729</xdr:colOff>
      <xdr:row>21</xdr:row>
      <xdr:rowOff>160190</xdr:rowOff>
    </xdr:to>
    <xdr:grpSp>
      <xdr:nvGrpSpPr>
        <xdr:cNvPr id="176" name="Group 175">
          <a:extLst>
            <a:ext uri="{FF2B5EF4-FFF2-40B4-BE49-F238E27FC236}">
              <a16:creationId xmlns:a16="http://schemas.microsoft.com/office/drawing/2014/main" id="{C33843FF-D5D0-437E-8545-93CCEC56EE7A}"/>
            </a:ext>
          </a:extLst>
        </xdr:cNvPr>
        <xdr:cNvGrpSpPr/>
      </xdr:nvGrpSpPr>
      <xdr:grpSpPr>
        <a:xfrm>
          <a:off x="6880860" y="3726180"/>
          <a:ext cx="273469" cy="274490"/>
          <a:chOff x="8911590" y="2686050"/>
          <a:chExt cx="274320" cy="274320"/>
        </a:xfrm>
      </xdr:grpSpPr>
      <xdr:sp macro="" textlink="Pivottables!P15">
        <xdr:nvSpPr>
          <xdr:cNvPr id="177" name="TextBox 176">
            <a:extLst>
              <a:ext uri="{FF2B5EF4-FFF2-40B4-BE49-F238E27FC236}">
                <a16:creationId xmlns:a16="http://schemas.microsoft.com/office/drawing/2014/main" id="{19F49ED8-11AD-9C71-4427-95E5BCA54C74}"/>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78" name="TextBox 177">
            <a:extLst>
              <a:ext uri="{FF2B5EF4-FFF2-40B4-BE49-F238E27FC236}">
                <a16:creationId xmlns:a16="http://schemas.microsoft.com/office/drawing/2014/main" id="{D4D121B0-883C-E789-C7D1-AAD709D9A0D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266700</xdr:colOff>
      <xdr:row>19</xdr:row>
      <xdr:rowOff>7620</xdr:rowOff>
    </xdr:from>
    <xdr:to>
      <xdr:col>10</xdr:col>
      <xdr:colOff>540169</xdr:colOff>
      <xdr:row>20</xdr:row>
      <xdr:rowOff>99230</xdr:rowOff>
    </xdr:to>
    <xdr:grpSp>
      <xdr:nvGrpSpPr>
        <xdr:cNvPr id="179" name="Group 178">
          <a:extLst>
            <a:ext uri="{FF2B5EF4-FFF2-40B4-BE49-F238E27FC236}">
              <a16:creationId xmlns:a16="http://schemas.microsoft.com/office/drawing/2014/main" id="{5FB39561-0D9C-4616-999B-AF1254BD2F3D}"/>
            </a:ext>
          </a:extLst>
        </xdr:cNvPr>
        <xdr:cNvGrpSpPr/>
      </xdr:nvGrpSpPr>
      <xdr:grpSpPr>
        <a:xfrm>
          <a:off x="6362700" y="3482340"/>
          <a:ext cx="273469" cy="274490"/>
          <a:chOff x="8911590" y="2686050"/>
          <a:chExt cx="274320" cy="274320"/>
        </a:xfrm>
      </xdr:grpSpPr>
      <xdr:sp macro="" textlink="Pivottables!P15">
        <xdr:nvSpPr>
          <xdr:cNvPr id="180" name="TextBox 179">
            <a:extLst>
              <a:ext uri="{FF2B5EF4-FFF2-40B4-BE49-F238E27FC236}">
                <a16:creationId xmlns:a16="http://schemas.microsoft.com/office/drawing/2014/main" id="{D506DB37-2920-5D31-7C7E-7AEB5549A35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81" name="TextBox 180">
            <a:extLst>
              <a:ext uri="{FF2B5EF4-FFF2-40B4-BE49-F238E27FC236}">
                <a16:creationId xmlns:a16="http://schemas.microsoft.com/office/drawing/2014/main" id="{A83C3B90-121F-E307-7CBF-6915AE520F37}"/>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419100</xdr:colOff>
      <xdr:row>19</xdr:row>
      <xdr:rowOff>160020</xdr:rowOff>
    </xdr:from>
    <xdr:to>
      <xdr:col>11</xdr:col>
      <xdr:colOff>82969</xdr:colOff>
      <xdr:row>21</xdr:row>
      <xdr:rowOff>68750</xdr:rowOff>
    </xdr:to>
    <xdr:grpSp>
      <xdr:nvGrpSpPr>
        <xdr:cNvPr id="182" name="Group 181">
          <a:extLst>
            <a:ext uri="{FF2B5EF4-FFF2-40B4-BE49-F238E27FC236}">
              <a16:creationId xmlns:a16="http://schemas.microsoft.com/office/drawing/2014/main" id="{90B7DC7D-60DE-4FF3-973B-340FD7E41CC7}"/>
            </a:ext>
          </a:extLst>
        </xdr:cNvPr>
        <xdr:cNvGrpSpPr/>
      </xdr:nvGrpSpPr>
      <xdr:grpSpPr>
        <a:xfrm>
          <a:off x="6515100" y="3634740"/>
          <a:ext cx="273469" cy="274490"/>
          <a:chOff x="8911590" y="2686050"/>
          <a:chExt cx="274320" cy="274320"/>
        </a:xfrm>
      </xdr:grpSpPr>
      <xdr:sp macro="" textlink="Pivottables!P15">
        <xdr:nvSpPr>
          <xdr:cNvPr id="183" name="TextBox 182">
            <a:extLst>
              <a:ext uri="{FF2B5EF4-FFF2-40B4-BE49-F238E27FC236}">
                <a16:creationId xmlns:a16="http://schemas.microsoft.com/office/drawing/2014/main" id="{E705433C-BC8F-9209-598C-B9BF0626185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84" name="TextBox 183">
            <a:extLst>
              <a:ext uri="{FF2B5EF4-FFF2-40B4-BE49-F238E27FC236}">
                <a16:creationId xmlns:a16="http://schemas.microsoft.com/office/drawing/2014/main" id="{01211FCD-A0A4-F0B3-0951-7703469C2762}"/>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571500</xdr:colOff>
      <xdr:row>20</xdr:row>
      <xdr:rowOff>129540</xdr:rowOff>
    </xdr:from>
    <xdr:to>
      <xdr:col>11</xdr:col>
      <xdr:colOff>235369</xdr:colOff>
      <xdr:row>22</xdr:row>
      <xdr:rowOff>38270</xdr:rowOff>
    </xdr:to>
    <xdr:grpSp>
      <xdr:nvGrpSpPr>
        <xdr:cNvPr id="185" name="Group 184">
          <a:extLst>
            <a:ext uri="{FF2B5EF4-FFF2-40B4-BE49-F238E27FC236}">
              <a16:creationId xmlns:a16="http://schemas.microsoft.com/office/drawing/2014/main" id="{558B4EBB-9400-43A4-8C65-E541639D4A4D}"/>
            </a:ext>
          </a:extLst>
        </xdr:cNvPr>
        <xdr:cNvGrpSpPr/>
      </xdr:nvGrpSpPr>
      <xdr:grpSpPr>
        <a:xfrm>
          <a:off x="6667500" y="3787140"/>
          <a:ext cx="273469" cy="274490"/>
          <a:chOff x="8911590" y="2686050"/>
          <a:chExt cx="274320" cy="274320"/>
        </a:xfrm>
      </xdr:grpSpPr>
      <xdr:sp macro="" textlink="Pivottables!P15">
        <xdr:nvSpPr>
          <xdr:cNvPr id="186" name="TextBox 185">
            <a:extLst>
              <a:ext uri="{FF2B5EF4-FFF2-40B4-BE49-F238E27FC236}">
                <a16:creationId xmlns:a16="http://schemas.microsoft.com/office/drawing/2014/main" id="{469D3941-2291-56A2-BA77-96964C8ED20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87" name="TextBox 186">
            <a:extLst>
              <a:ext uri="{FF2B5EF4-FFF2-40B4-BE49-F238E27FC236}">
                <a16:creationId xmlns:a16="http://schemas.microsoft.com/office/drawing/2014/main" id="{15B220BD-05D3-5536-C578-CECD69C2D4EB}"/>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11</xdr:col>
      <xdr:colOff>106680</xdr:colOff>
      <xdr:row>18</xdr:row>
      <xdr:rowOff>30480</xdr:rowOff>
    </xdr:from>
    <xdr:to>
      <xdr:col>11</xdr:col>
      <xdr:colOff>380149</xdr:colOff>
      <xdr:row>19</xdr:row>
      <xdr:rowOff>122090</xdr:rowOff>
    </xdr:to>
    <xdr:grpSp>
      <xdr:nvGrpSpPr>
        <xdr:cNvPr id="188" name="Group 187">
          <a:extLst>
            <a:ext uri="{FF2B5EF4-FFF2-40B4-BE49-F238E27FC236}">
              <a16:creationId xmlns:a16="http://schemas.microsoft.com/office/drawing/2014/main" id="{8DB29179-7FD6-4FD8-A6ED-616453F1E95E}"/>
            </a:ext>
          </a:extLst>
        </xdr:cNvPr>
        <xdr:cNvGrpSpPr/>
      </xdr:nvGrpSpPr>
      <xdr:grpSpPr>
        <a:xfrm>
          <a:off x="6812280" y="3322320"/>
          <a:ext cx="273469" cy="274490"/>
          <a:chOff x="8911590" y="2686050"/>
          <a:chExt cx="274320" cy="274320"/>
        </a:xfrm>
      </xdr:grpSpPr>
      <xdr:sp macro="" textlink="Pivottables!P15">
        <xdr:nvSpPr>
          <xdr:cNvPr id="189" name="TextBox 188">
            <a:extLst>
              <a:ext uri="{FF2B5EF4-FFF2-40B4-BE49-F238E27FC236}">
                <a16:creationId xmlns:a16="http://schemas.microsoft.com/office/drawing/2014/main" id="{FD15D32D-9FA3-5CA3-C072-239A65415A97}"/>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90" name="TextBox 189">
            <a:extLst>
              <a:ext uri="{FF2B5EF4-FFF2-40B4-BE49-F238E27FC236}">
                <a16:creationId xmlns:a16="http://schemas.microsoft.com/office/drawing/2014/main" id="{CEC613DB-BD1C-D455-B9BA-6D2563059873}"/>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11</xdr:col>
      <xdr:colOff>259080</xdr:colOff>
      <xdr:row>19</xdr:row>
      <xdr:rowOff>0</xdr:rowOff>
    </xdr:from>
    <xdr:to>
      <xdr:col>11</xdr:col>
      <xdr:colOff>532549</xdr:colOff>
      <xdr:row>20</xdr:row>
      <xdr:rowOff>91610</xdr:rowOff>
    </xdr:to>
    <xdr:grpSp>
      <xdr:nvGrpSpPr>
        <xdr:cNvPr id="191" name="Group 190">
          <a:extLst>
            <a:ext uri="{FF2B5EF4-FFF2-40B4-BE49-F238E27FC236}">
              <a16:creationId xmlns:a16="http://schemas.microsoft.com/office/drawing/2014/main" id="{8B1D3B8C-04BB-44F3-B9F6-BAF93022CAAA}"/>
            </a:ext>
          </a:extLst>
        </xdr:cNvPr>
        <xdr:cNvGrpSpPr/>
      </xdr:nvGrpSpPr>
      <xdr:grpSpPr>
        <a:xfrm>
          <a:off x="6964680" y="3474720"/>
          <a:ext cx="273469" cy="274490"/>
          <a:chOff x="8911590" y="2686050"/>
          <a:chExt cx="274320" cy="274320"/>
        </a:xfrm>
      </xdr:grpSpPr>
      <xdr:sp macro="" textlink="Pivottables!P15">
        <xdr:nvSpPr>
          <xdr:cNvPr id="192" name="TextBox 191">
            <a:extLst>
              <a:ext uri="{FF2B5EF4-FFF2-40B4-BE49-F238E27FC236}">
                <a16:creationId xmlns:a16="http://schemas.microsoft.com/office/drawing/2014/main" id="{DF587F66-6394-4834-3381-632B63DBE9FA}"/>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93" name="TextBox 192">
            <a:extLst>
              <a:ext uri="{FF2B5EF4-FFF2-40B4-BE49-F238E27FC236}">
                <a16:creationId xmlns:a16="http://schemas.microsoft.com/office/drawing/2014/main" id="{8D1B3570-9881-8D03-F95D-97C47C013B2E}"/>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11</xdr:col>
      <xdr:colOff>411480</xdr:colOff>
      <xdr:row>19</xdr:row>
      <xdr:rowOff>152400</xdr:rowOff>
    </xdr:from>
    <xdr:to>
      <xdr:col>12</xdr:col>
      <xdr:colOff>75349</xdr:colOff>
      <xdr:row>21</xdr:row>
      <xdr:rowOff>61130</xdr:rowOff>
    </xdr:to>
    <xdr:grpSp>
      <xdr:nvGrpSpPr>
        <xdr:cNvPr id="194" name="Group 193">
          <a:extLst>
            <a:ext uri="{FF2B5EF4-FFF2-40B4-BE49-F238E27FC236}">
              <a16:creationId xmlns:a16="http://schemas.microsoft.com/office/drawing/2014/main" id="{F9AA239A-7D13-4BAC-9E14-8105B2E55AFE}"/>
            </a:ext>
          </a:extLst>
        </xdr:cNvPr>
        <xdr:cNvGrpSpPr/>
      </xdr:nvGrpSpPr>
      <xdr:grpSpPr>
        <a:xfrm>
          <a:off x="7117080" y="3627120"/>
          <a:ext cx="273469" cy="274490"/>
          <a:chOff x="8911590" y="2686050"/>
          <a:chExt cx="274320" cy="274320"/>
        </a:xfrm>
      </xdr:grpSpPr>
      <xdr:sp macro="" textlink="Pivottables!P15">
        <xdr:nvSpPr>
          <xdr:cNvPr id="195" name="TextBox 194">
            <a:extLst>
              <a:ext uri="{FF2B5EF4-FFF2-40B4-BE49-F238E27FC236}">
                <a16:creationId xmlns:a16="http://schemas.microsoft.com/office/drawing/2014/main" id="{398F7594-30C9-56B2-89EA-9ACD7B84B472}"/>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196" name="TextBox 195">
            <a:extLst>
              <a:ext uri="{FF2B5EF4-FFF2-40B4-BE49-F238E27FC236}">
                <a16:creationId xmlns:a16="http://schemas.microsoft.com/office/drawing/2014/main" id="{F4E78924-898D-C559-A182-E8CEFDBBF10D}"/>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342900</xdr:colOff>
      <xdr:row>18</xdr:row>
      <xdr:rowOff>121920</xdr:rowOff>
    </xdr:from>
    <xdr:to>
      <xdr:col>11</xdr:col>
      <xdr:colOff>7620</xdr:colOff>
      <xdr:row>20</xdr:row>
      <xdr:rowOff>31723</xdr:rowOff>
    </xdr:to>
    <xdr:grpSp>
      <xdr:nvGrpSpPr>
        <xdr:cNvPr id="200" name="Group 199">
          <a:extLst>
            <a:ext uri="{FF2B5EF4-FFF2-40B4-BE49-F238E27FC236}">
              <a16:creationId xmlns:a16="http://schemas.microsoft.com/office/drawing/2014/main" id="{E11F3AAA-DF8A-4A99-BBBA-12B57A72E670}"/>
            </a:ext>
          </a:extLst>
        </xdr:cNvPr>
        <xdr:cNvGrpSpPr/>
      </xdr:nvGrpSpPr>
      <xdr:grpSpPr>
        <a:xfrm>
          <a:off x="6438900" y="3413760"/>
          <a:ext cx="274320" cy="275563"/>
          <a:chOff x="9986010" y="2762250"/>
          <a:chExt cx="274320" cy="274320"/>
        </a:xfrm>
      </xdr:grpSpPr>
      <xdr:sp macro="" textlink="Pivottables!Q15">
        <xdr:nvSpPr>
          <xdr:cNvPr id="201" name="TextBox 200">
            <a:extLst>
              <a:ext uri="{FF2B5EF4-FFF2-40B4-BE49-F238E27FC236}">
                <a16:creationId xmlns:a16="http://schemas.microsoft.com/office/drawing/2014/main" id="{336D7895-D975-21CA-5227-99342930C430}"/>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02" name="TextBox 201">
            <a:extLst>
              <a:ext uri="{FF2B5EF4-FFF2-40B4-BE49-F238E27FC236}">
                <a16:creationId xmlns:a16="http://schemas.microsoft.com/office/drawing/2014/main" id="{4AAE0BEE-AABF-1483-68D3-8560B20D9704}"/>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10</xdr:col>
      <xdr:colOff>495300</xdr:colOff>
      <xdr:row>19</xdr:row>
      <xdr:rowOff>91440</xdr:rowOff>
    </xdr:from>
    <xdr:to>
      <xdr:col>11</xdr:col>
      <xdr:colOff>160020</xdr:colOff>
      <xdr:row>21</xdr:row>
      <xdr:rowOff>1243</xdr:rowOff>
    </xdr:to>
    <xdr:grpSp>
      <xdr:nvGrpSpPr>
        <xdr:cNvPr id="203" name="Group 202">
          <a:extLst>
            <a:ext uri="{FF2B5EF4-FFF2-40B4-BE49-F238E27FC236}">
              <a16:creationId xmlns:a16="http://schemas.microsoft.com/office/drawing/2014/main" id="{E6B4D869-7248-4DC6-A184-4016D2B908F2}"/>
            </a:ext>
          </a:extLst>
        </xdr:cNvPr>
        <xdr:cNvGrpSpPr/>
      </xdr:nvGrpSpPr>
      <xdr:grpSpPr>
        <a:xfrm>
          <a:off x="6591300" y="3566160"/>
          <a:ext cx="274320" cy="275563"/>
          <a:chOff x="9986010" y="2762250"/>
          <a:chExt cx="274320" cy="274320"/>
        </a:xfrm>
      </xdr:grpSpPr>
      <xdr:sp macro="" textlink="Pivottables!Q15">
        <xdr:nvSpPr>
          <xdr:cNvPr id="204" name="TextBox 203">
            <a:extLst>
              <a:ext uri="{FF2B5EF4-FFF2-40B4-BE49-F238E27FC236}">
                <a16:creationId xmlns:a16="http://schemas.microsoft.com/office/drawing/2014/main" id="{B3CDC108-2EFF-FAE9-CD97-CC0762BC2CFC}"/>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05" name="TextBox 204">
            <a:extLst>
              <a:ext uri="{FF2B5EF4-FFF2-40B4-BE49-F238E27FC236}">
                <a16:creationId xmlns:a16="http://schemas.microsoft.com/office/drawing/2014/main" id="{E6258191-637C-18DD-8318-BB4A1F1683B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11</xdr:col>
      <xdr:colOff>38100</xdr:colOff>
      <xdr:row>20</xdr:row>
      <xdr:rowOff>60960</xdr:rowOff>
    </xdr:from>
    <xdr:to>
      <xdr:col>11</xdr:col>
      <xdr:colOff>312420</xdr:colOff>
      <xdr:row>21</xdr:row>
      <xdr:rowOff>153643</xdr:rowOff>
    </xdr:to>
    <xdr:grpSp>
      <xdr:nvGrpSpPr>
        <xdr:cNvPr id="206" name="Group 205">
          <a:extLst>
            <a:ext uri="{FF2B5EF4-FFF2-40B4-BE49-F238E27FC236}">
              <a16:creationId xmlns:a16="http://schemas.microsoft.com/office/drawing/2014/main" id="{1161921A-5F6C-4498-99AA-7CD572073FA3}"/>
            </a:ext>
          </a:extLst>
        </xdr:cNvPr>
        <xdr:cNvGrpSpPr/>
      </xdr:nvGrpSpPr>
      <xdr:grpSpPr>
        <a:xfrm>
          <a:off x="6743700" y="3718560"/>
          <a:ext cx="274320" cy="275563"/>
          <a:chOff x="9986010" y="2762250"/>
          <a:chExt cx="274320" cy="274320"/>
        </a:xfrm>
      </xdr:grpSpPr>
      <xdr:sp macro="" textlink="Pivottables!Q15">
        <xdr:nvSpPr>
          <xdr:cNvPr id="207" name="TextBox 206">
            <a:extLst>
              <a:ext uri="{FF2B5EF4-FFF2-40B4-BE49-F238E27FC236}">
                <a16:creationId xmlns:a16="http://schemas.microsoft.com/office/drawing/2014/main" id="{4E197CB6-28A3-44DA-645A-A8481104E77E}"/>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08" name="TextBox 207">
            <a:extLst>
              <a:ext uri="{FF2B5EF4-FFF2-40B4-BE49-F238E27FC236}">
                <a16:creationId xmlns:a16="http://schemas.microsoft.com/office/drawing/2014/main" id="{9EC82F0D-3C95-0725-1DCB-959EC0F3EFF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10</xdr:col>
      <xdr:colOff>579120</xdr:colOff>
      <xdr:row>18</xdr:row>
      <xdr:rowOff>22860</xdr:rowOff>
    </xdr:from>
    <xdr:to>
      <xdr:col>11</xdr:col>
      <xdr:colOff>243840</xdr:colOff>
      <xdr:row>19</xdr:row>
      <xdr:rowOff>115543</xdr:rowOff>
    </xdr:to>
    <xdr:grpSp>
      <xdr:nvGrpSpPr>
        <xdr:cNvPr id="209" name="Group 208">
          <a:extLst>
            <a:ext uri="{FF2B5EF4-FFF2-40B4-BE49-F238E27FC236}">
              <a16:creationId xmlns:a16="http://schemas.microsoft.com/office/drawing/2014/main" id="{931BDF87-113C-41C4-954B-87B14CE9A3F4}"/>
            </a:ext>
          </a:extLst>
        </xdr:cNvPr>
        <xdr:cNvGrpSpPr/>
      </xdr:nvGrpSpPr>
      <xdr:grpSpPr>
        <a:xfrm>
          <a:off x="6675120" y="3314700"/>
          <a:ext cx="274320" cy="275563"/>
          <a:chOff x="9986010" y="2762250"/>
          <a:chExt cx="274320" cy="274320"/>
        </a:xfrm>
      </xdr:grpSpPr>
      <xdr:sp macro="" textlink="Pivottables!Q15">
        <xdr:nvSpPr>
          <xdr:cNvPr id="210" name="TextBox 209">
            <a:extLst>
              <a:ext uri="{FF2B5EF4-FFF2-40B4-BE49-F238E27FC236}">
                <a16:creationId xmlns:a16="http://schemas.microsoft.com/office/drawing/2014/main" id="{E1D2FC6B-8CA2-2943-18EB-ED39802264E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11" name="TextBox 210">
            <a:extLst>
              <a:ext uri="{FF2B5EF4-FFF2-40B4-BE49-F238E27FC236}">
                <a16:creationId xmlns:a16="http://schemas.microsoft.com/office/drawing/2014/main" id="{53C29A2C-7FDB-2123-2A84-BEDFAB3D3D70}"/>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11</xdr:col>
      <xdr:colOff>121920</xdr:colOff>
      <xdr:row>18</xdr:row>
      <xdr:rowOff>175260</xdr:rowOff>
    </xdr:from>
    <xdr:to>
      <xdr:col>11</xdr:col>
      <xdr:colOff>396240</xdr:colOff>
      <xdr:row>20</xdr:row>
      <xdr:rowOff>85063</xdr:rowOff>
    </xdr:to>
    <xdr:grpSp>
      <xdr:nvGrpSpPr>
        <xdr:cNvPr id="212" name="Group 211">
          <a:extLst>
            <a:ext uri="{FF2B5EF4-FFF2-40B4-BE49-F238E27FC236}">
              <a16:creationId xmlns:a16="http://schemas.microsoft.com/office/drawing/2014/main" id="{F43E8B65-A689-4756-A734-E4CDCC94BD36}"/>
            </a:ext>
          </a:extLst>
        </xdr:cNvPr>
        <xdr:cNvGrpSpPr/>
      </xdr:nvGrpSpPr>
      <xdr:grpSpPr>
        <a:xfrm>
          <a:off x="6827520" y="3467100"/>
          <a:ext cx="274320" cy="275563"/>
          <a:chOff x="9986010" y="2762250"/>
          <a:chExt cx="274320" cy="274320"/>
        </a:xfrm>
      </xdr:grpSpPr>
      <xdr:sp macro="" textlink="Pivottables!Q15">
        <xdr:nvSpPr>
          <xdr:cNvPr id="213" name="TextBox 212">
            <a:extLst>
              <a:ext uri="{FF2B5EF4-FFF2-40B4-BE49-F238E27FC236}">
                <a16:creationId xmlns:a16="http://schemas.microsoft.com/office/drawing/2014/main" id="{1FA76A2A-1A23-B0F3-49A7-12F578BBD5D0}"/>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14" name="TextBox 213">
            <a:extLst>
              <a:ext uri="{FF2B5EF4-FFF2-40B4-BE49-F238E27FC236}">
                <a16:creationId xmlns:a16="http://schemas.microsoft.com/office/drawing/2014/main" id="{0435E565-9EC5-53F1-F859-EEF76D817A6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11</xdr:col>
      <xdr:colOff>274320</xdr:colOff>
      <xdr:row>19</xdr:row>
      <xdr:rowOff>144780</xdr:rowOff>
    </xdr:from>
    <xdr:to>
      <xdr:col>11</xdr:col>
      <xdr:colOff>548640</xdr:colOff>
      <xdr:row>21</xdr:row>
      <xdr:rowOff>54583</xdr:rowOff>
    </xdr:to>
    <xdr:grpSp>
      <xdr:nvGrpSpPr>
        <xdr:cNvPr id="215" name="Group 214">
          <a:extLst>
            <a:ext uri="{FF2B5EF4-FFF2-40B4-BE49-F238E27FC236}">
              <a16:creationId xmlns:a16="http://schemas.microsoft.com/office/drawing/2014/main" id="{A499659C-0541-4EDF-A437-B4C981D35D98}"/>
            </a:ext>
          </a:extLst>
        </xdr:cNvPr>
        <xdr:cNvGrpSpPr/>
      </xdr:nvGrpSpPr>
      <xdr:grpSpPr>
        <a:xfrm>
          <a:off x="6979920" y="3619500"/>
          <a:ext cx="274320" cy="275563"/>
          <a:chOff x="9986010" y="2762250"/>
          <a:chExt cx="274320" cy="274320"/>
        </a:xfrm>
      </xdr:grpSpPr>
      <xdr:sp macro="" textlink="Pivottables!Q15">
        <xdr:nvSpPr>
          <xdr:cNvPr id="216" name="TextBox 215">
            <a:extLst>
              <a:ext uri="{FF2B5EF4-FFF2-40B4-BE49-F238E27FC236}">
                <a16:creationId xmlns:a16="http://schemas.microsoft.com/office/drawing/2014/main" id="{AD69AEF8-B04A-CA08-2789-EB9B357FDBD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17" name="TextBox 216">
            <a:extLst>
              <a:ext uri="{FF2B5EF4-FFF2-40B4-BE49-F238E27FC236}">
                <a16:creationId xmlns:a16="http://schemas.microsoft.com/office/drawing/2014/main" id="{9C2BB5F1-4700-17BA-3C09-2AC50457445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10</xdr:col>
      <xdr:colOff>129540</xdr:colOff>
      <xdr:row>19</xdr:row>
      <xdr:rowOff>99060</xdr:rowOff>
    </xdr:from>
    <xdr:to>
      <xdr:col>10</xdr:col>
      <xdr:colOff>403860</xdr:colOff>
      <xdr:row>21</xdr:row>
      <xdr:rowOff>8863</xdr:rowOff>
    </xdr:to>
    <xdr:grpSp>
      <xdr:nvGrpSpPr>
        <xdr:cNvPr id="218" name="Group 217">
          <a:extLst>
            <a:ext uri="{FF2B5EF4-FFF2-40B4-BE49-F238E27FC236}">
              <a16:creationId xmlns:a16="http://schemas.microsoft.com/office/drawing/2014/main" id="{264DD010-B3C9-40D4-A1CC-3C35F55121E3}"/>
            </a:ext>
          </a:extLst>
        </xdr:cNvPr>
        <xdr:cNvGrpSpPr/>
      </xdr:nvGrpSpPr>
      <xdr:grpSpPr>
        <a:xfrm>
          <a:off x="6225540" y="3573780"/>
          <a:ext cx="274320" cy="275563"/>
          <a:chOff x="9986010" y="2762250"/>
          <a:chExt cx="274320" cy="274320"/>
        </a:xfrm>
      </xdr:grpSpPr>
      <xdr:sp macro="" textlink="Pivottables!Q15">
        <xdr:nvSpPr>
          <xdr:cNvPr id="219" name="TextBox 218">
            <a:extLst>
              <a:ext uri="{FF2B5EF4-FFF2-40B4-BE49-F238E27FC236}">
                <a16:creationId xmlns:a16="http://schemas.microsoft.com/office/drawing/2014/main" id="{806BCAD7-7441-0FE3-CF6F-3AB78573029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20" name="TextBox 219">
            <a:extLst>
              <a:ext uri="{FF2B5EF4-FFF2-40B4-BE49-F238E27FC236}">
                <a16:creationId xmlns:a16="http://schemas.microsoft.com/office/drawing/2014/main" id="{872106EF-A483-3CF3-FF08-09DDEA6259DF}"/>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10</xdr:col>
      <xdr:colOff>281940</xdr:colOff>
      <xdr:row>20</xdr:row>
      <xdr:rowOff>68580</xdr:rowOff>
    </xdr:from>
    <xdr:to>
      <xdr:col>10</xdr:col>
      <xdr:colOff>556260</xdr:colOff>
      <xdr:row>21</xdr:row>
      <xdr:rowOff>161263</xdr:rowOff>
    </xdr:to>
    <xdr:grpSp>
      <xdr:nvGrpSpPr>
        <xdr:cNvPr id="221" name="Group 220">
          <a:extLst>
            <a:ext uri="{FF2B5EF4-FFF2-40B4-BE49-F238E27FC236}">
              <a16:creationId xmlns:a16="http://schemas.microsoft.com/office/drawing/2014/main" id="{4D42A4E9-D7FF-4353-879F-7DBCE86FB0B3}"/>
            </a:ext>
          </a:extLst>
        </xdr:cNvPr>
        <xdr:cNvGrpSpPr/>
      </xdr:nvGrpSpPr>
      <xdr:grpSpPr>
        <a:xfrm>
          <a:off x="6377940" y="3726180"/>
          <a:ext cx="274320" cy="275563"/>
          <a:chOff x="9986010" y="2762250"/>
          <a:chExt cx="274320" cy="274320"/>
        </a:xfrm>
      </xdr:grpSpPr>
      <xdr:sp macro="" textlink="Pivottables!Q15">
        <xdr:nvSpPr>
          <xdr:cNvPr id="222" name="TextBox 221">
            <a:extLst>
              <a:ext uri="{FF2B5EF4-FFF2-40B4-BE49-F238E27FC236}">
                <a16:creationId xmlns:a16="http://schemas.microsoft.com/office/drawing/2014/main" id="{DF2A6313-29D0-D3EF-38D6-1E79C7313F8C}"/>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23" name="TextBox 222">
            <a:extLst>
              <a:ext uri="{FF2B5EF4-FFF2-40B4-BE49-F238E27FC236}">
                <a16:creationId xmlns:a16="http://schemas.microsoft.com/office/drawing/2014/main" id="{ED99D122-DDD6-9270-0FB1-053D33803A1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10</xdr:col>
      <xdr:colOff>434340</xdr:colOff>
      <xdr:row>21</xdr:row>
      <xdr:rowOff>38100</xdr:rowOff>
    </xdr:from>
    <xdr:to>
      <xdr:col>11</xdr:col>
      <xdr:colOff>99060</xdr:colOff>
      <xdr:row>22</xdr:row>
      <xdr:rowOff>130783</xdr:rowOff>
    </xdr:to>
    <xdr:grpSp>
      <xdr:nvGrpSpPr>
        <xdr:cNvPr id="224" name="Group 223">
          <a:extLst>
            <a:ext uri="{FF2B5EF4-FFF2-40B4-BE49-F238E27FC236}">
              <a16:creationId xmlns:a16="http://schemas.microsoft.com/office/drawing/2014/main" id="{0B4F16F5-1435-4DC7-81A8-BC45FBC255C8}"/>
            </a:ext>
          </a:extLst>
        </xdr:cNvPr>
        <xdr:cNvGrpSpPr/>
      </xdr:nvGrpSpPr>
      <xdr:grpSpPr>
        <a:xfrm>
          <a:off x="6530340" y="3878580"/>
          <a:ext cx="274320" cy="275563"/>
          <a:chOff x="9986010" y="2762250"/>
          <a:chExt cx="274320" cy="274320"/>
        </a:xfrm>
      </xdr:grpSpPr>
      <xdr:sp macro="" textlink="Pivottables!Q15">
        <xdr:nvSpPr>
          <xdr:cNvPr id="225" name="TextBox 224">
            <a:extLst>
              <a:ext uri="{FF2B5EF4-FFF2-40B4-BE49-F238E27FC236}">
                <a16:creationId xmlns:a16="http://schemas.microsoft.com/office/drawing/2014/main" id="{898746CC-C9CE-209F-76D3-771B3FAD6EF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26" name="TextBox 225">
            <a:extLst>
              <a:ext uri="{FF2B5EF4-FFF2-40B4-BE49-F238E27FC236}">
                <a16:creationId xmlns:a16="http://schemas.microsoft.com/office/drawing/2014/main" id="{47AC0679-EB21-11D5-3F83-C73FB6385C9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11</xdr:col>
      <xdr:colOff>236220</xdr:colOff>
      <xdr:row>18</xdr:row>
      <xdr:rowOff>15240</xdr:rowOff>
    </xdr:from>
    <xdr:to>
      <xdr:col>11</xdr:col>
      <xdr:colOff>510540</xdr:colOff>
      <xdr:row>19</xdr:row>
      <xdr:rowOff>107923</xdr:rowOff>
    </xdr:to>
    <xdr:grpSp>
      <xdr:nvGrpSpPr>
        <xdr:cNvPr id="227" name="Group 226">
          <a:extLst>
            <a:ext uri="{FF2B5EF4-FFF2-40B4-BE49-F238E27FC236}">
              <a16:creationId xmlns:a16="http://schemas.microsoft.com/office/drawing/2014/main" id="{E9E877FD-9410-4293-ABB3-41CA86B497D9}"/>
            </a:ext>
          </a:extLst>
        </xdr:cNvPr>
        <xdr:cNvGrpSpPr/>
      </xdr:nvGrpSpPr>
      <xdr:grpSpPr>
        <a:xfrm>
          <a:off x="6941820" y="3307080"/>
          <a:ext cx="274320" cy="275563"/>
          <a:chOff x="9986010" y="2762250"/>
          <a:chExt cx="274320" cy="274320"/>
        </a:xfrm>
      </xdr:grpSpPr>
      <xdr:sp macro="" textlink="Pivottables!Q15">
        <xdr:nvSpPr>
          <xdr:cNvPr id="228" name="TextBox 227">
            <a:extLst>
              <a:ext uri="{FF2B5EF4-FFF2-40B4-BE49-F238E27FC236}">
                <a16:creationId xmlns:a16="http://schemas.microsoft.com/office/drawing/2014/main" id="{B1C310E4-7DB2-4944-5C56-4450F13D55C9}"/>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29" name="TextBox 228">
            <a:extLst>
              <a:ext uri="{FF2B5EF4-FFF2-40B4-BE49-F238E27FC236}">
                <a16:creationId xmlns:a16="http://schemas.microsoft.com/office/drawing/2014/main" id="{62FC680B-F0B6-67A6-3375-F36E10E3007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11</xdr:col>
      <xdr:colOff>388620</xdr:colOff>
      <xdr:row>18</xdr:row>
      <xdr:rowOff>167640</xdr:rowOff>
    </xdr:from>
    <xdr:to>
      <xdr:col>12</xdr:col>
      <xdr:colOff>53340</xdr:colOff>
      <xdr:row>20</xdr:row>
      <xdr:rowOff>77443</xdr:rowOff>
    </xdr:to>
    <xdr:grpSp>
      <xdr:nvGrpSpPr>
        <xdr:cNvPr id="230" name="Group 229">
          <a:extLst>
            <a:ext uri="{FF2B5EF4-FFF2-40B4-BE49-F238E27FC236}">
              <a16:creationId xmlns:a16="http://schemas.microsoft.com/office/drawing/2014/main" id="{D45BEBA8-CA92-4927-9E1D-7B29CE56FCE6}"/>
            </a:ext>
          </a:extLst>
        </xdr:cNvPr>
        <xdr:cNvGrpSpPr/>
      </xdr:nvGrpSpPr>
      <xdr:grpSpPr>
        <a:xfrm>
          <a:off x="7094220" y="3459480"/>
          <a:ext cx="274320" cy="275563"/>
          <a:chOff x="9986010" y="2762250"/>
          <a:chExt cx="274320" cy="274320"/>
        </a:xfrm>
      </xdr:grpSpPr>
      <xdr:sp macro="" textlink="Pivottables!Q15">
        <xdr:nvSpPr>
          <xdr:cNvPr id="231" name="TextBox 230">
            <a:extLst>
              <a:ext uri="{FF2B5EF4-FFF2-40B4-BE49-F238E27FC236}">
                <a16:creationId xmlns:a16="http://schemas.microsoft.com/office/drawing/2014/main" id="{51FD5A47-2948-B0AD-2002-39F8F93D156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32" name="TextBox 231">
            <a:extLst>
              <a:ext uri="{FF2B5EF4-FFF2-40B4-BE49-F238E27FC236}">
                <a16:creationId xmlns:a16="http://schemas.microsoft.com/office/drawing/2014/main" id="{879A44F1-4263-818E-7626-0C8258E6E28F}"/>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11</xdr:col>
      <xdr:colOff>541020</xdr:colOff>
      <xdr:row>19</xdr:row>
      <xdr:rowOff>137160</xdr:rowOff>
    </xdr:from>
    <xdr:to>
      <xdr:col>12</xdr:col>
      <xdr:colOff>205740</xdr:colOff>
      <xdr:row>21</xdr:row>
      <xdr:rowOff>46963</xdr:rowOff>
    </xdr:to>
    <xdr:grpSp>
      <xdr:nvGrpSpPr>
        <xdr:cNvPr id="233" name="Group 232">
          <a:extLst>
            <a:ext uri="{FF2B5EF4-FFF2-40B4-BE49-F238E27FC236}">
              <a16:creationId xmlns:a16="http://schemas.microsoft.com/office/drawing/2014/main" id="{057234D7-0C82-4032-AF43-E2BACA1E0FA5}"/>
            </a:ext>
          </a:extLst>
        </xdr:cNvPr>
        <xdr:cNvGrpSpPr/>
      </xdr:nvGrpSpPr>
      <xdr:grpSpPr>
        <a:xfrm>
          <a:off x="7246620" y="3611880"/>
          <a:ext cx="274320" cy="275563"/>
          <a:chOff x="9986010" y="2762250"/>
          <a:chExt cx="274320" cy="274320"/>
        </a:xfrm>
      </xdr:grpSpPr>
      <xdr:sp macro="" textlink="Pivottables!Q15">
        <xdr:nvSpPr>
          <xdr:cNvPr id="234" name="TextBox 233">
            <a:extLst>
              <a:ext uri="{FF2B5EF4-FFF2-40B4-BE49-F238E27FC236}">
                <a16:creationId xmlns:a16="http://schemas.microsoft.com/office/drawing/2014/main" id="{018E90AA-ACF8-DA5F-5403-0866B0D5169C}"/>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35" name="TextBox 234">
            <a:extLst>
              <a:ext uri="{FF2B5EF4-FFF2-40B4-BE49-F238E27FC236}">
                <a16:creationId xmlns:a16="http://schemas.microsoft.com/office/drawing/2014/main" id="{6DD7CDBF-0A2A-58C4-3423-6474BB367BD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8</xdr:col>
      <xdr:colOff>403860</xdr:colOff>
      <xdr:row>11</xdr:row>
      <xdr:rowOff>99060</xdr:rowOff>
    </xdr:from>
    <xdr:to>
      <xdr:col>9</xdr:col>
      <xdr:colOff>68580</xdr:colOff>
      <xdr:row>13</xdr:row>
      <xdr:rowOff>8863</xdr:rowOff>
    </xdr:to>
    <xdr:grpSp>
      <xdr:nvGrpSpPr>
        <xdr:cNvPr id="245" name="Group 244">
          <a:extLst>
            <a:ext uri="{FF2B5EF4-FFF2-40B4-BE49-F238E27FC236}">
              <a16:creationId xmlns:a16="http://schemas.microsoft.com/office/drawing/2014/main" id="{804A20B3-DB3C-4BB0-9015-E599BE5299F1}"/>
            </a:ext>
          </a:extLst>
        </xdr:cNvPr>
        <xdr:cNvGrpSpPr/>
      </xdr:nvGrpSpPr>
      <xdr:grpSpPr>
        <a:xfrm>
          <a:off x="5280660" y="2110740"/>
          <a:ext cx="274320" cy="275563"/>
          <a:chOff x="9986010" y="2762250"/>
          <a:chExt cx="274320" cy="274320"/>
        </a:xfrm>
      </xdr:grpSpPr>
      <xdr:sp macro="" textlink="Pivottables!Q15">
        <xdr:nvSpPr>
          <xdr:cNvPr id="246" name="TextBox 245">
            <a:extLst>
              <a:ext uri="{FF2B5EF4-FFF2-40B4-BE49-F238E27FC236}">
                <a16:creationId xmlns:a16="http://schemas.microsoft.com/office/drawing/2014/main" id="{6261490A-5173-3DFB-CE98-7EDF5D33856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47" name="TextBox 246">
            <a:extLst>
              <a:ext uri="{FF2B5EF4-FFF2-40B4-BE49-F238E27FC236}">
                <a16:creationId xmlns:a16="http://schemas.microsoft.com/office/drawing/2014/main" id="{A7D60609-F7A6-2936-A721-30504DD72B9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8</xdr:col>
      <xdr:colOff>556260</xdr:colOff>
      <xdr:row>12</xdr:row>
      <xdr:rowOff>68580</xdr:rowOff>
    </xdr:from>
    <xdr:to>
      <xdr:col>9</xdr:col>
      <xdr:colOff>220980</xdr:colOff>
      <xdr:row>13</xdr:row>
      <xdr:rowOff>161263</xdr:rowOff>
    </xdr:to>
    <xdr:grpSp>
      <xdr:nvGrpSpPr>
        <xdr:cNvPr id="248" name="Group 247">
          <a:extLst>
            <a:ext uri="{FF2B5EF4-FFF2-40B4-BE49-F238E27FC236}">
              <a16:creationId xmlns:a16="http://schemas.microsoft.com/office/drawing/2014/main" id="{41651D43-B9D2-48F6-850D-BCB8C2B6391B}"/>
            </a:ext>
          </a:extLst>
        </xdr:cNvPr>
        <xdr:cNvGrpSpPr/>
      </xdr:nvGrpSpPr>
      <xdr:grpSpPr>
        <a:xfrm>
          <a:off x="5433060" y="2263140"/>
          <a:ext cx="274320" cy="275563"/>
          <a:chOff x="9986010" y="2762250"/>
          <a:chExt cx="274320" cy="274320"/>
        </a:xfrm>
      </xdr:grpSpPr>
      <xdr:sp macro="" textlink="Pivottables!Q15">
        <xdr:nvSpPr>
          <xdr:cNvPr id="249" name="TextBox 248">
            <a:extLst>
              <a:ext uri="{FF2B5EF4-FFF2-40B4-BE49-F238E27FC236}">
                <a16:creationId xmlns:a16="http://schemas.microsoft.com/office/drawing/2014/main" id="{092A9478-CDDC-2941-363D-3C993DB58210}"/>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50" name="TextBox 249">
            <a:extLst>
              <a:ext uri="{FF2B5EF4-FFF2-40B4-BE49-F238E27FC236}">
                <a16:creationId xmlns:a16="http://schemas.microsoft.com/office/drawing/2014/main" id="{A99BA52C-BE12-3A2F-CC29-B70DCFB6BC5E}"/>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114300</xdr:colOff>
      <xdr:row>13</xdr:row>
      <xdr:rowOff>22860</xdr:rowOff>
    </xdr:from>
    <xdr:to>
      <xdr:col>9</xdr:col>
      <xdr:colOff>388620</xdr:colOff>
      <xdr:row>14</xdr:row>
      <xdr:rowOff>115543</xdr:rowOff>
    </xdr:to>
    <xdr:grpSp>
      <xdr:nvGrpSpPr>
        <xdr:cNvPr id="251" name="Group 250">
          <a:extLst>
            <a:ext uri="{FF2B5EF4-FFF2-40B4-BE49-F238E27FC236}">
              <a16:creationId xmlns:a16="http://schemas.microsoft.com/office/drawing/2014/main" id="{8A2EFC0F-AB78-4779-A52E-86A6699DCE3C}"/>
            </a:ext>
          </a:extLst>
        </xdr:cNvPr>
        <xdr:cNvGrpSpPr/>
      </xdr:nvGrpSpPr>
      <xdr:grpSpPr>
        <a:xfrm>
          <a:off x="5600700" y="2400300"/>
          <a:ext cx="274320" cy="275563"/>
          <a:chOff x="9986010" y="2762250"/>
          <a:chExt cx="274320" cy="274320"/>
        </a:xfrm>
      </xdr:grpSpPr>
      <xdr:sp macro="" textlink="Pivottables!Q15">
        <xdr:nvSpPr>
          <xdr:cNvPr id="252" name="TextBox 251">
            <a:extLst>
              <a:ext uri="{FF2B5EF4-FFF2-40B4-BE49-F238E27FC236}">
                <a16:creationId xmlns:a16="http://schemas.microsoft.com/office/drawing/2014/main" id="{34222CB7-9D23-8E71-F309-3120A1B8AEB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53" name="TextBox 252">
            <a:extLst>
              <a:ext uri="{FF2B5EF4-FFF2-40B4-BE49-F238E27FC236}">
                <a16:creationId xmlns:a16="http://schemas.microsoft.com/office/drawing/2014/main" id="{05A63D69-1BA5-AA30-4985-327F03C1487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8</xdr:col>
      <xdr:colOff>579120</xdr:colOff>
      <xdr:row>10</xdr:row>
      <xdr:rowOff>175260</xdr:rowOff>
    </xdr:from>
    <xdr:to>
      <xdr:col>9</xdr:col>
      <xdr:colOff>243840</xdr:colOff>
      <xdr:row>12</xdr:row>
      <xdr:rowOff>85063</xdr:rowOff>
    </xdr:to>
    <xdr:grpSp>
      <xdr:nvGrpSpPr>
        <xdr:cNvPr id="254" name="Group 253">
          <a:extLst>
            <a:ext uri="{FF2B5EF4-FFF2-40B4-BE49-F238E27FC236}">
              <a16:creationId xmlns:a16="http://schemas.microsoft.com/office/drawing/2014/main" id="{A3A4F945-317C-4599-AE5C-57B5D6C5FD70}"/>
            </a:ext>
          </a:extLst>
        </xdr:cNvPr>
        <xdr:cNvGrpSpPr/>
      </xdr:nvGrpSpPr>
      <xdr:grpSpPr>
        <a:xfrm>
          <a:off x="5455920" y="2004060"/>
          <a:ext cx="274320" cy="275563"/>
          <a:chOff x="9986010" y="2762250"/>
          <a:chExt cx="274320" cy="274320"/>
        </a:xfrm>
      </xdr:grpSpPr>
      <xdr:sp macro="" textlink="Pivottables!Q15">
        <xdr:nvSpPr>
          <xdr:cNvPr id="255" name="TextBox 254">
            <a:extLst>
              <a:ext uri="{FF2B5EF4-FFF2-40B4-BE49-F238E27FC236}">
                <a16:creationId xmlns:a16="http://schemas.microsoft.com/office/drawing/2014/main" id="{293C4C52-1B7F-095F-618E-71C9E264E800}"/>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56" name="TextBox 255">
            <a:extLst>
              <a:ext uri="{FF2B5EF4-FFF2-40B4-BE49-F238E27FC236}">
                <a16:creationId xmlns:a16="http://schemas.microsoft.com/office/drawing/2014/main" id="{5AE0F0D1-8242-85CF-747A-1FCA7162E1BA}"/>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121920</xdr:colOff>
      <xdr:row>11</xdr:row>
      <xdr:rowOff>144780</xdr:rowOff>
    </xdr:from>
    <xdr:to>
      <xdr:col>9</xdr:col>
      <xdr:colOff>396240</xdr:colOff>
      <xdr:row>13</xdr:row>
      <xdr:rowOff>54583</xdr:rowOff>
    </xdr:to>
    <xdr:grpSp>
      <xdr:nvGrpSpPr>
        <xdr:cNvPr id="260" name="Group 259">
          <a:extLst>
            <a:ext uri="{FF2B5EF4-FFF2-40B4-BE49-F238E27FC236}">
              <a16:creationId xmlns:a16="http://schemas.microsoft.com/office/drawing/2014/main" id="{9AF6F20F-1694-489F-B2E5-74A22AC912F8}"/>
            </a:ext>
          </a:extLst>
        </xdr:cNvPr>
        <xdr:cNvGrpSpPr/>
      </xdr:nvGrpSpPr>
      <xdr:grpSpPr>
        <a:xfrm>
          <a:off x="5608320" y="2156460"/>
          <a:ext cx="274320" cy="275563"/>
          <a:chOff x="9986010" y="2762250"/>
          <a:chExt cx="274320" cy="274320"/>
        </a:xfrm>
      </xdr:grpSpPr>
      <xdr:sp macro="" textlink="Pivottables!Q15">
        <xdr:nvSpPr>
          <xdr:cNvPr id="261" name="TextBox 260">
            <a:extLst>
              <a:ext uri="{FF2B5EF4-FFF2-40B4-BE49-F238E27FC236}">
                <a16:creationId xmlns:a16="http://schemas.microsoft.com/office/drawing/2014/main" id="{57FC53B2-BD8E-8077-A052-4B5C5EE93AB0}"/>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62" name="TextBox 261">
            <a:extLst>
              <a:ext uri="{FF2B5EF4-FFF2-40B4-BE49-F238E27FC236}">
                <a16:creationId xmlns:a16="http://schemas.microsoft.com/office/drawing/2014/main" id="{E8369A34-03C7-3810-3C0B-FD47ECBB732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274320</xdr:colOff>
      <xdr:row>12</xdr:row>
      <xdr:rowOff>114300</xdr:rowOff>
    </xdr:from>
    <xdr:to>
      <xdr:col>9</xdr:col>
      <xdr:colOff>548640</xdr:colOff>
      <xdr:row>14</xdr:row>
      <xdr:rowOff>24103</xdr:rowOff>
    </xdr:to>
    <xdr:grpSp>
      <xdr:nvGrpSpPr>
        <xdr:cNvPr id="263" name="Group 262">
          <a:extLst>
            <a:ext uri="{FF2B5EF4-FFF2-40B4-BE49-F238E27FC236}">
              <a16:creationId xmlns:a16="http://schemas.microsoft.com/office/drawing/2014/main" id="{27FC93B5-19C6-424C-86B5-E6365D0F42D6}"/>
            </a:ext>
          </a:extLst>
        </xdr:cNvPr>
        <xdr:cNvGrpSpPr/>
      </xdr:nvGrpSpPr>
      <xdr:grpSpPr>
        <a:xfrm>
          <a:off x="5760720" y="2308860"/>
          <a:ext cx="274320" cy="275563"/>
          <a:chOff x="9986010" y="2762250"/>
          <a:chExt cx="274320" cy="274320"/>
        </a:xfrm>
      </xdr:grpSpPr>
      <xdr:sp macro="" textlink="Pivottables!Q15">
        <xdr:nvSpPr>
          <xdr:cNvPr id="264" name="TextBox 263">
            <a:extLst>
              <a:ext uri="{FF2B5EF4-FFF2-40B4-BE49-F238E27FC236}">
                <a16:creationId xmlns:a16="http://schemas.microsoft.com/office/drawing/2014/main" id="{00A3E632-B621-C749-8B73-2BF36CA5EF0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65" name="TextBox 264">
            <a:extLst>
              <a:ext uri="{FF2B5EF4-FFF2-40B4-BE49-F238E27FC236}">
                <a16:creationId xmlns:a16="http://schemas.microsoft.com/office/drawing/2014/main" id="{37D9D008-52F3-D068-A66B-55F282D5FB4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76200</xdr:colOff>
      <xdr:row>10</xdr:row>
      <xdr:rowOff>53340</xdr:rowOff>
    </xdr:from>
    <xdr:to>
      <xdr:col>9</xdr:col>
      <xdr:colOff>350520</xdr:colOff>
      <xdr:row>11</xdr:row>
      <xdr:rowOff>146023</xdr:rowOff>
    </xdr:to>
    <xdr:grpSp>
      <xdr:nvGrpSpPr>
        <xdr:cNvPr id="266" name="Group 265">
          <a:extLst>
            <a:ext uri="{FF2B5EF4-FFF2-40B4-BE49-F238E27FC236}">
              <a16:creationId xmlns:a16="http://schemas.microsoft.com/office/drawing/2014/main" id="{6D99B503-0854-4C1D-8FA6-864986B5C936}"/>
            </a:ext>
          </a:extLst>
        </xdr:cNvPr>
        <xdr:cNvGrpSpPr/>
      </xdr:nvGrpSpPr>
      <xdr:grpSpPr>
        <a:xfrm>
          <a:off x="5562600" y="1882140"/>
          <a:ext cx="274320" cy="275563"/>
          <a:chOff x="9986010" y="2762250"/>
          <a:chExt cx="274320" cy="274320"/>
        </a:xfrm>
      </xdr:grpSpPr>
      <xdr:sp macro="" textlink="Pivottables!Q15">
        <xdr:nvSpPr>
          <xdr:cNvPr id="267" name="TextBox 266">
            <a:extLst>
              <a:ext uri="{FF2B5EF4-FFF2-40B4-BE49-F238E27FC236}">
                <a16:creationId xmlns:a16="http://schemas.microsoft.com/office/drawing/2014/main" id="{58165ADC-1D64-7CE5-522B-12A44006113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68" name="TextBox 267">
            <a:extLst>
              <a:ext uri="{FF2B5EF4-FFF2-40B4-BE49-F238E27FC236}">
                <a16:creationId xmlns:a16="http://schemas.microsoft.com/office/drawing/2014/main" id="{EB92004E-68B6-46E3-B9B0-DBFAFE75C940}"/>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228600</xdr:colOff>
      <xdr:row>11</xdr:row>
      <xdr:rowOff>22860</xdr:rowOff>
    </xdr:from>
    <xdr:to>
      <xdr:col>9</xdr:col>
      <xdr:colOff>502920</xdr:colOff>
      <xdr:row>12</xdr:row>
      <xdr:rowOff>115543</xdr:rowOff>
    </xdr:to>
    <xdr:grpSp>
      <xdr:nvGrpSpPr>
        <xdr:cNvPr id="269" name="Group 268">
          <a:extLst>
            <a:ext uri="{FF2B5EF4-FFF2-40B4-BE49-F238E27FC236}">
              <a16:creationId xmlns:a16="http://schemas.microsoft.com/office/drawing/2014/main" id="{28F90BD1-1F0C-4A69-9FE1-008568735B92}"/>
            </a:ext>
          </a:extLst>
        </xdr:cNvPr>
        <xdr:cNvGrpSpPr/>
      </xdr:nvGrpSpPr>
      <xdr:grpSpPr>
        <a:xfrm>
          <a:off x="5715000" y="2034540"/>
          <a:ext cx="274320" cy="275563"/>
          <a:chOff x="9986010" y="2762250"/>
          <a:chExt cx="274320" cy="274320"/>
        </a:xfrm>
      </xdr:grpSpPr>
      <xdr:sp macro="" textlink="Pivottables!Q15">
        <xdr:nvSpPr>
          <xdr:cNvPr id="270" name="TextBox 269">
            <a:extLst>
              <a:ext uri="{FF2B5EF4-FFF2-40B4-BE49-F238E27FC236}">
                <a16:creationId xmlns:a16="http://schemas.microsoft.com/office/drawing/2014/main" id="{EA39896E-8099-5DF8-497A-63D3AD3F643C}"/>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71" name="TextBox 270">
            <a:extLst>
              <a:ext uri="{FF2B5EF4-FFF2-40B4-BE49-F238E27FC236}">
                <a16:creationId xmlns:a16="http://schemas.microsoft.com/office/drawing/2014/main" id="{B5E1A00F-1551-285A-EF13-E8B0BF24FF0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381000</xdr:colOff>
      <xdr:row>11</xdr:row>
      <xdr:rowOff>175260</xdr:rowOff>
    </xdr:from>
    <xdr:to>
      <xdr:col>10</xdr:col>
      <xdr:colOff>45720</xdr:colOff>
      <xdr:row>13</xdr:row>
      <xdr:rowOff>85063</xdr:rowOff>
    </xdr:to>
    <xdr:grpSp>
      <xdr:nvGrpSpPr>
        <xdr:cNvPr id="272" name="Group 271">
          <a:extLst>
            <a:ext uri="{FF2B5EF4-FFF2-40B4-BE49-F238E27FC236}">
              <a16:creationId xmlns:a16="http://schemas.microsoft.com/office/drawing/2014/main" id="{A2452F53-5E04-4A4B-8513-1789EDFFA57F}"/>
            </a:ext>
          </a:extLst>
        </xdr:cNvPr>
        <xdr:cNvGrpSpPr/>
      </xdr:nvGrpSpPr>
      <xdr:grpSpPr>
        <a:xfrm>
          <a:off x="5867400" y="2186940"/>
          <a:ext cx="274320" cy="275563"/>
          <a:chOff x="9986010" y="2762250"/>
          <a:chExt cx="274320" cy="274320"/>
        </a:xfrm>
      </xdr:grpSpPr>
      <xdr:sp macro="" textlink="Pivottables!Q15">
        <xdr:nvSpPr>
          <xdr:cNvPr id="273" name="TextBox 272">
            <a:extLst>
              <a:ext uri="{FF2B5EF4-FFF2-40B4-BE49-F238E27FC236}">
                <a16:creationId xmlns:a16="http://schemas.microsoft.com/office/drawing/2014/main" id="{C99EFA52-BE7C-B82D-BC85-7D32D3B533BE}"/>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274" name="TextBox 273">
            <a:extLst>
              <a:ext uri="{FF2B5EF4-FFF2-40B4-BE49-F238E27FC236}">
                <a16:creationId xmlns:a16="http://schemas.microsoft.com/office/drawing/2014/main" id="{8B8AF719-9C97-01FA-299A-BAA9BFCD14E3}"/>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8</xdr:col>
      <xdr:colOff>480060</xdr:colOff>
      <xdr:row>11</xdr:row>
      <xdr:rowOff>45720</xdr:rowOff>
    </xdr:from>
    <xdr:to>
      <xdr:col>9</xdr:col>
      <xdr:colOff>144780</xdr:colOff>
      <xdr:row>12</xdr:row>
      <xdr:rowOff>137159</xdr:rowOff>
    </xdr:to>
    <xdr:grpSp>
      <xdr:nvGrpSpPr>
        <xdr:cNvPr id="278" name="Group 277">
          <a:extLst>
            <a:ext uri="{FF2B5EF4-FFF2-40B4-BE49-F238E27FC236}">
              <a16:creationId xmlns:a16="http://schemas.microsoft.com/office/drawing/2014/main" id="{A16AC203-8AF6-4F49-A267-8AF959F0393C}"/>
            </a:ext>
          </a:extLst>
        </xdr:cNvPr>
        <xdr:cNvGrpSpPr/>
      </xdr:nvGrpSpPr>
      <xdr:grpSpPr>
        <a:xfrm>
          <a:off x="5356860" y="2057400"/>
          <a:ext cx="274320" cy="274319"/>
          <a:chOff x="8911590" y="2686050"/>
          <a:chExt cx="274320" cy="274320"/>
        </a:xfrm>
      </xdr:grpSpPr>
      <xdr:sp macro="" textlink="Pivottables!P15">
        <xdr:nvSpPr>
          <xdr:cNvPr id="279" name="TextBox 278">
            <a:extLst>
              <a:ext uri="{FF2B5EF4-FFF2-40B4-BE49-F238E27FC236}">
                <a16:creationId xmlns:a16="http://schemas.microsoft.com/office/drawing/2014/main" id="{5D0E4169-B085-B4A0-FD61-E9467A27D02D}"/>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280" name="TextBox 279">
            <a:extLst>
              <a:ext uri="{FF2B5EF4-FFF2-40B4-BE49-F238E27FC236}">
                <a16:creationId xmlns:a16="http://schemas.microsoft.com/office/drawing/2014/main" id="{9460155D-418E-76AA-73B5-54011F7565DC}"/>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22860</xdr:colOff>
      <xdr:row>12</xdr:row>
      <xdr:rowOff>15240</xdr:rowOff>
    </xdr:from>
    <xdr:to>
      <xdr:col>9</xdr:col>
      <xdr:colOff>297180</xdr:colOff>
      <xdr:row>13</xdr:row>
      <xdr:rowOff>106679</xdr:rowOff>
    </xdr:to>
    <xdr:grpSp>
      <xdr:nvGrpSpPr>
        <xdr:cNvPr id="281" name="Group 280">
          <a:extLst>
            <a:ext uri="{FF2B5EF4-FFF2-40B4-BE49-F238E27FC236}">
              <a16:creationId xmlns:a16="http://schemas.microsoft.com/office/drawing/2014/main" id="{C33368F9-8400-4B81-A353-D1C9C59313C1}"/>
            </a:ext>
          </a:extLst>
        </xdr:cNvPr>
        <xdr:cNvGrpSpPr/>
      </xdr:nvGrpSpPr>
      <xdr:grpSpPr>
        <a:xfrm>
          <a:off x="5509260" y="2209800"/>
          <a:ext cx="274320" cy="274319"/>
          <a:chOff x="8911590" y="2686050"/>
          <a:chExt cx="274320" cy="274320"/>
        </a:xfrm>
      </xdr:grpSpPr>
      <xdr:sp macro="" textlink="Pivottables!P15">
        <xdr:nvSpPr>
          <xdr:cNvPr id="282" name="TextBox 281">
            <a:extLst>
              <a:ext uri="{FF2B5EF4-FFF2-40B4-BE49-F238E27FC236}">
                <a16:creationId xmlns:a16="http://schemas.microsoft.com/office/drawing/2014/main" id="{AF944145-564E-DFB7-5231-EA71A719336C}"/>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283" name="TextBox 282">
            <a:extLst>
              <a:ext uri="{FF2B5EF4-FFF2-40B4-BE49-F238E27FC236}">
                <a16:creationId xmlns:a16="http://schemas.microsoft.com/office/drawing/2014/main" id="{BDD98439-19E2-5A21-92F3-82B6F740AF06}"/>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190500</xdr:colOff>
      <xdr:row>12</xdr:row>
      <xdr:rowOff>144780</xdr:rowOff>
    </xdr:from>
    <xdr:to>
      <xdr:col>9</xdr:col>
      <xdr:colOff>464820</xdr:colOff>
      <xdr:row>14</xdr:row>
      <xdr:rowOff>53339</xdr:rowOff>
    </xdr:to>
    <xdr:grpSp>
      <xdr:nvGrpSpPr>
        <xdr:cNvPr id="464" name="Group 463">
          <a:extLst>
            <a:ext uri="{FF2B5EF4-FFF2-40B4-BE49-F238E27FC236}">
              <a16:creationId xmlns:a16="http://schemas.microsoft.com/office/drawing/2014/main" id="{C53C6051-9230-4FEA-9323-1E581F44ABA1}"/>
            </a:ext>
          </a:extLst>
        </xdr:cNvPr>
        <xdr:cNvGrpSpPr/>
      </xdr:nvGrpSpPr>
      <xdr:grpSpPr>
        <a:xfrm>
          <a:off x="5676900" y="2339340"/>
          <a:ext cx="274320" cy="274319"/>
          <a:chOff x="8911590" y="2686050"/>
          <a:chExt cx="274320" cy="274320"/>
        </a:xfrm>
      </xdr:grpSpPr>
      <xdr:sp macro="" textlink="Pivottables!P15">
        <xdr:nvSpPr>
          <xdr:cNvPr id="465" name="TextBox 464">
            <a:extLst>
              <a:ext uri="{FF2B5EF4-FFF2-40B4-BE49-F238E27FC236}">
                <a16:creationId xmlns:a16="http://schemas.microsoft.com/office/drawing/2014/main" id="{2F4BEC19-09C5-40B1-5740-EC0C728FA50D}"/>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66" name="TextBox 465">
            <a:extLst>
              <a:ext uri="{FF2B5EF4-FFF2-40B4-BE49-F238E27FC236}">
                <a16:creationId xmlns:a16="http://schemas.microsoft.com/office/drawing/2014/main" id="{5B877E89-5751-37FC-1195-7EC29E602E2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213360</xdr:colOff>
      <xdr:row>9</xdr:row>
      <xdr:rowOff>160020</xdr:rowOff>
    </xdr:from>
    <xdr:to>
      <xdr:col>9</xdr:col>
      <xdr:colOff>487680</xdr:colOff>
      <xdr:row>11</xdr:row>
      <xdr:rowOff>68579</xdr:rowOff>
    </xdr:to>
    <xdr:grpSp>
      <xdr:nvGrpSpPr>
        <xdr:cNvPr id="467" name="Group 466">
          <a:extLst>
            <a:ext uri="{FF2B5EF4-FFF2-40B4-BE49-F238E27FC236}">
              <a16:creationId xmlns:a16="http://schemas.microsoft.com/office/drawing/2014/main" id="{20DC4739-822C-4A97-BB80-507352975BAC}"/>
            </a:ext>
          </a:extLst>
        </xdr:cNvPr>
        <xdr:cNvGrpSpPr/>
      </xdr:nvGrpSpPr>
      <xdr:grpSpPr>
        <a:xfrm>
          <a:off x="5699760" y="1805940"/>
          <a:ext cx="274320" cy="274319"/>
          <a:chOff x="8911590" y="2686050"/>
          <a:chExt cx="274320" cy="274320"/>
        </a:xfrm>
      </xdr:grpSpPr>
      <xdr:sp macro="" textlink="Pivottables!P15">
        <xdr:nvSpPr>
          <xdr:cNvPr id="468" name="TextBox 467">
            <a:extLst>
              <a:ext uri="{FF2B5EF4-FFF2-40B4-BE49-F238E27FC236}">
                <a16:creationId xmlns:a16="http://schemas.microsoft.com/office/drawing/2014/main" id="{514A3E2C-0A0C-3AEA-6E59-5B4CAD1E26B6}"/>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69" name="TextBox 468">
            <a:extLst>
              <a:ext uri="{FF2B5EF4-FFF2-40B4-BE49-F238E27FC236}">
                <a16:creationId xmlns:a16="http://schemas.microsoft.com/office/drawing/2014/main" id="{702B3420-F4A4-3523-A97A-F9D1EBAA616A}"/>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365760</xdr:colOff>
      <xdr:row>10</xdr:row>
      <xdr:rowOff>129540</xdr:rowOff>
    </xdr:from>
    <xdr:to>
      <xdr:col>10</xdr:col>
      <xdr:colOff>30480</xdr:colOff>
      <xdr:row>12</xdr:row>
      <xdr:rowOff>38099</xdr:rowOff>
    </xdr:to>
    <xdr:grpSp>
      <xdr:nvGrpSpPr>
        <xdr:cNvPr id="470" name="Group 469">
          <a:extLst>
            <a:ext uri="{FF2B5EF4-FFF2-40B4-BE49-F238E27FC236}">
              <a16:creationId xmlns:a16="http://schemas.microsoft.com/office/drawing/2014/main" id="{457410AB-ABB7-4C9B-885B-7920B503E765}"/>
            </a:ext>
          </a:extLst>
        </xdr:cNvPr>
        <xdr:cNvGrpSpPr/>
      </xdr:nvGrpSpPr>
      <xdr:grpSpPr>
        <a:xfrm>
          <a:off x="5852160" y="1958340"/>
          <a:ext cx="274320" cy="274319"/>
          <a:chOff x="8911590" y="2686050"/>
          <a:chExt cx="274320" cy="274320"/>
        </a:xfrm>
      </xdr:grpSpPr>
      <xdr:sp macro="" textlink="Pivottables!P15">
        <xdr:nvSpPr>
          <xdr:cNvPr id="471" name="TextBox 470">
            <a:extLst>
              <a:ext uri="{FF2B5EF4-FFF2-40B4-BE49-F238E27FC236}">
                <a16:creationId xmlns:a16="http://schemas.microsoft.com/office/drawing/2014/main" id="{D7373503-D039-DA3A-F6EE-10771EF3281F}"/>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72" name="TextBox 471">
            <a:extLst>
              <a:ext uri="{FF2B5EF4-FFF2-40B4-BE49-F238E27FC236}">
                <a16:creationId xmlns:a16="http://schemas.microsoft.com/office/drawing/2014/main" id="{21DA990F-1037-10FF-1A5F-A0172559449D}"/>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518160</xdr:colOff>
      <xdr:row>11</xdr:row>
      <xdr:rowOff>99060</xdr:rowOff>
    </xdr:from>
    <xdr:to>
      <xdr:col>10</xdr:col>
      <xdr:colOff>182880</xdr:colOff>
      <xdr:row>13</xdr:row>
      <xdr:rowOff>7619</xdr:rowOff>
    </xdr:to>
    <xdr:grpSp>
      <xdr:nvGrpSpPr>
        <xdr:cNvPr id="473" name="Group 472">
          <a:extLst>
            <a:ext uri="{FF2B5EF4-FFF2-40B4-BE49-F238E27FC236}">
              <a16:creationId xmlns:a16="http://schemas.microsoft.com/office/drawing/2014/main" id="{7A9BC7B8-85D3-47CB-8BFB-E6EECB285EDC}"/>
            </a:ext>
          </a:extLst>
        </xdr:cNvPr>
        <xdr:cNvGrpSpPr/>
      </xdr:nvGrpSpPr>
      <xdr:grpSpPr>
        <a:xfrm>
          <a:off x="6004560" y="2110740"/>
          <a:ext cx="274320" cy="274319"/>
          <a:chOff x="8911590" y="2686050"/>
          <a:chExt cx="274320" cy="274320"/>
        </a:xfrm>
      </xdr:grpSpPr>
      <xdr:sp macro="" textlink="Pivottables!P15">
        <xdr:nvSpPr>
          <xdr:cNvPr id="474" name="TextBox 473">
            <a:extLst>
              <a:ext uri="{FF2B5EF4-FFF2-40B4-BE49-F238E27FC236}">
                <a16:creationId xmlns:a16="http://schemas.microsoft.com/office/drawing/2014/main" id="{34D7F0F7-FAD3-32BD-7C81-A8EC3124FB74}"/>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75" name="TextBox 474">
            <a:extLst>
              <a:ext uri="{FF2B5EF4-FFF2-40B4-BE49-F238E27FC236}">
                <a16:creationId xmlns:a16="http://schemas.microsoft.com/office/drawing/2014/main" id="{5491F13D-1062-EEDD-E1A1-AEF0CF47615E}"/>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91440</xdr:colOff>
      <xdr:row>11</xdr:row>
      <xdr:rowOff>30480</xdr:rowOff>
    </xdr:from>
    <xdr:to>
      <xdr:col>9</xdr:col>
      <xdr:colOff>365760</xdr:colOff>
      <xdr:row>12</xdr:row>
      <xdr:rowOff>121919</xdr:rowOff>
    </xdr:to>
    <xdr:grpSp>
      <xdr:nvGrpSpPr>
        <xdr:cNvPr id="476" name="Group 475">
          <a:extLst>
            <a:ext uri="{FF2B5EF4-FFF2-40B4-BE49-F238E27FC236}">
              <a16:creationId xmlns:a16="http://schemas.microsoft.com/office/drawing/2014/main" id="{F203E0E7-DC03-49E4-A3A9-1DAC40DE1E71}"/>
            </a:ext>
          </a:extLst>
        </xdr:cNvPr>
        <xdr:cNvGrpSpPr/>
      </xdr:nvGrpSpPr>
      <xdr:grpSpPr>
        <a:xfrm>
          <a:off x="5577840" y="2042160"/>
          <a:ext cx="274320" cy="274319"/>
          <a:chOff x="8911590" y="2686050"/>
          <a:chExt cx="274320" cy="274320"/>
        </a:xfrm>
      </xdr:grpSpPr>
      <xdr:sp macro="" textlink="Pivottables!P15">
        <xdr:nvSpPr>
          <xdr:cNvPr id="477" name="TextBox 476">
            <a:extLst>
              <a:ext uri="{FF2B5EF4-FFF2-40B4-BE49-F238E27FC236}">
                <a16:creationId xmlns:a16="http://schemas.microsoft.com/office/drawing/2014/main" id="{E105BA0C-2A64-7675-F594-0D01619106DB}"/>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78" name="TextBox 477">
            <a:extLst>
              <a:ext uri="{FF2B5EF4-FFF2-40B4-BE49-F238E27FC236}">
                <a16:creationId xmlns:a16="http://schemas.microsoft.com/office/drawing/2014/main" id="{E808DBF4-DF09-56FF-04EA-8EAD2BD150A7}"/>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342900</xdr:colOff>
      <xdr:row>5</xdr:row>
      <xdr:rowOff>53340</xdr:rowOff>
    </xdr:from>
    <xdr:to>
      <xdr:col>10</xdr:col>
      <xdr:colOff>7620</xdr:colOff>
      <xdr:row>6</xdr:row>
      <xdr:rowOff>144779</xdr:rowOff>
    </xdr:to>
    <xdr:grpSp>
      <xdr:nvGrpSpPr>
        <xdr:cNvPr id="479" name="Group 478">
          <a:extLst>
            <a:ext uri="{FF2B5EF4-FFF2-40B4-BE49-F238E27FC236}">
              <a16:creationId xmlns:a16="http://schemas.microsoft.com/office/drawing/2014/main" id="{16D56FAF-C569-4C74-8B84-2A1CE9CC04F1}"/>
            </a:ext>
          </a:extLst>
        </xdr:cNvPr>
        <xdr:cNvGrpSpPr/>
      </xdr:nvGrpSpPr>
      <xdr:grpSpPr>
        <a:xfrm>
          <a:off x="5829300" y="967740"/>
          <a:ext cx="274320" cy="274319"/>
          <a:chOff x="8911590" y="2686050"/>
          <a:chExt cx="274320" cy="274320"/>
        </a:xfrm>
      </xdr:grpSpPr>
      <xdr:sp macro="" textlink="Pivottables!P15">
        <xdr:nvSpPr>
          <xdr:cNvPr id="480" name="TextBox 479">
            <a:extLst>
              <a:ext uri="{FF2B5EF4-FFF2-40B4-BE49-F238E27FC236}">
                <a16:creationId xmlns:a16="http://schemas.microsoft.com/office/drawing/2014/main" id="{BE9B8D0D-A175-6F0A-F5E3-975B1925823B}"/>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81" name="TextBox 480">
            <a:extLst>
              <a:ext uri="{FF2B5EF4-FFF2-40B4-BE49-F238E27FC236}">
                <a16:creationId xmlns:a16="http://schemas.microsoft.com/office/drawing/2014/main" id="{38232D4A-D5E6-BB2A-5C7E-1ECF65D0A402}"/>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495300</xdr:colOff>
      <xdr:row>6</xdr:row>
      <xdr:rowOff>22860</xdr:rowOff>
    </xdr:from>
    <xdr:to>
      <xdr:col>10</xdr:col>
      <xdr:colOff>160020</xdr:colOff>
      <xdr:row>7</xdr:row>
      <xdr:rowOff>114299</xdr:rowOff>
    </xdr:to>
    <xdr:grpSp>
      <xdr:nvGrpSpPr>
        <xdr:cNvPr id="482" name="Group 481">
          <a:extLst>
            <a:ext uri="{FF2B5EF4-FFF2-40B4-BE49-F238E27FC236}">
              <a16:creationId xmlns:a16="http://schemas.microsoft.com/office/drawing/2014/main" id="{D9CEEFCD-9C93-47CF-9E4E-DD198D2ACD4C}"/>
            </a:ext>
          </a:extLst>
        </xdr:cNvPr>
        <xdr:cNvGrpSpPr/>
      </xdr:nvGrpSpPr>
      <xdr:grpSpPr>
        <a:xfrm>
          <a:off x="5981700" y="1120140"/>
          <a:ext cx="274320" cy="274319"/>
          <a:chOff x="8911590" y="2686050"/>
          <a:chExt cx="274320" cy="274320"/>
        </a:xfrm>
      </xdr:grpSpPr>
      <xdr:sp macro="" textlink="Pivottables!P15">
        <xdr:nvSpPr>
          <xdr:cNvPr id="483" name="TextBox 482">
            <a:extLst>
              <a:ext uri="{FF2B5EF4-FFF2-40B4-BE49-F238E27FC236}">
                <a16:creationId xmlns:a16="http://schemas.microsoft.com/office/drawing/2014/main" id="{DF09C812-89AF-1A43-1E96-DBD8916E5776}"/>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84" name="TextBox 483">
            <a:extLst>
              <a:ext uri="{FF2B5EF4-FFF2-40B4-BE49-F238E27FC236}">
                <a16:creationId xmlns:a16="http://schemas.microsoft.com/office/drawing/2014/main" id="{2F886A51-552C-1EE6-D8A6-F3871EB2BD2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38100</xdr:colOff>
      <xdr:row>6</xdr:row>
      <xdr:rowOff>175260</xdr:rowOff>
    </xdr:from>
    <xdr:to>
      <xdr:col>10</xdr:col>
      <xdr:colOff>312420</xdr:colOff>
      <xdr:row>8</xdr:row>
      <xdr:rowOff>83819</xdr:rowOff>
    </xdr:to>
    <xdr:grpSp>
      <xdr:nvGrpSpPr>
        <xdr:cNvPr id="485" name="Group 484">
          <a:extLst>
            <a:ext uri="{FF2B5EF4-FFF2-40B4-BE49-F238E27FC236}">
              <a16:creationId xmlns:a16="http://schemas.microsoft.com/office/drawing/2014/main" id="{34FEE75D-25C9-410F-A810-1224C4041F14}"/>
            </a:ext>
          </a:extLst>
        </xdr:cNvPr>
        <xdr:cNvGrpSpPr/>
      </xdr:nvGrpSpPr>
      <xdr:grpSpPr>
        <a:xfrm>
          <a:off x="6134100" y="1272540"/>
          <a:ext cx="274320" cy="274319"/>
          <a:chOff x="8911590" y="2686050"/>
          <a:chExt cx="274320" cy="274320"/>
        </a:xfrm>
      </xdr:grpSpPr>
      <xdr:sp macro="" textlink="Pivottables!P15">
        <xdr:nvSpPr>
          <xdr:cNvPr id="486" name="TextBox 485">
            <a:extLst>
              <a:ext uri="{FF2B5EF4-FFF2-40B4-BE49-F238E27FC236}">
                <a16:creationId xmlns:a16="http://schemas.microsoft.com/office/drawing/2014/main" id="{FC72F727-9B73-7F29-821F-6F891E15E8D9}"/>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87" name="TextBox 486">
            <a:extLst>
              <a:ext uri="{FF2B5EF4-FFF2-40B4-BE49-F238E27FC236}">
                <a16:creationId xmlns:a16="http://schemas.microsoft.com/office/drawing/2014/main" id="{E36C91FF-5F52-784B-3EE6-E419F5B03F96}"/>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518160</xdr:colOff>
      <xdr:row>4</xdr:row>
      <xdr:rowOff>106680</xdr:rowOff>
    </xdr:from>
    <xdr:to>
      <xdr:col>10</xdr:col>
      <xdr:colOff>182880</xdr:colOff>
      <xdr:row>6</xdr:row>
      <xdr:rowOff>15239</xdr:rowOff>
    </xdr:to>
    <xdr:grpSp>
      <xdr:nvGrpSpPr>
        <xdr:cNvPr id="488" name="Group 487">
          <a:extLst>
            <a:ext uri="{FF2B5EF4-FFF2-40B4-BE49-F238E27FC236}">
              <a16:creationId xmlns:a16="http://schemas.microsoft.com/office/drawing/2014/main" id="{E8766541-843C-4756-86B4-0153903B020F}"/>
            </a:ext>
          </a:extLst>
        </xdr:cNvPr>
        <xdr:cNvGrpSpPr/>
      </xdr:nvGrpSpPr>
      <xdr:grpSpPr>
        <a:xfrm>
          <a:off x="6004560" y="838200"/>
          <a:ext cx="274320" cy="274319"/>
          <a:chOff x="8911590" y="2686050"/>
          <a:chExt cx="274320" cy="274320"/>
        </a:xfrm>
      </xdr:grpSpPr>
      <xdr:sp macro="" textlink="Pivottables!P15">
        <xdr:nvSpPr>
          <xdr:cNvPr id="489" name="TextBox 488">
            <a:extLst>
              <a:ext uri="{FF2B5EF4-FFF2-40B4-BE49-F238E27FC236}">
                <a16:creationId xmlns:a16="http://schemas.microsoft.com/office/drawing/2014/main" id="{E1EC1745-A98E-9748-5DD2-1784D02F2139}"/>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90" name="TextBox 489">
            <a:extLst>
              <a:ext uri="{FF2B5EF4-FFF2-40B4-BE49-F238E27FC236}">
                <a16:creationId xmlns:a16="http://schemas.microsoft.com/office/drawing/2014/main" id="{500C237C-138D-6DA3-A26F-C5526B203D9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60960</xdr:colOff>
      <xdr:row>5</xdr:row>
      <xdr:rowOff>76200</xdr:rowOff>
    </xdr:from>
    <xdr:to>
      <xdr:col>10</xdr:col>
      <xdr:colOff>335280</xdr:colOff>
      <xdr:row>6</xdr:row>
      <xdr:rowOff>167639</xdr:rowOff>
    </xdr:to>
    <xdr:grpSp>
      <xdr:nvGrpSpPr>
        <xdr:cNvPr id="491" name="Group 490">
          <a:extLst>
            <a:ext uri="{FF2B5EF4-FFF2-40B4-BE49-F238E27FC236}">
              <a16:creationId xmlns:a16="http://schemas.microsoft.com/office/drawing/2014/main" id="{69F92C8E-8F54-491F-9163-5AD2440F4BC6}"/>
            </a:ext>
          </a:extLst>
        </xdr:cNvPr>
        <xdr:cNvGrpSpPr/>
      </xdr:nvGrpSpPr>
      <xdr:grpSpPr>
        <a:xfrm>
          <a:off x="6156960" y="990600"/>
          <a:ext cx="274320" cy="274319"/>
          <a:chOff x="8911590" y="2686050"/>
          <a:chExt cx="274320" cy="274320"/>
        </a:xfrm>
      </xdr:grpSpPr>
      <xdr:sp macro="" textlink="Pivottables!P15">
        <xdr:nvSpPr>
          <xdr:cNvPr id="492" name="TextBox 491">
            <a:extLst>
              <a:ext uri="{FF2B5EF4-FFF2-40B4-BE49-F238E27FC236}">
                <a16:creationId xmlns:a16="http://schemas.microsoft.com/office/drawing/2014/main" id="{A6B5D796-A3EB-6C34-56ED-BD1DB8D2E7D2}"/>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93" name="TextBox 492">
            <a:extLst>
              <a:ext uri="{FF2B5EF4-FFF2-40B4-BE49-F238E27FC236}">
                <a16:creationId xmlns:a16="http://schemas.microsoft.com/office/drawing/2014/main" id="{94476D8F-74AA-30CC-C1F9-44F69E06B84B}"/>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213360</xdr:colOff>
      <xdr:row>6</xdr:row>
      <xdr:rowOff>45720</xdr:rowOff>
    </xdr:from>
    <xdr:to>
      <xdr:col>10</xdr:col>
      <xdr:colOff>487680</xdr:colOff>
      <xdr:row>7</xdr:row>
      <xdr:rowOff>137159</xdr:rowOff>
    </xdr:to>
    <xdr:grpSp>
      <xdr:nvGrpSpPr>
        <xdr:cNvPr id="494" name="Group 493">
          <a:extLst>
            <a:ext uri="{FF2B5EF4-FFF2-40B4-BE49-F238E27FC236}">
              <a16:creationId xmlns:a16="http://schemas.microsoft.com/office/drawing/2014/main" id="{1FD42F7D-D324-40FF-9172-1FE2DD0A09CC}"/>
            </a:ext>
          </a:extLst>
        </xdr:cNvPr>
        <xdr:cNvGrpSpPr/>
      </xdr:nvGrpSpPr>
      <xdr:grpSpPr>
        <a:xfrm>
          <a:off x="6309360" y="1143000"/>
          <a:ext cx="274320" cy="274319"/>
          <a:chOff x="8911590" y="2686050"/>
          <a:chExt cx="274320" cy="274320"/>
        </a:xfrm>
      </xdr:grpSpPr>
      <xdr:sp macro="" textlink="Pivottables!P15">
        <xdr:nvSpPr>
          <xdr:cNvPr id="495" name="TextBox 494">
            <a:extLst>
              <a:ext uri="{FF2B5EF4-FFF2-40B4-BE49-F238E27FC236}">
                <a16:creationId xmlns:a16="http://schemas.microsoft.com/office/drawing/2014/main" id="{8C39FF2D-51D6-D281-70CB-D00348D56E3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96" name="TextBox 495">
            <a:extLst>
              <a:ext uri="{FF2B5EF4-FFF2-40B4-BE49-F238E27FC236}">
                <a16:creationId xmlns:a16="http://schemas.microsoft.com/office/drawing/2014/main" id="{96C00DD7-8030-4F7C-F85F-A2DE255A2B3C}"/>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30480</xdr:colOff>
      <xdr:row>4</xdr:row>
      <xdr:rowOff>60960</xdr:rowOff>
    </xdr:from>
    <xdr:to>
      <xdr:col>10</xdr:col>
      <xdr:colOff>304800</xdr:colOff>
      <xdr:row>5</xdr:row>
      <xdr:rowOff>152399</xdr:rowOff>
    </xdr:to>
    <xdr:grpSp>
      <xdr:nvGrpSpPr>
        <xdr:cNvPr id="497" name="Group 496">
          <a:extLst>
            <a:ext uri="{FF2B5EF4-FFF2-40B4-BE49-F238E27FC236}">
              <a16:creationId xmlns:a16="http://schemas.microsoft.com/office/drawing/2014/main" id="{FF05FE8E-95B9-4E13-82E6-06D033EFDFC1}"/>
            </a:ext>
          </a:extLst>
        </xdr:cNvPr>
        <xdr:cNvGrpSpPr/>
      </xdr:nvGrpSpPr>
      <xdr:grpSpPr>
        <a:xfrm>
          <a:off x="6126480" y="792480"/>
          <a:ext cx="274320" cy="274319"/>
          <a:chOff x="8911590" y="2686050"/>
          <a:chExt cx="274320" cy="274320"/>
        </a:xfrm>
      </xdr:grpSpPr>
      <xdr:sp macro="" textlink="Pivottables!P15">
        <xdr:nvSpPr>
          <xdr:cNvPr id="498" name="TextBox 497">
            <a:extLst>
              <a:ext uri="{FF2B5EF4-FFF2-40B4-BE49-F238E27FC236}">
                <a16:creationId xmlns:a16="http://schemas.microsoft.com/office/drawing/2014/main" id="{2C681CFE-E49F-7C13-7EF5-669123A6EA07}"/>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499" name="TextBox 498">
            <a:extLst>
              <a:ext uri="{FF2B5EF4-FFF2-40B4-BE49-F238E27FC236}">
                <a16:creationId xmlns:a16="http://schemas.microsoft.com/office/drawing/2014/main" id="{A5046195-9184-91C5-688A-1F94FCC9423C}"/>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182880</xdr:colOff>
      <xdr:row>5</xdr:row>
      <xdr:rowOff>30480</xdr:rowOff>
    </xdr:from>
    <xdr:to>
      <xdr:col>10</xdr:col>
      <xdr:colOff>457200</xdr:colOff>
      <xdr:row>6</xdr:row>
      <xdr:rowOff>121919</xdr:rowOff>
    </xdr:to>
    <xdr:grpSp>
      <xdr:nvGrpSpPr>
        <xdr:cNvPr id="500" name="Group 499">
          <a:extLst>
            <a:ext uri="{FF2B5EF4-FFF2-40B4-BE49-F238E27FC236}">
              <a16:creationId xmlns:a16="http://schemas.microsoft.com/office/drawing/2014/main" id="{C767D39D-9E16-481E-88CD-F30367BE4BD8}"/>
            </a:ext>
          </a:extLst>
        </xdr:cNvPr>
        <xdr:cNvGrpSpPr/>
      </xdr:nvGrpSpPr>
      <xdr:grpSpPr>
        <a:xfrm>
          <a:off x="6278880" y="944880"/>
          <a:ext cx="274320" cy="274319"/>
          <a:chOff x="8911590" y="2686050"/>
          <a:chExt cx="274320" cy="274320"/>
        </a:xfrm>
      </xdr:grpSpPr>
      <xdr:sp macro="" textlink="Pivottables!P15">
        <xdr:nvSpPr>
          <xdr:cNvPr id="501" name="TextBox 500">
            <a:extLst>
              <a:ext uri="{FF2B5EF4-FFF2-40B4-BE49-F238E27FC236}">
                <a16:creationId xmlns:a16="http://schemas.microsoft.com/office/drawing/2014/main" id="{D5EFD761-5C5B-1A24-D386-4DDB017216B3}"/>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02" name="TextBox 501">
            <a:extLst>
              <a:ext uri="{FF2B5EF4-FFF2-40B4-BE49-F238E27FC236}">
                <a16:creationId xmlns:a16="http://schemas.microsoft.com/office/drawing/2014/main" id="{521288AA-E2AC-3387-E026-B4182FFA8168}"/>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335280</xdr:colOff>
      <xdr:row>6</xdr:row>
      <xdr:rowOff>0</xdr:rowOff>
    </xdr:from>
    <xdr:to>
      <xdr:col>11</xdr:col>
      <xdr:colOff>0</xdr:colOff>
      <xdr:row>7</xdr:row>
      <xdr:rowOff>91439</xdr:rowOff>
    </xdr:to>
    <xdr:grpSp>
      <xdr:nvGrpSpPr>
        <xdr:cNvPr id="503" name="Group 502">
          <a:extLst>
            <a:ext uri="{FF2B5EF4-FFF2-40B4-BE49-F238E27FC236}">
              <a16:creationId xmlns:a16="http://schemas.microsoft.com/office/drawing/2014/main" id="{1B3635B1-96D7-41F3-A469-29CA1767F35A}"/>
            </a:ext>
          </a:extLst>
        </xdr:cNvPr>
        <xdr:cNvGrpSpPr/>
      </xdr:nvGrpSpPr>
      <xdr:grpSpPr>
        <a:xfrm>
          <a:off x="6431280" y="1097280"/>
          <a:ext cx="274320" cy="274319"/>
          <a:chOff x="8911590" y="2686050"/>
          <a:chExt cx="274320" cy="274320"/>
        </a:xfrm>
      </xdr:grpSpPr>
      <xdr:sp macro="" textlink="Pivottables!P15">
        <xdr:nvSpPr>
          <xdr:cNvPr id="504" name="TextBox 503">
            <a:extLst>
              <a:ext uri="{FF2B5EF4-FFF2-40B4-BE49-F238E27FC236}">
                <a16:creationId xmlns:a16="http://schemas.microsoft.com/office/drawing/2014/main" id="{A8F01A18-E55F-858A-50C7-1CB137B1CCB4}"/>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05" name="TextBox 504">
            <a:extLst>
              <a:ext uri="{FF2B5EF4-FFF2-40B4-BE49-F238E27FC236}">
                <a16:creationId xmlns:a16="http://schemas.microsoft.com/office/drawing/2014/main" id="{086B7F36-E867-23F5-81BC-D3BB53B5E9AA}"/>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10</xdr:col>
      <xdr:colOff>15240</xdr:colOff>
      <xdr:row>6</xdr:row>
      <xdr:rowOff>15240</xdr:rowOff>
    </xdr:from>
    <xdr:to>
      <xdr:col>10</xdr:col>
      <xdr:colOff>289560</xdr:colOff>
      <xdr:row>7</xdr:row>
      <xdr:rowOff>106679</xdr:rowOff>
    </xdr:to>
    <xdr:grpSp>
      <xdr:nvGrpSpPr>
        <xdr:cNvPr id="506" name="Group 505">
          <a:extLst>
            <a:ext uri="{FF2B5EF4-FFF2-40B4-BE49-F238E27FC236}">
              <a16:creationId xmlns:a16="http://schemas.microsoft.com/office/drawing/2014/main" id="{42437A62-E0D9-4955-9934-65713EB2C76F}"/>
            </a:ext>
          </a:extLst>
        </xdr:cNvPr>
        <xdr:cNvGrpSpPr/>
      </xdr:nvGrpSpPr>
      <xdr:grpSpPr>
        <a:xfrm>
          <a:off x="6111240" y="1112520"/>
          <a:ext cx="274320" cy="274319"/>
          <a:chOff x="8911590" y="2686050"/>
          <a:chExt cx="274320" cy="274320"/>
        </a:xfrm>
      </xdr:grpSpPr>
      <xdr:sp macro="" textlink="Pivottables!P15">
        <xdr:nvSpPr>
          <xdr:cNvPr id="507" name="TextBox 506">
            <a:extLst>
              <a:ext uri="{FF2B5EF4-FFF2-40B4-BE49-F238E27FC236}">
                <a16:creationId xmlns:a16="http://schemas.microsoft.com/office/drawing/2014/main" id="{0C0E3CC9-7DB7-5FD1-19AB-D9536F5177F9}"/>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08" name="TextBox 507">
            <a:extLst>
              <a:ext uri="{FF2B5EF4-FFF2-40B4-BE49-F238E27FC236}">
                <a16:creationId xmlns:a16="http://schemas.microsoft.com/office/drawing/2014/main" id="{6F7237DE-64F8-5A84-0741-384DBACC210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426720</xdr:colOff>
      <xdr:row>8</xdr:row>
      <xdr:rowOff>22860</xdr:rowOff>
    </xdr:from>
    <xdr:to>
      <xdr:col>16</xdr:col>
      <xdr:colOff>91440</xdr:colOff>
      <xdr:row>9</xdr:row>
      <xdr:rowOff>114299</xdr:rowOff>
    </xdr:to>
    <xdr:grpSp>
      <xdr:nvGrpSpPr>
        <xdr:cNvPr id="509" name="Group 508">
          <a:extLst>
            <a:ext uri="{FF2B5EF4-FFF2-40B4-BE49-F238E27FC236}">
              <a16:creationId xmlns:a16="http://schemas.microsoft.com/office/drawing/2014/main" id="{AE118766-0FE8-476A-9125-95E5BE2161E2}"/>
            </a:ext>
          </a:extLst>
        </xdr:cNvPr>
        <xdr:cNvGrpSpPr/>
      </xdr:nvGrpSpPr>
      <xdr:grpSpPr>
        <a:xfrm>
          <a:off x="9570720" y="1485900"/>
          <a:ext cx="274320" cy="274319"/>
          <a:chOff x="8911590" y="2686050"/>
          <a:chExt cx="274320" cy="274320"/>
        </a:xfrm>
      </xdr:grpSpPr>
      <xdr:sp macro="" textlink="Pivottables!P15">
        <xdr:nvSpPr>
          <xdr:cNvPr id="510" name="TextBox 509">
            <a:extLst>
              <a:ext uri="{FF2B5EF4-FFF2-40B4-BE49-F238E27FC236}">
                <a16:creationId xmlns:a16="http://schemas.microsoft.com/office/drawing/2014/main" id="{3FFEB9D5-32F8-4817-31FF-0A8077E207E8}"/>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11" name="TextBox 510">
            <a:extLst>
              <a:ext uri="{FF2B5EF4-FFF2-40B4-BE49-F238E27FC236}">
                <a16:creationId xmlns:a16="http://schemas.microsoft.com/office/drawing/2014/main" id="{8677FCE0-0F56-21AC-263A-70C6CE71C20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579120</xdr:colOff>
      <xdr:row>8</xdr:row>
      <xdr:rowOff>175260</xdr:rowOff>
    </xdr:from>
    <xdr:to>
      <xdr:col>16</xdr:col>
      <xdr:colOff>243840</xdr:colOff>
      <xdr:row>10</xdr:row>
      <xdr:rowOff>83819</xdr:rowOff>
    </xdr:to>
    <xdr:grpSp>
      <xdr:nvGrpSpPr>
        <xdr:cNvPr id="512" name="Group 511">
          <a:extLst>
            <a:ext uri="{FF2B5EF4-FFF2-40B4-BE49-F238E27FC236}">
              <a16:creationId xmlns:a16="http://schemas.microsoft.com/office/drawing/2014/main" id="{493F8602-FD84-4980-99A0-C5E24E9D3CFE}"/>
            </a:ext>
          </a:extLst>
        </xdr:cNvPr>
        <xdr:cNvGrpSpPr/>
      </xdr:nvGrpSpPr>
      <xdr:grpSpPr>
        <a:xfrm>
          <a:off x="9723120" y="1638300"/>
          <a:ext cx="274320" cy="274319"/>
          <a:chOff x="8911590" y="2686050"/>
          <a:chExt cx="274320" cy="274320"/>
        </a:xfrm>
      </xdr:grpSpPr>
      <xdr:sp macro="" textlink="Pivottables!P15">
        <xdr:nvSpPr>
          <xdr:cNvPr id="513" name="TextBox 512">
            <a:extLst>
              <a:ext uri="{FF2B5EF4-FFF2-40B4-BE49-F238E27FC236}">
                <a16:creationId xmlns:a16="http://schemas.microsoft.com/office/drawing/2014/main" id="{C3CC3BC2-74D5-812C-D10D-C80029464899}"/>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14" name="TextBox 513">
            <a:extLst>
              <a:ext uri="{FF2B5EF4-FFF2-40B4-BE49-F238E27FC236}">
                <a16:creationId xmlns:a16="http://schemas.microsoft.com/office/drawing/2014/main" id="{BA195AA2-D45D-C11A-494C-1269F472659E}"/>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22860</xdr:colOff>
      <xdr:row>8</xdr:row>
      <xdr:rowOff>106680</xdr:rowOff>
    </xdr:from>
    <xdr:to>
      <xdr:col>15</xdr:col>
      <xdr:colOff>297180</xdr:colOff>
      <xdr:row>10</xdr:row>
      <xdr:rowOff>15239</xdr:rowOff>
    </xdr:to>
    <xdr:grpSp>
      <xdr:nvGrpSpPr>
        <xdr:cNvPr id="515" name="Group 514">
          <a:extLst>
            <a:ext uri="{FF2B5EF4-FFF2-40B4-BE49-F238E27FC236}">
              <a16:creationId xmlns:a16="http://schemas.microsoft.com/office/drawing/2014/main" id="{9B922BA9-5BF4-4026-AE4A-D0AADFBF65FC}"/>
            </a:ext>
          </a:extLst>
        </xdr:cNvPr>
        <xdr:cNvGrpSpPr/>
      </xdr:nvGrpSpPr>
      <xdr:grpSpPr>
        <a:xfrm>
          <a:off x="9166860" y="1569720"/>
          <a:ext cx="274320" cy="274319"/>
          <a:chOff x="8911590" y="2686050"/>
          <a:chExt cx="274320" cy="274320"/>
        </a:xfrm>
      </xdr:grpSpPr>
      <xdr:sp macro="" textlink="Pivottables!P15">
        <xdr:nvSpPr>
          <xdr:cNvPr id="516" name="TextBox 515">
            <a:extLst>
              <a:ext uri="{FF2B5EF4-FFF2-40B4-BE49-F238E27FC236}">
                <a16:creationId xmlns:a16="http://schemas.microsoft.com/office/drawing/2014/main" id="{4FE2CEA2-B76C-C9CA-943E-0E7DE1F7844E}"/>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17" name="TextBox 516">
            <a:extLst>
              <a:ext uri="{FF2B5EF4-FFF2-40B4-BE49-F238E27FC236}">
                <a16:creationId xmlns:a16="http://schemas.microsoft.com/office/drawing/2014/main" id="{87D08F42-1EA8-0A5E-8F83-6345A49204B5}"/>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175260</xdr:colOff>
      <xdr:row>9</xdr:row>
      <xdr:rowOff>76200</xdr:rowOff>
    </xdr:from>
    <xdr:to>
      <xdr:col>15</xdr:col>
      <xdr:colOff>449580</xdr:colOff>
      <xdr:row>10</xdr:row>
      <xdr:rowOff>167639</xdr:rowOff>
    </xdr:to>
    <xdr:grpSp>
      <xdr:nvGrpSpPr>
        <xdr:cNvPr id="518" name="Group 517">
          <a:extLst>
            <a:ext uri="{FF2B5EF4-FFF2-40B4-BE49-F238E27FC236}">
              <a16:creationId xmlns:a16="http://schemas.microsoft.com/office/drawing/2014/main" id="{608341A8-1502-4FEE-A178-2DFAE5EF7782}"/>
            </a:ext>
          </a:extLst>
        </xdr:cNvPr>
        <xdr:cNvGrpSpPr/>
      </xdr:nvGrpSpPr>
      <xdr:grpSpPr>
        <a:xfrm>
          <a:off x="9319260" y="1722120"/>
          <a:ext cx="274320" cy="274319"/>
          <a:chOff x="8911590" y="2686050"/>
          <a:chExt cx="274320" cy="274320"/>
        </a:xfrm>
      </xdr:grpSpPr>
      <xdr:sp macro="" textlink="Pivottables!P15">
        <xdr:nvSpPr>
          <xdr:cNvPr id="519" name="TextBox 518">
            <a:extLst>
              <a:ext uri="{FF2B5EF4-FFF2-40B4-BE49-F238E27FC236}">
                <a16:creationId xmlns:a16="http://schemas.microsoft.com/office/drawing/2014/main" id="{BEF8EDA4-6720-B100-7D01-138B7ED8802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20" name="TextBox 519">
            <a:extLst>
              <a:ext uri="{FF2B5EF4-FFF2-40B4-BE49-F238E27FC236}">
                <a16:creationId xmlns:a16="http://schemas.microsoft.com/office/drawing/2014/main" id="{19585F4F-5F60-2358-709F-028125B87473}"/>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327660</xdr:colOff>
      <xdr:row>10</xdr:row>
      <xdr:rowOff>45720</xdr:rowOff>
    </xdr:from>
    <xdr:to>
      <xdr:col>15</xdr:col>
      <xdr:colOff>601980</xdr:colOff>
      <xdr:row>11</xdr:row>
      <xdr:rowOff>137159</xdr:rowOff>
    </xdr:to>
    <xdr:grpSp>
      <xdr:nvGrpSpPr>
        <xdr:cNvPr id="521" name="Group 520">
          <a:extLst>
            <a:ext uri="{FF2B5EF4-FFF2-40B4-BE49-F238E27FC236}">
              <a16:creationId xmlns:a16="http://schemas.microsoft.com/office/drawing/2014/main" id="{0260A414-9895-41B8-9160-9016FCFE3D68}"/>
            </a:ext>
          </a:extLst>
        </xdr:cNvPr>
        <xdr:cNvGrpSpPr/>
      </xdr:nvGrpSpPr>
      <xdr:grpSpPr>
        <a:xfrm>
          <a:off x="9471660" y="1874520"/>
          <a:ext cx="274320" cy="274319"/>
          <a:chOff x="8911590" y="2686050"/>
          <a:chExt cx="274320" cy="274320"/>
        </a:xfrm>
      </xdr:grpSpPr>
      <xdr:sp macro="" textlink="Pivottables!P15">
        <xdr:nvSpPr>
          <xdr:cNvPr id="522" name="TextBox 521">
            <a:extLst>
              <a:ext uri="{FF2B5EF4-FFF2-40B4-BE49-F238E27FC236}">
                <a16:creationId xmlns:a16="http://schemas.microsoft.com/office/drawing/2014/main" id="{901B13F5-EDF5-7861-54B5-D0E93DF13F15}"/>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23" name="TextBox 522">
            <a:extLst>
              <a:ext uri="{FF2B5EF4-FFF2-40B4-BE49-F238E27FC236}">
                <a16:creationId xmlns:a16="http://schemas.microsoft.com/office/drawing/2014/main" id="{48127686-0F42-E3AA-EE7A-3D8093C11860}"/>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16</xdr:col>
      <xdr:colOff>83820</xdr:colOff>
      <xdr:row>7</xdr:row>
      <xdr:rowOff>144780</xdr:rowOff>
    </xdr:from>
    <xdr:to>
      <xdr:col>16</xdr:col>
      <xdr:colOff>358140</xdr:colOff>
      <xdr:row>9</xdr:row>
      <xdr:rowOff>53339</xdr:rowOff>
    </xdr:to>
    <xdr:grpSp>
      <xdr:nvGrpSpPr>
        <xdr:cNvPr id="524" name="Group 523">
          <a:extLst>
            <a:ext uri="{FF2B5EF4-FFF2-40B4-BE49-F238E27FC236}">
              <a16:creationId xmlns:a16="http://schemas.microsoft.com/office/drawing/2014/main" id="{6C7E895C-C897-4345-AC82-A16566390E06}"/>
            </a:ext>
          </a:extLst>
        </xdr:cNvPr>
        <xdr:cNvGrpSpPr/>
      </xdr:nvGrpSpPr>
      <xdr:grpSpPr>
        <a:xfrm>
          <a:off x="9837420" y="1424940"/>
          <a:ext cx="274320" cy="274319"/>
          <a:chOff x="8911590" y="2686050"/>
          <a:chExt cx="274320" cy="274320"/>
        </a:xfrm>
      </xdr:grpSpPr>
      <xdr:sp macro="" textlink="Pivottables!P15">
        <xdr:nvSpPr>
          <xdr:cNvPr id="525" name="TextBox 524">
            <a:extLst>
              <a:ext uri="{FF2B5EF4-FFF2-40B4-BE49-F238E27FC236}">
                <a16:creationId xmlns:a16="http://schemas.microsoft.com/office/drawing/2014/main" id="{79528734-B3DD-C542-1252-765B7E7EB454}"/>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26" name="TextBox 525">
            <a:extLst>
              <a:ext uri="{FF2B5EF4-FFF2-40B4-BE49-F238E27FC236}">
                <a16:creationId xmlns:a16="http://schemas.microsoft.com/office/drawing/2014/main" id="{1F03E551-B5FB-E58A-CE80-D53771DB8B3D}"/>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16</xdr:col>
      <xdr:colOff>236220</xdr:colOff>
      <xdr:row>8</xdr:row>
      <xdr:rowOff>114300</xdr:rowOff>
    </xdr:from>
    <xdr:to>
      <xdr:col>16</xdr:col>
      <xdr:colOff>510540</xdr:colOff>
      <xdr:row>10</xdr:row>
      <xdr:rowOff>22859</xdr:rowOff>
    </xdr:to>
    <xdr:grpSp>
      <xdr:nvGrpSpPr>
        <xdr:cNvPr id="527" name="Group 526">
          <a:extLst>
            <a:ext uri="{FF2B5EF4-FFF2-40B4-BE49-F238E27FC236}">
              <a16:creationId xmlns:a16="http://schemas.microsoft.com/office/drawing/2014/main" id="{64FE752E-D5CC-48F2-A9E5-E0C1A98AF170}"/>
            </a:ext>
          </a:extLst>
        </xdr:cNvPr>
        <xdr:cNvGrpSpPr/>
      </xdr:nvGrpSpPr>
      <xdr:grpSpPr>
        <a:xfrm>
          <a:off x="9989820" y="1577340"/>
          <a:ext cx="274320" cy="274319"/>
          <a:chOff x="8911590" y="2686050"/>
          <a:chExt cx="274320" cy="274320"/>
        </a:xfrm>
      </xdr:grpSpPr>
      <xdr:sp macro="" textlink="Pivottables!P15">
        <xdr:nvSpPr>
          <xdr:cNvPr id="528" name="TextBox 527">
            <a:extLst>
              <a:ext uri="{FF2B5EF4-FFF2-40B4-BE49-F238E27FC236}">
                <a16:creationId xmlns:a16="http://schemas.microsoft.com/office/drawing/2014/main" id="{AE7BD00F-D003-103A-A1CA-0869FB45655B}"/>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29" name="TextBox 528">
            <a:extLst>
              <a:ext uri="{FF2B5EF4-FFF2-40B4-BE49-F238E27FC236}">
                <a16:creationId xmlns:a16="http://schemas.microsoft.com/office/drawing/2014/main" id="{A965D01E-EEB2-4D10-E9D8-B37505FB4B77}"/>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15</xdr:col>
      <xdr:colOff>533400</xdr:colOff>
      <xdr:row>9</xdr:row>
      <xdr:rowOff>167640</xdr:rowOff>
    </xdr:from>
    <xdr:to>
      <xdr:col>16</xdr:col>
      <xdr:colOff>198120</xdr:colOff>
      <xdr:row>11</xdr:row>
      <xdr:rowOff>76199</xdr:rowOff>
    </xdr:to>
    <xdr:grpSp>
      <xdr:nvGrpSpPr>
        <xdr:cNvPr id="530" name="Group 529">
          <a:extLst>
            <a:ext uri="{FF2B5EF4-FFF2-40B4-BE49-F238E27FC236}">
              <a16:creationId xmlns:a16="http://schemas.microsoft.com/office/drawing/2014/main" id="{66531F64-A6E3-41B7-9D58-CA7AE94E9FEB}"/>
            </a:ext>
          </a:extLst>
        </xdr:cNvPr>
        <xdr:cNvGrpSpPr/>
      </xdr:nvGrpSpPr>
      <xdr:grpSpPr>
        <a:xfrm>
          <a:off x="9677400" y="1813560"/>
          <a:ext cx="274320" cy="274319"/>
          <a:chOff x="8911590" y="2686050"/>
          <a:chExt cx="274320" cy="274320"/>
        </a:xfrm>
      </xdr:grpSpPr>
      <xdr:sp macro="" textlink="Pivottables!P15">
        <xdr:nvSpPr>
          <xdr:cNvPr id="531" name="TextBox 530">
            <a:extLst>
              <a:ext uri="{FF2B5EF4-FFF2-40B4-BE49-F238E27FC236}">
                <a16:creationId xmlns:a16="http://schemas.microsoft.com/office/drawing/2014/main" id="{0CB53689-5768-CC80-1DB6-C796B8243DC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32" name="TextBox 531">
            <a:extLst>
              <a:ext uri="{FF2B5EF4-FFF2-40B4-BE49-F238E27FC236}">
                <a16:creationId xmlns:a16="http://schemas.microsoft.com/office/drawing/2014/main" id="{FDE4BA63-3941-B4C4-DCA3-C260862F193F}"/>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17</xdr:col>
      <xdr:colOff>525780</xdr:colOff>
      <xdr:row>7</xdr:row>
      <xdr:rowOff>30480</xdr:rowOff>
    </xdr:from>
    <xdr:to>
      <xdr:col>18</xdr:col>
      <xdr:colOff>190500</xdr:colOff>
      <xdr:row>8</xdr:row>
      <xdr:rowOff>121919</xdr:rowOff>
    </xdr:to>
    <xdr:grpSp>
      <xdr:nvGrpSpPr>
        <xdr:cNvPr id="533" name="Group 532">
          <a:extLst>
            <a:ext uri="{FF2B5EF4-FFF2-40B4-BE49-F238E27FC236}">
              <a16:creationId xmlns:a16="http://schemas.microsoft.com/office/drawing/2014/main" id="{CEDD58BD-C7D6-4510-B6A9-7217A178C7E7}"/>
            </a:ext>
          </a:extLst>
        </xdr:cNvPr>
        <xdr:cNvGrpSpPr/>
      </xdr:nvGrpSpPr>
      <xdr:grpSpPr>
        <a:xfrm>
          <a:off x="10888980" y="1310640"/>
          <a:ext cx="274320" cy="274319"/>
          <a:chOff x="8911590" y="2686050"/>
          <a:chExt cx="274320" cy="274320"/>
        </a:xfrm>
      </xdr:grpSpPr>
      <xdr:sp macro="" textlink="Pivottables!P15">
        <xdr:nvSpPr>
          <xdr:cNvPr id="534" name="TextBox 533">
            <a:extLst>
              <a:ext uri="{FF2B5EF4-FFF2-40B4-BE49-F238E27FC236}">
                <a16:creationId xmlns:a16="http://schemas.microsoft.com/office/drawing/2014/main" id="{76BAA330-E9EB-C55C-31E1-145C7A96B5B5}"/>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35" name="TextBox 534">
            <a:extLst>
              <a:ext uri="{FF2B5EF4-FFF2-40B4-BE49-F238E27FC236}">
                <a16:creationId xmlns:a16="http://schemas.microsoft.com/office/drawing/2014/main" id="{9028F9AE-03C5-AD9B-E4D7-3F0214B7C406}"/>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18</xdr:col>
      <xdr:colOff>68580</xdr:colOff>
      <xdr:row>8</xdr:row>
      <xdr:rowOff>0</xdr:rowOff>
    </xdr:from>
    <xdr:to>
      <xdr:col>18</xdr:col>
      <xdr:colOff>342900</xdr:colOff>
      <xdr:row>9</xdr:row>
      <xdr:rowOff>91439</xdr:rowOff>
    </xdr:to>
    <xdr:grpSp>
      <xdr:nvGrpSpPr>
        <xdr:cNvPr id="536" name="Group 535">
          <a:extLst>
            <a:ext uri="{FF2B5EF4-FFF2-40B4-BE49-F238E27FC236}">
              <a16:creationId xmlns:a16="http://schemas.microsoft.com/office/drawing/2014/main" id="{75948EA6-FB1C-4A2E-BA47-AA7899C30B46}"/>
            </a:ext>
          </a:extLst>
        </xdr:cNvPr>
        <xdr:cNvGrpSpPr/>
      </xdr:nvGrpSpPr>
      <xdr:grpSpPr>
        <a:xfrm>
          <a:off x="11041380" y="1463040"/>
          <a:ext cx="274320" cy="274319"/>
          <a:chOff x="8911590" y="2686050"/>
          <a:chExt cx="274320" cy="274320"/>
        </a:xfrm>
      </xdr:grpSpPr>
      <xdr:sp macro="" textlink="Pivottables!P15">
        <xdr:nvSpPr>
          <xdr:cNvPr id="537" name="TextBox 536">
            <a:extLst>
              <a:ext uri="{FF2B5EF4-FFF2-40B4-BE49-F238E27FC236}">
                <a16:creationId xmlns:a16="http://schemas.microsoft.com/office/drawing/2014/main" id="{4266D41E-6BEE-21C1-F009-42AFC827851B}"/>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38" name="TextBox 537">
            <a:extLst>
              <a:ext uri="{FF2B5EF4-FFF2-40B4-BE49-F238E27FC236}">
                <a16:creationId xmlns:a16="http://schemas.microsoft.com/office/drawing/2014/main" id="{02E252F8-731B-96B7-8BD3-9D13F8AFA5E2}"/>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18</xdr:col>
      <xdr:colOff>220980</xdr:colOff>
      <xdr:row>8</xdr:row>
      <xdr:rowOff>152400</xdr:rowOff>
    </xdr:from>
    <xdr:to>
      <xdr:col>18</xdr:col>
      <xdr:colOff>495300</xdr:colOff>
      <xdr:row>10</xdr:row>
      <xdr:rowOff>60959</xdr:rowOff>
    </xdr:to>
    <xdr:grpSp>
      <xdr:nvGrpSpPr>
        <xdr:cNvPr id="539" name="Group 538">
          <a:extLst>
            <a:ext uri="{FF2B5EF4-FFF2-40B4-BE49-F238E27FC236}">
              <a16:creationId xmlns:a16="http://schemas.microsoft.com/office/drawing/2014/main" id="{B5D11C03-4DEC-42F0-8ECF-001CD8758220}"/>
            </a:ext>
          </a:extLst>
        </xdr:cNvPr>
        <xdr:cNvGrpSpPr/>
      </xdr:nvGrpSpPr>
      <xdr:grpSpPr>
        <a:xfrm>
          <a:off x="11193780" y="1615440"/>
          <a:ext cx="274320" cy="274319"/>
          <a:chOff x="8911590" y="2686050"/>
          <a:chExt cx="274320" cy="274320"/>
        </a:xfrm>
      </xdr:grpSpPr>
      <xdr:sp macro="" textlink="Pivottables!P15">
        <xdr:nvSpPr>
          <xdr:cNvPr id="540" name="TextBox 539">
            <a:extLst>
              <a:ext uri="{FF2B5EF4-FFF2-40B4-BE49-F238E27FC236}">
                <a16:creationId xmlns:a16="http://schemas.microsoft.com/office/drawing/2014/main" id="{B80D8372-43F9-87DD-1475-F967835BAB1F}"/>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41" name="TextBox 540">
            <a:extLst>
              <a:ext uri="{FF2B5EF4-FFF2-40B4-BE49-F238E27FC236}">
                <a16:creationId xmlns:a16="http://schemas.microsoft.com/office/drawing/2014/main" id="{0823DAE7-9B8E-5044-6203-4412C7256D14}"/>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18</xdr:col>
      <xdr:colOff>358140</xdr:colOff>
      <xdr:row>7</xdr:row>
      <xdr:rowOff>0</xdr:rowOff>
    </xdr:from>
    <xdr:to>
      <xdr:col>19</xdr:col>
      <xdr:colOff>22860</xdr:colOff>
      <xdr:row>8</xdr:row>
      <xdr:rowOff>91439</xdr:rowOff>
    </xdr:to>
    <xdr:grpSp>
      <xdr:nvGrpSpPr>
        <xdr:cNvPr id="542" name="Group 541">
          <a:extLst>
            <a:ext uri="{FF2B5EF4-FFF2-40B4-BE49-F238E27FC236}">
              <a16:creationId xmlns:a16="http://schemas.microsoft.com/office/drawing/2014/main" id="{85B11A81-3D95-40AB-A046-A7C42BB871AE}"/>
            </a:ext>
          </a:extLst>
        </xdr:cNvPr>
        <xdr:cNvGrpSpPr/>
      </xdr:nvGrpSpPr>
      <xdr:grpSpPr>
        <a:xfrm>
          <a:off x="11330940" y="1280160"/>
          <a:ext cx="274320" cy="274319"/>
          <a:chOff x="8911590" y="2686050"/>
          <a:chExt cx="274320" cy="274320"/>
        </a:xfrm>
      </xdr:grpSpPr>
      <xdr:sp macro="" textlink="Pivottables!P15">
        <xdr:nvSpPr>
          <xdr:cNvPr id="543" name="TextBox 542">
            <a:extLst>
              <a:ext uri="{FF2B5EF4-FFF2-40B4-BE49-F238E27FC236}">
                <a16:creationId xmlns:a16="http://schemas.microsoft.com/office/drawing/2014/main" id="{8CDDCEF0-7DAE-13E5-EF9A-C0EEFB110253}"/>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44" name="TextBox 543">
            <a:extLst>
              <a:ext uri="{FF2B5EF4-FFF2-40B4-BE49-F238E27FC236}">
                <a16:creationId xmlns:a16="http://schemas.microsoft.com/office/drawing/2014/main" id="{3C9F6637-3D23-E850-87C2-51D67E1EBC95}"/>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18</xdr:col>
      <xdr:colOff>510540</xdr:colOff>
      <xdr:row>7</xdr:row>
      <xdr:rowOff>152400</xdr:rowOff>
    </xdr:from>
    <xdr:to>
      <xdr:col>19</xdr:col>
      <xdr:colOff>175260</xdr:colOff>
      <xdr:row>9</xdr:row>
      <xdr:rowOff>60959</xdr:rowOff>
    </xdr:to>
    <xdr:grpSp>
      <xdr:nvGrpSpPr>
        <xdr:cNvPr id="545" name="Group 544">
          <a:extLst>
            <a:ext uri="{FF2B5EF4-FFF2-40B4-BE49-F238E27FC236}">
              <a16:creationId xmlns:a16="http://schemas.microsoft.com/office/drawing/2014/main" id="{AA304F6C-F81F-4C33-8822-79735D400EC0}"/>
            </a:ext>
          </a:extLst>
        </xdr:cNvPr>
        <xdr:cNvGrpSpPr/>
      </xdr:nvGrpSpPr>
      <xdr:grpSpPr>
        <a:xfrm>
          <a:off x="11483340" y="1432560"/>
          <a:ext cx="274320" cy="274319"/>
          <a:chOff x="8911590" y="2686050"/>
          <a:chExt cx="274320" cy="274320"/>
        </a:xfrm>
      </xdr:grpSpPr>
      <xdr:sp macro="" textlink="Pivottables!P15">
        <xdr:nvSpPr>
          <xdr:cNvPr id="546" name="TextBox 545">
            <a:extLst>
              <a:ext uri="{FF2B5EF4-FFF2-40B4-BE49-F238E27FC236}">
                <a16:creationId xmlns:a16="http://schemas.microsoft.com/office/drawing/2014/main" id="{DCCD69B8-D10B-2763-72D1-4D9112E4C743}"/>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47" name="TextBox 546">
            <a:extLst>
              <a:ext uri="{FF2B5EF4-FFF2-40B4-BE49-F238E27FC236}">
                <a16:creationId xmlns:a16="http://schemas.microsoft.com/office/drawing/2014/main" id="{459B1AED-3A73-2B05-DA95-9B9B84C9D8C1}"/>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19</xdr:col>
      <xdr:colOff>53340</xdr:colOff>
      <xdr:row>8</xdr:row>
      <xdr:rowOff>121920</xdr:rowOff>
    </xdr:from>
    <xdr:to>
      <xdr:col>19</xdr:col>
      <xdr:colOff>327660</xdr:colOff>
      <xdr:row>10</xdr:row>
      <xdr:rowOff>30479</xdr:rowOff>
    </xdr:to>
    <xdr:grpSp>
      <xdr:nvGrpSpPr>
        <xdr:cNvPr id="548" name="Group 547">
          <a:extLst>
            <a:ext uri="{FF2B5EF4-FFF2-40B4-BE49-F238E27FC236}">
              <a16:creationId xmlns:a16="http://schemas.microsoft.com/office/drawing/2014/main" id="{740EA7B3-D10C-4CB8-B637-38E0EAE8F2CC}"/>
            </a:ext>
          </a:extLst>
        </xdr:cNvPr>
        <xdr:cNvGrpSpPr/>
      </xdr:nvGrpSpPr>
      <xdr:grpSpPr>
        <a:xfrm>
          <a:off x="11635740" y="1584960"/>
          <a:ext cx="274320" cy="274319"/>
          <a:chOff x="8911590" y="2686050"/>
          <a:chExt cx="274320" cy="274320"/>
        </a:xfrm>
      </xdr:grpSpPr>
      <xdr:sp macro="" textlink="Pivottables!P15">
        <xdr:nvSpPr>
          <xdr:cNvPr id="549" name="TextBox 548">
            <a:extLst>
              <a:ext uri="{FF2B5EF4-FFF2-40B4-BE49-F238E27FC236}">
                <a16:creationId xmlns:a16="http://schemas.microsoft.com/office/drawing/2014/main" id="{7E126335-1A35-A0CD-6882-E6001F178F3C}"/>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50" name="TextBox 549">
            <a:extLst>
              <a:ext uri="{FF2B5EF4-FFF2-40B4-BE49-F238E27FC236}">
                <a16:creationId xmlns:a16="http://schemas.microsoft.com/office/drawing/2014/main" id="{80772AA5-C01E-32F4-04DE-2CD824ACF6A8}"/>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18</xdr:col>
      <xdr:colOff>502920</xdr:colOff>
      <xdr:row>9</xdr:row>
      <xdr:rowOff>53340</xdr:rowOff>
    </xdr:from>
    <xdr:to>
      <xdr:col>19</xdr:col>
      <xdr:colOff>167640</xdr:colOff>
      <xdr:row>10</xdr:row>
      <xdr:rowOff>144779</xdr:rowOff>
    </xdr:to>
    <xdr:grpSp>
      <xdr:nvGrpSpPr>
        <xdr:cNvPr id="551" name="Group 550">
          <a:extLst>
            <a:ext uri="{FF2B5EF4-FFF2-40B4-BE49-F238E27FC236}">
              <a16:creationId xmlns:a16="http://schemas.microsoft.com/office/drawing/2014/main" id="{79DB8BD9-25F3-4BE7-98E6-ACD2863DFE64}"/>
            </a:ext>
          </a:extLst>
        </xdr:cNvPr>
        <xdr:cNvGrpSpPr/>
      </xdr:nvGrpSpPr>
      <xdr:grpSpPr>
        <a:xfrm>
          <a:off x="11475720" y="1699260"/>
          <a:ext cx="274320" cy="274319"/>
          <a:chOff x="8911590" y="2686050"/>
          <a:chExt cx="274320" cy="274320"/>
        </a:xfrm>
      </xdr:grpSpPr>
      <xdr:sp macro="" textlink="Pivottables!P15">
        <xdr:nvSpPr>
          <xdr:cNvPr id="552" name="TextBox 551">
            <a:extLst>
              <a:ext uri="{FF2B5EF4-FFF2-40B4-BE49-F238E27FC236}">
                <a16:creationId xmlns:a16="http://schemas.microsoft.com/office/drawing/2014/main" id="{C37DE343-0A81-0A91-FF8A-25F7C7F3E8E8}"/>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53" name="TextBox 552">
            <a:extLst>
              <a:ext uri="{FF2B5EF4-FFF2-40B4-BE49-F238E27FC236}">
                <a16:creationId xmlns:a16="http://schemas.microsoft.com/office/drawing/2014/main" id="{B6917462-545A-0CB4-2A8C-7F4CBD0A16FA}"/>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19</xdr:col>
      <xdr:colOff>45720</xdr:colOff>
      <xdr:row>6</xdr:row>
      <xdr:rowOff>160020</xdr:rowOff>
    </xdr:from>
    <xdr:to>
      <xdr:col>19</xdr:col>
      <xdr:colOff>320040</xdr:colOff>
      <xdr:row>8</xdr:row>
      <xdr:rowOff>68579</xdr:rowOff>
    </xdr:to>
    <xdr:grpSp>
      <xdr:nvGrpSpPr>
        <xdr:cNvPr id="554" name="Group 553">
          <a:extLst>
            <a:ext uri="{FF2B5EF4-FFF2-40B4-BE49-F238E27FC236}">
              <a16:creationId xmlns:a16="http://schemas.microsoft.com/office/drawing/2014/main" id="{D5A6EC86-C341-4B0C-B51F-987005C966E8}"/>
            </a:ext>
          </a:extLst>
        </xdr:cNvPr>
        <xdr:cNvGrpSpPr/>
      </xdr:nvGrpSpPr>
      <xdr:grpSpPr>
        <a:xfrm>
          <a:off x="11628120" y="1257300"/>
          <a:ext cx="274320" cy="274319"/>
          <a:chOff x="8911590" y="2686050"/>
          <a:chExt cx="274320" cy="274320"/>
        </a:xfrm>
      </xdr:grpSpPr>
      <xdr:sp macro="" textlink="Pivottables!P15">
        <xdr:nvSpPr>
          <xdr:cNvPr id="555" name="TextBox 554">
            <a:extLst>
              <a:ext uri="{FF2B5EF4-FFF2-40B4-BE49-F238E27FC236}">
                <a16:creationId xmlns:a16="http://schemas.microsoft.com/office/drawing/2014/main" id="{D4CF00E6-47B9-9C20-5B67-D0610D7BA552}"/>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56" name="TextBox 555">
            <a:extLst>
              <a:ext uri="{FF2B5EF4-FFF2-40B4-BE49-F238E27FC236}">
                <a16:creationId xmlns:a16="http://schemas.microsoft.com/office/drawing/2014/main" id="{B5917A26-D9C0-DD91-22FC-CBE8171DB11C}"/>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19</xdr:col>
      <xdr:colOff>198120</xdr:colOff>
      <xdr:row>7</xdr:row>
      <xdr:rowOff>129540</xdr:rowOff>
    </xdr:from>
    <xdr:to>
      <xdr:col>19</xdr:col>
      <xdr:colOff>472440</xdr:colOff>
      <xdr:row>9</xdr:row>
      <xdr:rowOff>38099</xdr:rowOff>
    </xdr:to>
    <xdr:grpSp>
      <xdr:nvGrpSpPr>
        <xdr:cNvPr id="557" name="Group 556">
          <a:extLst>
            <a:ext uri="{FF2B5EF4-FFF2-40B4-BE49-F238E27FC236}">
              <a16:creationId xmlns:a16="http://schemas.microsoft.com/office/drawing/2014/main" id="{63E5BB30-CBC8-4EC7-9E45-951ECE9923B8}"/>
            </a:ext>
          </a:extLst>
        </xdr:cNvPr>
        <xdr:cNvGrpSpPr/>
      </xdr:nvGrpSpPr>
      <xdr:grpSpPr>
        <a:xfrm>
          <a:off x="11780520" y="1409700"/>
          <a:ext cx="274320" cy="274319"/>
          <a:chOff x="8911590" y="2686050"/>
          <a:chExt cx="274320" cy="274320"/>
        </a:xfrm>
      </xdr:grpSpPr>
      <xdr:sp macro="" textlink="Pivottables!P15">
        <xdr:nvSpPr>
          <xdr:cNvPr id="558" name="TextBox 557">
            <a:extLst>
              <a:ext uri="{FF2B5EF4-FFF2-40B4-BE49-F238E27FC236}">
                <a16:creationId xmlns:a16="http://schemas.microsoft.com/office/drawing/2014/main" id="{490A375B-ABEC-51EB-E397-E788030737CB}"/>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FAC3C-7036-4AA1-870D-7DD72FA732DA}" type="TxLink">
              <a:rPr lang="en-US" sz="1600" b="0" i="0" u="none" strike="noStrike" kern="1200">
                <a:solidFill>
                  <a:srgbClr val="C240D8"/>
                </a:solidFill>
                <a:latin typeface="Calibri"/>
                <a:cs typeface="Calibri"/>
              </a:rPr>
              <a:pPr algn="ctr"/>
              <a:t>•</a:t>
            </a:fld>
            <a:endParaRPr lang="en-US" sz="1100" kern="1200"/>
          </a:p>
        </xdr:txBody>
      </xdr:sp>
      <xdr:sp macro="" textlink="Pivottables!R15">
        <xdr:nvSpPr>
          <xdr:cNvPr id="559" name="TextBox 558">
            <a:extLst>
              <a:ext uri="{FF2B5EF4-FFF2-40B4-BE49-F238E27FC236}">
                <a16:creationId xmlns:a16="http://schemas.microsoft.com/office/drawing/2014/main" id="{67AACB5E-E0FC-57CF-B142-B73BC63C317A}"/>
              </a:ext>
            </a:extLst>
          </xdr:cNvPr>
          <xdr:cNvSpPr txBox="1"/>
        </xdr:nvSpPr>
        <xdr:spPr>
          <a:xfrm>
            <a:off x="8911590" y="26860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AA5B90-0005-4734-9FEF-52F3ED88FBDD}" type="TxLink">
              <a:rPr lang="en-US" sz="1600" b="0" i="0" u="none" strike="noStrike" kern="1200">
                <a:solidFill>
                  <a:srgbClr val="0F11A7"/>
                </a:solidFill>
                <a:latin typeface="Calibri"/>
                <a:cs typeface="Calibri"/>
              </a:rPr>
              <a:pPr algn="ctr"/>
              <a:t>•</a:t>
            </a:fld>
            <a:endParaRPr lang="en-US" sz="1100" kern="1200"/>
          </a:p>
        </xdr:txBody>
      </xdr:sp>
    </xdr:grpSp>
    <xdr:clientData/>
  </xdr:twoCellAnchor>
  <xdr:twoCellAnchor>
    <xdr:from>
      <xdr:col>9</xdr:col>
      <xdr:colOff>411480</xdr:colOff>
      <xdr:row>4</xdr:row>
      <xdr:rowOff>114300</xdr:rowOff>
    </xdr:from>
    <xdr:to>
      <xdr:col>10</xdr:col>
      <xdr:colOff>76200</xdr:colOff>
      <xdr:row>6</xdr:row>
      <xdr:rowOff>24103</xdr:rowOff>
    </xdr:to>
    <xdr:grpSp>
      <xdr:nvGrpSpPr>
        <xdr:cNvPr id="563" name="Group 562">
          <a:extLst>
            <a:ext uri="{FF2B5EF4-FFF2-40B4-BE49-F238E27FC236}">
              <a16:creationId xmlns:a16="http://schemas.microsoft.com/office/drawing/2014/main" id="{1C338AD7-ED8D-4ED1-B3E5-812191DF9B0F}"/>
            </a:ext>
          </a:extLst>
        </xdr:cNvPr>
        <xdr:cNvGrpSpPr/>
      </xdr:nvGrpSpPr>
      <xdr:grpSpPr>
        <a:xfrm>
          <a:off x="5897880" y="845820"/>
          <a:ext cx="274320" cy="275563"/>
          <a:chOff x="9986010" y="2762250"/>
          <a:chExt cx="274320" cy="274320"/>
        </a:xfrm>
      </xdr:grpSpPr>
      <xdr:sp macro="" textlink="Pivottables!Q15">
        <xdr:nvSpPr>
          <xdr:cNvPr id="564" name="TextBox 563">
            <a:extLst>
              <a:ext uri="{FF2B5EF4-FFF2-40B4-BE49-F238E27FC236}">
                <a16:creationId xmlns:a16="http://schemas.microsoft.com/office/drawing/2014/main" id="{99C8C963-E130-022B-23FA-00301901C8F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65" name="TextBox 564">
            <a:extLst>
              <a:ext uri="{FF2B5EF4-FFF2-40B4-BE49-F238E27FC236}">
                <a16:creationId xmlns:a16="http://schemas.microsoft.com/office/drawing/2014/main" id="{A16C09F4-BBAA-2F9A-407F-AD14107BC6D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563880</xdr:colOff>
      <xdr:row>5</xdr:row>
      <xdr:rowOff>83820</xdr:rowOff>
    </xdr:from>
    <xdr:to>
      <xdr:col>10</xdr:col>
      <xdr:colOff>228600</xdr:colOff>
      <xdr:row>6</xdr:row>
      <xdr:rowOff>176503</xdr:rowOff>
    </xdr:to>
    <xdr:grpSp>
      <xdr:nvGrpSpPr>
        <xdr:cNvPr id="566" name="Group 565">
          <a:extLst>
            <a:ext uri="{FF2B5EF4-FFF2-40B4-BE49-F238E27FC236}">
              <a16:creationId xmlns:a16="http://schemas.microsoft.com/office/drawing/2014/main" id="{862E2733-1902-4AB2-8143-A23891F48ADA}"/>
            </a:ext>
          </a:extLst>
        </xdr:cNvPr>
        <xdr:cNvGrpSpPr/>
      </xdr:nvGrpSpPr>
      <xdr:grpSpPr>
        <a:xfrm>
          <a:off x="6050280" y="998220"/>
          <a:ext cx="274320" cy="275563"/>
          <a:chOff x="9986010" y="2762250"/>
          <a:chExt cx="274320" cy="274320"/>
        </a:xfrm>
      </xdr:grpSpPr>
      <xdr:sp macro="" textlink="Pivottables!Q15">
        <xdr:nvSpPr>
          <xdr:cNvPr id="567" name="TextBox 566">
            <a:extLst>
              <a:ext uri="{FF2B5EF4-FFF2-40B4-BE49-F238E27FC236}">
                <a16:creationId xmlns:a16="http://schemas.microsoft.com/office/drawing/2014/main" id="{03B70A56-4EA0-5634-8050-B0D7BD23CA3C}"/>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68" name="TextBox 567">
            <a:extLst>
              <a:ext uri="{FF2B5EF4-FFF2-40B4-BE49-F238E27FC236}">
                <a16:creationId xmlns:a16="http://schemas.microsoft.com/office/drawing/2014/main" id="{BBABB656-10AC-B83A-FD4F-CB1AA4257D6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10</xdr:col>
      <xdr:colOff>175260</xdr:colOff>
      <xdr:row>6</xdr:row>
      <xdr:rowOff>106680</xdr:rowOff>
    </xdr:from>
    <xdr:to>
      <xdr:col>10</xdr:col>
      <xdr:colOff>449580</xdr:colOff>
      <xdr:row>8</xdr:row>
      <xdr:rowOff>16483</xdr:rowOff>
    </xdr:to>
    <xdr:grpSp>
      <xdr:nvGrpSpPr>
        <xdr:cNvPr id="569" name="Group 568">
          <a:extLst>
            <a:ext uri="{FF2B5EF4-FFF2-40B4-BE49-F238E27FC236}">
              <a16:creationId xmlns:a16="http://schemas.microsoft.com/office/drawing/2014/main" id="{E11C0F08-0AE7-43EA-8862-E72BD2025F51}"/>
            </a:ext>
          </a:extLst>
        </xdr:cNvPr>
        <xdr:cNvGrpSpPr/>
      </xdr:nvGrpSpPr>
      <xdr:grpSpPr>
        <a:xfrm>
          <a:off x="6271260" y="1203960"/>
          <a:ext cx="274320" cy="275563"/>
          <a:chOff x="9986010" y="2762250"/>
          <a:chExt cx="274320" cy="274320"/>
        </a:xfrm>
      </xdr:grpSpPr>
      <xdr:sp macro="" textlink="Pivottables!Q15">
        <xdr:nvSpPr>
          <xdr:cNvPr id="570" name="TextBox 569">
            <a:extLst>
              <a:ext uri="{FF2B5EF4-FFF2-40B4-BE49-F238E27FC236}">
                <a16:creationId xmlns:a16="http://schemas.microsoft.com/office/drawing/2014/main" id="{DD8CA32E-5A2A-2D73-63F9-32EE73349BC2}"/>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71" name="TextBox 570">
            <a:extLst>
              <a:ext uri="{FF2B5EF4-FFF2-40B4-BE49-F238E27FC236}">
                <a16:creationId xmlns:a16="http://schemas.microsoft.com/office/drawing/2014/main" id="{E45CC337-62FB-FCBA-DE31-0E8C204BFC5C}"/>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312420</xdr:colOff>
      <xdr:row>5</xdr:row>
      <xdr:rowOff>175260</xdr:rowOff>
    </xdr:from>
    <xdr:to>
      <xdr:col>9</xdr:col>
      <xdr:colOff>586740</xdr:colOff>
      <xdr:row>7</xdr:row>
      <xdr:rowOff>85063</xdr:rowOff>
    </xdr:to>
    <xdr:grpSp>
      <xdr:nvGrpSpPr>
        <xdr:cNvPr id="572" name="Group 571">
          <a:extLst>
            <a:ext uri="{FF2B5EF4-FFF2-40B4-BE49-F238E27FC236}">
              <a16:creationId xmlns:a16="http://schemas.microsoft.com/office/drawing/2014/main" id="{8092B24C-94EE-4829-BB57-82F9B49599CD}"/>
            </a:ext>
          </a:extLst>
        </xdr:cNvPr>
        <xdr:cNvGrpSpPr/>
      </xdr:nvGrpSpPr>
      <xdr:grpSpPr>
        <a:xfrm>
          <a:off x="5798820" y="1089660"/>
          <a:ext cx="274320" cy="275563"/>
          <a:chOff x="9986010" y="2762250"/>
          <a:chExt cx="274320" cy="274320"/>
        </a:xfrm>
      </xdr:grpSpPr>
      <xdr:sp macro="" textlink="Pivottables!Q15">
        <xdr:nvSpPr>
          <xdr:cNvPr id="573" name="TextBox 572">
            <a:extLst>
              <a:ext uri="{FF2B5EF4-FFF2-40B4-BE49-F238E27FC236}">
                <a16:creationId xmlns:a16="http://schemas.microsoft.com/office/drawing/2014/main" id="{9CE7B276-EDE8-2FFB-0A91-A43D4F1551B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74" name="TextBox 573">
            <a:extLst>
              <a:ext uri="{FF2B5EF4-FFF2-40B4-BE49-F238E27FC236}">
                <a16:creationId xmlns:a16="http://schemas.microsoft.com/office/drawing/2014/main" id="{6E8C2487-000D-C299-97F1-03483F00B4F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464820</xdr:colOff>
      <xdr:row>6</xdr:row>
      <xdr:rowOff>144780</xdr:rowOff>
    </xdr:from>
    <xdr:to>
      <xdr:col>10</xdr:col>
      <xdr:colOff>129540</xdr:colOff>
      <xdr:row>8</xdr:row>
      <xdr:rowOff>54583</xdr:rowOff>
    </xdr:to>
    <xdr:grpSp>
      <xdr:nvGrpSpPr>
        <xdr:cNvPr id="575" name="Group 574">
          <a:extLst>
            <a:ext uri="{FF2B5EF4-FFF2-40B4-BE49-F238E27FC236}">
              <a16:creationId xmlns:a16="http://schemas.microsoft.com/office/drawing/2014/main" id="{219B5A5F-B0FB-4640-9703-0E8CFC8BC096}"/>
            </a:ext>
          </a:extLst>
        </xdr:cNvPr>
        <xdr:cNvGrpSpPr/>
      </xdr:nvGrpSpPr>
      <xdr:grpSpPr>
        <a:xfrm>
          <a:off x="5951220" y="1242060"/>
          <a:ext cx="274320" cy="275563"/>
          <a:chOff x="9986010" y="2762250"/>
          <a:chExt cx="274320" cy="274320"/>
        </a:xfrm>
      </xdr:grpSpPr>
      <xdr:sp macro="" textlink="Pivottables!Q15">
        <xdr:nvSpPr>
          <xdr:cNvPr id="576" name="TextBox 575">
            <a:extLst>
              <a:ext uri="{FF2B5EF4-FFF2-40B4-BE49-F238E27FC236}">
                <a16:creationId xmlns:a16="http://schemas.microsoft.com/office/drawing/2014/main" id="{AC5DC349-48A3-A392-FF99-DFD33226111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77" name="TextBox 576">
            <a:extLst>
              <a:ext uri="{FF2B5EF4-FFF2-40B4-BE49-F238E27FC236}">
                <a16:creationId xmlns:a16="http://schemas.microsoft.com/office/drawing/2014/main" id="{153C3DE4-9BBA-B6A9-F105-E544C7AD4502}"/>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10</xdr:col>
      <xdr:colOff>190500</xdr:colOff>
      <xdr:row>4</xdr:row>
      <xdr:rowOff>68580</xdr:rowOff>
    </xdr:from>
    <xdr:to>
      <xdr:col>10</xdr:col>
      <xdr:colOff>464820</xdr:colOff>
      <xdr:row>5</xdr:row>
      <xdr:rowOff>161263</xdr:rowOff>
    </xdr:to>
    <xdr:grpSp>
      <xdr:nvGrpSpPr>
        <xdr:cNvPr id="578" name="Group 577">
          <a:extLst>
            <a:ext uri="{FF2B5EF4-FFF2-40B4-BE49-F238E27FC236}">
              <a16:creationId xmlns:a16="http://schemas.microsoft.com/office/drawing/2014/main" id="{854BD8C6-36D2-4869-9086-0D5FFD2BFF63}"/>
            </a:ext>
          </a:extLst>
        </xdr:cNvPr>
        <xdr:cNvGrpSpPr/>
      </xdr:nvGrpSpPr>
      <xdr:grpSpPr>
        <a:xfrm>
          <a:off x="6286500" y="800100"/>
          <a:ext cx="274320" cy="275563"/>
          <a:chOff x="9986010" y="2762250"/>
          <a:chExt cx="274320" cy="274320"/>
        </a:xfrm>
      </xdr:grpSpPr>
      <xdr:sp macro="" textlink="Pivottables!Q15">
        <xdr:nvSpPr>
          <xdr:cNvPr id="579" name="TextBox 578">
            <a:extLst>
              <a:ext uri="{FF2B5EF4-FFF2-40B4-BE49-F238E27FC236}">
                <a16:creationId xmlns:a16="http://schemas.microsoft.com/office/drawing/2014/main" id="{A988304E-8DB6-0F0E-6FF8-E1D62942BFC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80" name="TextBox 579">
            <a:extLst>
              <a:ext uri="{FF2B5EF4-FFF2-40B4-BE49-F238E27FC236}">
                <a16:creationId xmlns:a16="http://schemas.microsoft.com/office/drawing/2014/main" id="{58782AEA-9935-F664-29FF-20A0143CA3D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10</xdr:col>
      <xdr:colOff>342900</xdr:colOff>
      <xdr:row>5</xdr:row>
      <xdr:rowOff>38100</xdr:rowOff>
    </xdr:from>
    <xdr:to>
      <xdr:col>11</xdr:col>
      <xdr:colOff>7620</xdr:colOff>
      <xdr:row>6</xdr:row>
      <xdr:rowOff>130783</xdr:rowOff>
    </xdr:to>
    <xdr:grpSp>
      <xdr:nvGrpSpPr>
        <xdr:cNvPr id="581" name="Group 580">
          <a:extLst>
            <a:ext uri="{FF2B5EF4-FFF2-40B4-BE49-F238E27FC236}">
              <a16:creationId xmlns:a16="http://schemas.microsoft.com/office/drawing/2014/main" id="{59A2FD1D-1AF4-42D0-BDC4-1C6B20EEE505}"/>
            </a:ext>
          </a:extLst>
        </xdr:cNvPr>
        <xdr:cNvGrpSpPr/>
      </xdr:nvGrpSpPr>
      <xdr:grpSpPr>
        <a:xfrm>
          <a:off x="6438900" y="952500"/>
          <a:ext cx="274320" cy="275563"/>
          <a:chOff x="9986010" y="2762250"/>
          <a:chExt cx="274320" cy="274320"/>
        </a:xfrm>
      </xdr:grpSpPr>
      <xdr:sp macro="" textlink="Pivottables!Q15">
        <xdr:nvSpPr>
          <xdr:cNvPr id="582" name="TextBox 581">
            <a:extLst>
              <a:ext uri="{FF2B5EF4-FFF2-40B4-BE49-F238E27FC236}">
                <a16:creationId xmlns:a16="http://schemas.microsoft.com/office/drawing/2014/main" id="{B2309713-988A-D9B9-8AE1-3D3C80BDC87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83" name="TextBox 582">
            <a:extLst>
              <a:ext uri="{FF2B5EF4-FFF2-40B4-BE49-F238E27FC236}">
                <a16:creationId xmlns:a16="http://schemas.microsoft.com/office/drawing/2014/main" id="{549C3B20-9FA9-E2B6-D34C-082EE8E62FCE}"/>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10</xdr:col>
      <xdr:colOff>495300</xdr:colOff>
      <xdr:row>6</xdr:row>
      <xdr:rowOff>7620</xdr:rowOff>
    </xdr:from>
    <xdr:to>
      <xdr:col>11</xdr:col>
      <xdr:colOff>160020</xdr:colOff>
      <xdr:row>7</xdr:row>
      <xdr:rowOff>100303</xdr:rowOff>
    </xdr:to>
    <xdr:grpSp>
      <xdr:nvGrpSpPr>
        <xdr:cNvPr id="584" name="Group 583">
          <a:extLst>
            <a:ext uri="{FF2B5EF4-FFF2-40B4-BE49-F238E27FC236}">
              <a16:creationId xmlns:a16="http://schemas.microsoft.com/office/drawing/2014/main" id="{F9CF6893-0A3B-476B-A375-E7C5DAB80F08}"/>
            </a:ext>
          </a:extLst>
        </xdr:cNvPr>
        <xdr:cNvGrpSpPr/>
      </xdr:nvGrpSpPr>
      <xdr:grpSpPr>
        <a:xfrm>
          <a:off x="6591300" y="1104900"/>
          <a:ext cx="274320" cy="275563"/>
          <a:chOff x="9986010" y="2762250"/>
          <a:chExt cx="274320" cy="274320"/>
        </a:xfrm>
      </xdr:grpSpPr>
      <xdr:sp macro="" textlink="Pivottables!Q15">
        <xdr:nvSpPr>
          <xdr:cNvPr id="585" name="TextBox 584">
            <a:extLst>
              <a:ext uri="{FF2B5EF4-FFF2-40B4-BE49-F238E27FC236}">
                <a16:creationId xmlns:a16="http://schemas.microsoft.com/office/drawing/2014/main" id="{8C2EDFCA-BE86-94D9-0B7C-2B6EDF8C5DE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86" name="TextBox 585">
            <a:extLst>
              <a:ext uri="{FF2B5EF4-FFF2-40B4-BE49-F238E27FC236}">
                <a16:creationId xmlns:a16="http://schemas.microsoft.com/office/drawing/2014/main" id="{F9224349-2B67-923F-52F5-47EE11F788FF}"/>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381000</xdr:colOff>
      <xdr:row>9</xdr:row>
      <xdr:rowOff>114300</xdr:rowOff>
    </xdr:from>
    <xdr:to>
      <xdr:col>10</xdr:col>
      <xdr:colOff>45720</xdr:colOff>
      <xdr:row>11</xdr:row>
      <xdr:rowOff>24103</xdr:rowOff>
    </xdr:to>
    <xdr:grpSp>
      <xdr:nvGrpSpPr>
        <xdr:cNvPr id="587" name="Group 586">
          <a:extLst>
            <a:ext uri="{FF2B5EF4-FFF2-40B4-BE49-F238E27FC236}">
              <a16:creationId xmlns:a16="http://schemas.microsoft.com/office/drawing/2014/main" id="{2A8439F8-5E35-4B7F-AEA8-B0B1C44E8040}"/>
            </a:ext>
          </a:extLst>
        </xdr:cNvPr>
        <xdr:cNvGrpSpPr/>
      </xdr:nvGrpSpPr>
      <xdr:grpSpPr>
        <a:xfrm>
          <a:off x="5867400" y="1760220"/>
          <a:ext cx="274320" cy="275563"/>
          <a:chOff x="9986010" y="2762250"/>
          <a:chExt cx="274320" cy="274320"/>
        </a:xfrm>
      </xdr:grpSpPr>
      <xdr:sp macro="" textlink="Pivottables!Q15">
        <xdr:nvSpPr>
          <xdr:cNvPr id="588" name="TextBox 587">
            <a:extLst>
              <a:ext uri="{FF2B5EF4-FFF2-40B4-BE49-F238E27FC236}">
                <a16:creationId xmlns:a16="http://schemas.microsoft.com/office/drawing/2014/main" id="{D9F89DF7-F43D-2172-BB9B-47BD5C003A3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89" name="TextBox 588">
            <a:extLst>
              <a:ext uri="{FF2B5EF4-FFF2-40B4-BE49-F238E27FC236}">
                <a16:creationId xmlns:a16="http://schemas.microsoft.com/office/drawing/2014/main" id="{DD154DEF-1B00-2045-B699-91002ACCA0C2}"/>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9</xdr:col>
      <xdr:colOff>441960</xdr:colOff>
      <xdr:row>10</xdr:row>
      <xdr:rowOff>175260</xdr:rowOff>
    </xdr:from>
    <xdr:to>
      <xdr:col>10</xdr:col>
      <xdr:colOff>106680</xdr:colOff>
      <xdr:row>12</xdr:row>
      <xdr:rowOff>85063</xdr:rowOff>
    </xdr:to>
    <xdr:grpSp>
      <xdr:nvGrpSpPr>
        <xdr:cNvPr id="590" name="Group 589">
          <a:extLst>
            <a:ext uri="{FF2B5EF4-FFF2-40B4-BE49-F238E27FC236}">
              <a16:creationId xmlns:a16="http://schemas.microsoft.com/office/drawing/2014/main" id="{1B6554CF-D2D1-4382-BE0B-F862E84FD6C4}"/>
            </a:ext>
          </a:extLst>
        </xdr:cNvPr>
        <xdr:cNvGrpSpPr/>
      </xdr:nvGrpSpPr>
      <xdr:grpSpPr>
        <a:xfrm>
          <a:off x="5928360" y="2004060"/>
          <a:ext cx="274320" cy="275563"/>
          <a:chOff x="9986010" y="2762250"/>
          <a:chExt cx="274320" cy="274320"/>
        </a:xfrm>
      </xdr:grpSpPr>
      <xdr:sp macro="" textlink="Pivottables!Q15">
        <xdr:nvSpPr>
          <xdr:cNvPr id="591" name="TextBox 590">
            <a:extLst>
              <a:ext uri="{FF2B5EF4-FFF2-40B4-BE49-F238E27FC236}">
                <a16:creationId xmlns:a16="http://schemas.microsoft.com/office/drawing/2014/main" id="{1BE8CE75-68CF-E899-FA38-64937B9BAD2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92" name="TextBox 591">
            <a:extLst>
              <a:ext uri="{FF2B5EF4-FFF2-40B4-BE49-F238E27FC236}">
                <a16:creationId xmlns:a16="http://schemas.microsoft.com/office/drawing/2014/main" id="{5AC24635-FEB3-EC52-807C-7B4FC82C35B9}"/>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15</xdr:col>
      <xdr:colOff>45720</xdr:colOff>
      <xdr:row>9</xdr:row>
      <xdr:rowOff>45720</xdr:rowOff>
    </xdr:from>
    <xdr:to>
      <xdr:col>15</xdr:col>
      <xdr:colOff>320040</xdr:colOff>
      <xdr:row>10</xdr:row>
      <xdr:rowOff>138403</xdr:rowOff>
    </xdr:to>
    <xdr:grpSp>
      <xdr:nvGrpSpPr>
        <xdr:cNvPr id="593" name="Group 592">
          <a:extLst>
            <a:ext uri="{FF2B5EF4-FFF2-40B4-BE49-F238E27FC236}">
              <a16:creationId xmlns:a16="http://schemas.microsoft.com/office/drawing/2014/main" id="{EB3E217F-637D-4B76-83D0-F19F7748C4C5}"/>
            </a:ext>
          </a:extLst>
        </xdr:cNvPr>
        <xdr:cNvGrpSpPr/>
      </xdr:nvGrpSpPr>
      <xdr:grpSpPr>
        <a:xfrm>
          <a:off x="9189720" y="1691640"/>
          <a:ext cx="274320" cy="275563"/>
          <a:chOff x="9986010" y="2762250"/>
          <a:chExt cx="274320" cy="274320"/>
        </a:xfrm>
      </xdr:grpSpPr>
      <xdr:sp macro="" textlink="Pivottables!Q15">
        <xdr:nvSpPr>
          <xdr:cNvPr id="594" name="TextBox 593">
            <a:extLst>
              <a:ext uri="{FF2B5EF4-FFF2-40B4-BE49-F238E27FC236}">
                <a16:creationId xmlns:a16="http://schemas.microsoft.com/office/drawing/2014/main" id="{AA74CCAB-8A88-5939-8F74-1D934A98E3C0}"/>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95" name="TextBox 594">
            <a:extLst>
              <a:ext uri="{FF2B5EF4-FFF2-40B4-BE49-F238E27FC236}">
                <a16:creationId xmlns:a16="http://schemas.microsoft.com/office/drawing/2014/main" id="{06C02494-DCA3-2F87-4BB7-61258392F28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15</xdr:col>
      <xdr:colOff>274320</xdr:colOff>
      <xdr:row>9</xdr:row>
      <xdr:rowOff>137160</xdr:rowOff>
    </xdr:from>
    <xdr:to>
      <xdr:col>15</xdr:col>
      <xdr:colOff>548640</xdr:colOff>
      <xdr:row>11</xdr:row>
      <xdr:rowOff>46963</xdr:rowOff>
    </xdr:to>
    <xdr:grpSp>
      <xdr:nvGrpSpPr>
        <xdr:cNvPr id="596" name="Group 595">
          <a:extLst>
            <a:ext uri="{FF2B5EF4-FFF2-40B4-BE49-F238E27FC236}">
              <a16:creationId xmlns:a16="http://schemas.microsoft.com/office/drawing/2014/main" id="{8D7BE0F3-E181-4776-B697-B7341A6FC271}"/>
            </a:ext>
          </a:extLst>
        </xdr:cNvPr>
        <xdr:cNvGrpSpPr/>
      </xdr:nvGrpSpPr>
      <xdr:grpSpPr>
        <a:xfrm>
          <a:off x="9418320" y="1783080"/>
          <a:ext cx="274320" cy="275563"/>
          <a:chOff x="9986010" y="2762250"/>
          <a:chExt cx="274320" cy="274320"/>
        </a:xfrm>
      </xdr:grpSpPr>
      <xdr:sp macro="" textlink="Pivottables!Q15">
        <xdr:nvSpPr>
          <xdr:cNvPr id="597" name="TextBox 596">
            <a:extLst>
              <a:ext uri="{FF2B5EF4-FFF2-40B4-BE49-F238E27FC236}">
                <a16:creationId xmlns:a16="http://schemas.microsoft.com/office/drawing/2014/main" id="{A7CB6AD1-4CFF-252E-F22C-D7578C5AF85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598" name="TextBox 597">
            <a:extLst>
              <a:ext uri="{FF2B5EF4-FFF2-40B4-BE49-F238E27FC236}">
                <a16:creationId xmlns:a16="http://schemas.microsoft.com/office/drawing/2014/main" id="{206E8EF9-4EE4-FC28-C39E-A403D5AD70E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15</xdr:col>
      <xdr:colOff>426720</xdr:colOff>
      <xdr:row>9</xdr:row>
      <xdr:rowOff>45720</xdr:rowOff>
    </xdr:from>
    <xdr:to>
      <xdr:col>16</xdr:col>
      <xdr:colOff>91440</xdr:colOff>
      <xdr:row>10</xdr:row>
      <xdr:rowOff>138403</xdr:rowOff>
    </xdr:to>
    <xdr:grpSp>
      <xdr:nvGrpSpPr>
        <xdr:cNvPr id="599" name="Group 598">
          <a:extLst>
            <a:ext uri="{FF2B5EF4-FFF2-40B4-BE49-F238E27FC236}">
              <a16:creationId xmlns:a16="http://schemas.microsoft.com/office/drawing/2014/main" id="{2F92D9FA-C653-4CFD-B3BF-8AE9843A7760}"/>
            </a:ext>
          </a:extLst>
        </xdr:cNvPr>
        <xdr:cNvGrpSpPr/>
      </xdr:nvGrpSpPr>
      <xdr:grpSpPr>
        <a:xfrm>
          <a:off x="9570720" y="1691640"/>
          <a:ext cx="274320" cy="275563"/>
          <a:chOff x="9986010" y="2762250"/>
          <a:chExt cx="274320" cy="274320"/>
        </a:xfrm>
      </xdr:grpSpPr>
      <xdr:sp macro="" textlink="Pivottables!Q15">
        <xdr:nvSpPr>
          <xdr:cNvPr id="600" name="TextBox 599">
            <a:extLst>
              <a:ext uri="{FF2B5EF4-FFF2-40B4-BE49-F238E27FC236}">
                <a16:creationId xmlns:a16="http://schemas.microsoft.com/office/drawing/2014/main" id="{DC206115-BE21-30B7-2C94-DEB3EF769DE1}"/>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01" name="TextBox 600">
            <a:extLst>
              <a:ext uri="{FF2B5EF4-FFF2-40B4-BE49-F238E27FC236}">
                <a16:creationId xmlns:a16="http://schemas.microsoft.com/office/drawing/2014/main" id="{31A8EBCB-0C12-ECBF-F654-3204EBEF3BC2}"/>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15</xdr:col>
      <xdr:colOff>236220</xdr:colOff>
      <xdr:row>8</xdr:row>
      <xdr:rowOff>68580</xdr:rowOff>
    </xdr:from>
    <xdr:to>
      <xdr:col>15</xdr:col>
      <xdr:colOff>510540</xdr:colOff>
      <xdr:row>9</xdr:row>
      <xdr:rowOff>161263</xdr:rowOff>
    </xdr:to>
    <xdr:grpSp>
      <xdr:nvGrpSpPr>
        <xdr:cNvPr id="602" name="Group 601">
          <a:extLst>
            <a:ext uri="{FF2B5EF4-FFF2-40B4-BE49-F238E27FC236}">
              <a16:creationId xmlns:a16="http://schemas.microsoft.com/office/drawing/2014/main" id="{8000916E-2DF9-4272-A317-83EC2FE1A2B9}"/>
            </a:ext>
          </a:extLst>
        </xdr:cNvPr>
        <xdr:cNvGrpSpPr/>
      </xdr:nvGrpSpPr>
      <xdr:grpSpPr>
        <a:xfrm>
          <a:off x="9380220" y="1531620"/>
          <a:ext cx="274320" cy="275563"/>
          <a:chOff x="9986010" y="2762250"/>
          <a:chExt cx="274320" cy="274320"/>
        </a:xfrm>
      </xdr:grpSpPr>
      <xdr:sp macro="" textlink="Pivottables!Q15">
        <xdr:nvSpPr>
          <xdr:cNvPr id="603" name="TextBox 602">
            <a:extLst>
              <a:ext uri="{FF2B5EF4-FFF2-40B4-BE49-F238E27FC236}">
                <a16:creationId xmlns:a16="http://schemas.microsoft.com/office/drawing/2014/main" id="{CFC689F1-8F79-0329-7894-14FE2044F64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04" name="TextBox 603">
            <a:extLst>
              <a:ext uri="{FF2B5EF4-FFF2-40B4-BE49-F238E27FC236}">
                <a16:creationId xmlns:a16="http://schemas.microsoft.com/office/drawing/2014/main" id="{82A22D01-FEA6-C8DB-33D4-9AA1997DF265}"/>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15</xdr:col>
      <xdr:colOff>601980</xdr:colOff>
      <xdr:row>8</xdr:row>
      <xdr:rowOff>68580</xdr:rowOff>
    </xdr:from>
    <xdr:to>
      <xdr:col>16</xdr:col>
      <xdr:colOff>266700</xdr:colOff>
      <xdr:row>9</xdr:row>
      <xdr:rowOff>161263</xdr:rowOff>
    </xdr:to>
    <xdr:grpSp>
      <xdr:nvGrpSpPr>
        <xdr:cNvPr id="605" name="Group 604">
          <a:extLst>
            <a:ext uri="{FF2B5EF4-FFF2-40B4-BE49-F238E27FC236}">
              <a16:creationId xmlns:a16="http://schemas.microsoft.com/office/drawing/2014/main" id="{40343594-6C1E-48B8-83BB-A06D91A5736B}"/>
            </a:ext>
          </a:extLst>
        </xdr:cNvPr>
        <xdr:cNvGrpSpPr/>
      </xdr:nvGrpSpPr>
      <xdr:grpSpPr>
        <a:xfrm>
          <a:off x="9745980" y="1531620"/>
          <a:ext cx="274320" cy="275563"/>
          <a:chOff x="9986010" y="2762250"/>
          <a:chExt cx="274320" cy="274320"/>
        </a:xfrm>
      </xdr:grpSpPr>
      <xdr:sp macro="" textlink="Pivottables!Q15">
        <xdr:nvSpPr>
          <xdr:cNvPr id="606" name="TextBox 605">
            <a:extLst>
              <a:ext uri="{FF2B5EF4-FFF2-40B4-BE49-F238E27FC236}">
                <a16:creationId xmlns:a16="http://schemas.microsoft.com/office/drawing/2014/main" id="{457094C3-160E-F561-71A4-92FBCDDD6DA3}"/>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07" name="TextBox 606">
            <a:extLst>
              <a:ext uri="{FF2B5EF4-FFF2-40B4-BE49-F238E27FC236}">
                <a16:creationId xmlns:a16="http://schemas.microsoft.com/office/drawing/2014/main" id="{C3EF9378-82A4-239F-FE11-6128FC3BD482}"/>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18</xdr:col>
      <xdr:colOff>76200</xdr:colOff>
      <xdr:row>7</xdr:row>
      <xdr:rowOff>22860</xdr:rowOff>
    </xdr:from>
    <xdr:to>
      <xdr:col>18</xdr:col>
      <xdr:colOff>350520</xdr:colOff>
      <xdr:row>8</xdr:row>
      <xdr:rowOff>115543</xdr:rowOff>
    </xdr:to>
    <xdr:grpSp>
      <xdr:nvGrpSpPr>
        <xdr:cNvPr id="608" name="Group 607">
          <a:extLst>
            <a:ext uri="{FF2B5EF4-FFF2-40B4-BE49-F238E27FC236}">
              <a16:creationId xmlns:a16="http://schemas.microsoft.com/office/drawing/2014/main" id="{0F835BC2-8A81-4B14-8C72-217DCCDEBB36}"/>
            </a:ext>
          </a:extLst>
        </xdr:cNvPr>
        <xdr:cNvGrpSpPr/>
      </xdr:nvGrpSpPr>
      <xdr:grpSpPr>
        <a:xfrm>
          <a:off x="11049000" y="1303020"/>
          <a:ext cx="274320" cy="275563"/>
          <a:chOff x="9986010" y="2762250"/>
          <a:chExt cx="274320" cy="274320"/>
        </a:xfrm>
      </xdr:grpSpPr>
      <xdr:sp macro="" textlink="Pivottables!Q15">
        <xdr:nvSpPr>
          <xdr:cNvPr id="609" name="TextBox 608">
            <a:extLst>
              <a:ext uri="{FF2B5EF4-FFF2-40B4-BE49-F238E27FC236}">
                <a16:creationId xmlns:a16="http://schemas.microsoft.com/office/drawing/2014/main" id="{48B76CD4-7AD8-0501-3F26-5FF9ED5BEE6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10" name="TextBox 609">
            <a:extLst>
              <a:ext uri="{FF2B5EF4-FFF2-40B4-BE49-F238E27FC236}">
                <a16:creationId xmlns:a16="http://schemas.microsoft.com/office/drawing/2014/main" id="{BCC33058-574E-C76E-4811-5815308515EB}"/>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18</xdr:col>
      <xdr:colOff>228600</xdr:colOff>
      <xdr:row>7</xdr:row>
      <xdr:rowOff>175260</xdr:rowOff>
    </xdr:from>
    <xdr:to>
      <xdr:col>18</xdr:col>
      <xdr:colOff>502920</xdr:colOff>
      <xdr:row>9</xdr:row>
      <xdr:rowOff>85063</xdr:rowOff>
    </xdr:to>
    <xdr:grpSp>
      <xdr:nvGrpSpPr>
        <xdr:cNvPr id="611" name="Group 610">
          <a:extLst>
            <a:ext uri="{FF2B5EF4-FFF2-40B4-BE49-F238E27FC236}">
              <a16:creationId xmlns:a16="http://schemas.microsoft.com/office/drawing/2014/main" id="{FF13864D-7516-4B59-B35D-09C234F64541}"/>
            </a:ext>
          </a:extLst>
        </xdr:cNvPr>
        <xdr:cNvGrpSpPr/>
      </xdr:nvGrpSpPr>
      <xdr:grpSpPr>
        <a:xfrm>
          <a:off x="11201400" y="1455420"/>
          <a:ext cx="274320" cy="275563"/>
          <a:chOff x="9986010" y="2762250"/>
          <a:chExt cx="274320" cy="274320"/>
        </a:xfrm>
      </xdr:grpSpPr>
      <xdr:sp macro="" textlink="Pivottables!Q15">
        <xdr:nvSpPr>
          <xdr:cNvPr id="612" name="TextBox 611">
            <a:extLst>
              <a:ext uri="{FF2B5EF4-FFF2-40B4-BE49-F238E27FC236}">
                <a16:creationId xmlns:a16="http://schemas.microsoft.com/office/drawing/2014/main" id="{2CC7B4A7-A85C-65E1-5F90-65C2C19C8EA4}"/>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13" name="TextBox 612">
            <a:extLst>
              <a:ext uri="{FF2B5EF4-FFF2-40B4-BE49-F238E27FC236}">
                <a16:creationId xmlns:a16="http://schemas.microsoft.com/office/drawing/2014/main" id="{5D7E1F05-FB34-A220-A957-59E35BA39B1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18</xdr:col>
      <xdr:colOff>381000</xdr:colOff>
      <xdr:row>8</xdr:row>
      <xdr:rowOff>144780</xdr:rowOff>
    </xdr:from>
    <xdr:to>
      <xdr:col>19</xdr:col>
      <xdr:colOff>45720</xdr:colOff>
      <xdr:row>10</xdr:row>
      <xdr:rowOff>54583</xdr:rowOff>
    </xdr:to>
    <xdr:grpSp>
      <xdr:nvGrpSpPr>
        <xdr:cNvPr id="614" name="Group 613">
          <a:extLst>
            <a:ext uri="{FF2B5EF4-FFF2-40B4-BE49-F238E27FC236}">
              <a16:creationId xmlns:a16="http://schemas.microsoft.com/office/drawing/2014/main" id="{050C4B7B-5FF4-4B85-B1CC-6C60672C33B6}"/>
            </a:ext>
          </a:extLst>
        </xdr:cNvPr>
        <xdr:cNvGrpSpPr/>
      </xdr:nvGrpSpPr>
      <xdr:grpSpPr>
        <a:xfrm>
          <a:off x="11353800" y="1607820"/>
          <a:ext cx="274320" cy="275563"/>
          <a:chOff x="9986010" y="2762250"/>
          <a:chExt cx="274320" cy="274320"/>
        </a:xfrm>
      </xdr:grpSpPr>
      <xdr:sp macro="" textlink="Pivottables!Q15">
        <xdr:nvSpPr>
          <xdr:cNvPr id="615" name="TextBox 614">
            <a:extLst>
              <a:ext uri="{FF2B5EF4-FFF2-40B4-BE49-F238E27FC236}">
                <a16:creationId xmlns:a16="http://schemas.microsoft.com/office/drawing/2014/main" id="{DA799D85-83E2-9B9F-F4CF-29665665B938}"/>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16" name="TextBox 615">
            <a:extLst>
              <a:ext uri="{FF2B5EF4-FFF2-40B4-BE49-F238E27FC236}">
                <a16:creationId xmlns:a16="http://schemas.microsoft.com/office/drawing/2014/main" id="{EBA93131-A46B-22C8-FB5E-2BDCE2EA25EC}"/>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19</xdr:col>
      <xdr:colOff>7620</xdr:colOff>
      <xdr:row>7</xdr:row>
      <xdr:rowOff>83820</xdr:rowOff>
    </xdr:from>
    <xdr:to>
      <xdr:col>19</xdr:col>
      <xdr:colOff>281940</xdr:colOff>
      <xdr:row>8</xdr:row>
      <xdr:rowOff>176503</xdr:rowOff>
    </xdr:to>
    <xdr:grpSp>
      <xdr:nvGrpSpPr>
        <xdr:cNvPr id="617" name="Group 616">
          <a:extLst>
            <a:ext uri="{FF2B5EF4-FFF2-40B4-BE49-F238E27FC236}">
              <a16:creationId xmlns:a16="http://schemas.microsoft.com/office/drawing/2014/main" id="{EB95F6D5-DE86-4AE7-8F4F-008AD87FF6B0}"/>
            </a:ext>
          </a:extLst>
        </xdr:cNvPr>
        <xdr:cNvGrpSpPr/>
      </xdr:nvGrpSpPr>
      <xdr:grpSpPr>
        <a:xfrm>
          <a:off x="11590020" y="1363980"/>
          <a:ext cx="274320" cy="275563"/>
          <a:chOff x="9986010" y="2762250"/>
          <a:chExt cx="274320" cy="274320"/>
        </a:xfrm>
      </xdr:grpSpPr>
      <xdr:sp macro="" textlink="Pivottables!Q15">
        <xdr:nvSpPr>
          <xdr:cNvPr id="618" name="TextBox 617">
            <a:extLst>
              <a:ext uri="{FF2B5EF4-FFF2-40B4-BE49-F238E27FC236}">
                <a16:creationId xmlns:a16="http://schemas.microsoft.com/office/drawing/2014/main" id="{1E6B32DE-7737-8FAF-6D57-A4A20A8DB5FD}"/>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19" name="TextBox 618">
            <a:extLst>
              <a:ext uri="{FF2B5EF4-FFF2-40B4-BE49-F238E27FC236}">
                <a16:creationId xmlns:a16="http://schemas.microsoft.com/office/drawing/2014/main" id="{D224DE82-A569-0FF2-C48B-1129294FBED2}"/>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18</xdr:col>
      <xdr:colOff>182880</xdr:colOff>
      <xdr:row>6</xdr:row>
      <xdr:rowOff>137160</xdr:rowOff>
    </xdr:from>
    <xdr:to>
      <xdr:col>18</xdr:col>
      <xdr:colOff>457200</xdr:colOff>
      <xdr:row>8</xdr:row>
      <xdr:rowOff>46963</xdr:rowOff>
    </xdr:to>
    <xdr:grpSp>
      <xdr:nvGrpSpPr>
        <xdr:cNvPr id="620" name="Group 619">
          <a:extLst>
            <a:ext uri="{FF2B5EF4-FFF2-40B4-BE49-F238E27FC236}">
              <a16:creationId xmlns:a16="http://schemas.microsoft.com/office/drawing/2014/main" id="{C6287636-4246-4AD0-BD9E-812B287B215E}"/>
            </a:ext>
          </a:extLst>
        </xdr:cNvPr>
        <xdr:cNvGrpSpPr/>
      </xdr:nvGrpSpPr>
      <xdr:grpSpPr>
        <a:xfrm>
          <a:off x="11155680" y="1234440"/>
          <a:ext cx="274320" cy="275563"/>
          <a:chOff x="9986010" y="2762250"/>
          <a:chExt cx="274320" cy="274320"/>
        </a:xfrm>
      </xdr:grpSpPr>
      <xdr:sp macro="" textlink="Pivottables!Q15">
        <xdr:nvSpPr>
          <xdr:cNvPr id="621" name="TextBox 620">
            <a:extLst>
              <a:ext uri="{FF2B5EF4-FFF2-40B4-BE49-F238E27FC236}">
                <a16:creationId xmlns:a16="http://schemas.microsoft.com/office/drawing/2014/main" id="{6850500A-5025-46DD-0739-1B9A79A67C7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22" name="TextBox 621">
            <a:extLst>
              <a:ext uri="{FF2B5EF4-FFF2-40B4-BE49-F238E27FC236}">
                <a16:creationId xmlns:a16="http://schemas.microsoft.com/office/drawing/2014/main" id="{4338EED6-197C-A31C-A492-8FEDEE96A5EA}"/>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18</xdr:col>
      <xdr:colOff>541020</xdr:colOff>
      <xdr:row>7</xdr:row>
      <xdr:rowOff>15240</xdr:rowOff>
    </xdr:from>
    <xdr:to>
      <xdr:col>19</xdr:col>
      <xdr:colOff>205740</xdr:colOff>
      <xdr:row>8</xdr:row>
      <xdr:rowOff>107923</xdr:rowOff>
    </xdr:to>
    <xdr:grpSp>
      <xdr:nvGrpSpPr>
        <xdr:cNvPr id="623" name="Group 622">
          <a:extLst>
            <a:ext uri="{FF2B5EF4-FFF2-40B4-BE49-F238E27FC236}">
              <a16:creationId xmlns:a16="http://schemas.microsoft.com/office/drawing/2014/main" id="{F758989C-558A-46AE-9172-1279A3FFA778}"/>
            </a:ext>
          </a:extLst>
        </xdr:cNvPr>
        <xdr:cNvGrpSpPr/>
      </xdr:nvGrpSpPr>
      <xdr:grpSpPr>
        <a:xfrm>
          <a:off x="11513820" y="1295400"/>
          <a:ext cx="274320" cy="275563"/>
          <a:chOff x="9986010" y="2762250"/>
          <a:chExt cx="274320" cy="274320"/>
        </a:xfrm>
      </xdr:grpSpPr>
      <xdr:sp macro="" textlink="Pivottables!Q15">
        <xdr:nvSpPr>
          <xdr:cNvPr id="624" name="TextBox 623">
            <a:extLst>
              <a:ext uri="{FF2B5EF4-FFF2-40B4-BE49-F238E27FC236}">
                <a16:creationId xmlns:a16="http://schemas.microsoft.com/office/drawing/2014/main" id="{277CF191-5BDE-1C70-8F4A-EA1BAE81DEC2}"/>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25" name="TextBox 624">
            <a:extLst>
              <a:ext uri="{FF2B5EF4-FFF2-40B4-BE49-F238E27FC236}">
                <a16:creationId xmlns:a16="http://schemas.microsoft.com/office/drawing/2014/main" id="{713CA6AF-5D69-38CC-3608-412894D54646}"/>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twoCellAnchor>
    <xdr:from>
      <xdr:col>19</xdr:col>
      <xdr:colOff>83820</xdr:colOff>
      <xdr:row>7</xdr:row>
      <xdr:rowOff>167640</xdr:rowOff>
    </xdr:from>
    <xdr:to>
      <xdr:col>19</xdr:col>
      <xdr:colOff>358140</xdr:colOff>
      <xdr:row>9</xdr:row>
      <xdr:rowOff>77443</xdr:rowOff>
    </xdr:to>
    <xdr:grpSp>
      <xdr:nvGrpSpPr>
        <xdr:cNvPr id="626" name="Group 625">
          <a:extLst>
            <a:ext uri="{FF2B5EF4-FFF2-40B4-BE49-F238E27FC236}">
              <a16:creationId xmlns:a16="http://schemas.microsoft.com/office/drawing/2014/main" id="{13609AB7-B35D-4E9D-A745-4FCF4220B677}"/>
            </a:ext>
          </a:extLst>
        </xdr:cNvPr>
        <xdr:cNvGrpSpPr/>
      </xdr:nvGrpSpPr>
      <xdr:grpSpPr>
        <a:xfrm>
          <a:off x="11666220" y="1447800"/>
          <a:ext cx="274320" cy="275563"/>
          <a:chOff x="9986010" y="2762250"/>
          <a:chExt cx="274320" cy="274320"/>
        </a:xfrm>
      </xdr:grpSpPr>
      <xdr:sp macro="" textlink="Pivottables!Q15">
        <xdr:nvSpPr>
          <xdr:cNvPr id="627" name="TextBox 626">
            <a:extLst>
              <a:ext uri="{FF2B5EF4-FFF2-40B4-BE49-F238E27FC236}">
                <a16:creationId xmlns:a16="http://schemas.microsoft.com/office/drawing/2014/main" id="{F739ED24-AE4B-7B7C-939D-85AAFE558722}"/>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6AC2F5-5508-47AC-9829-57F8AC7476D0}" type="TxLink">
              <a:rPr lang="en-US" sz="1600" b="0" i="0" u="none" strike="noStrike" kern="1200">
                <a:solidFill>
                  <a:srgbClr val="5A097C"/>
                </a:solidFill>
                <a:latin typeface="Calibri"/>
                <a:cs typeface="Calibri"/>
              </a:rPr>
              <a:pPr algn="ctr"/>
              <a:t>•</a:t>
            </a:fld>
            <a:endParaRPr lang="en-US" sz="1100" kern="1200"/>
          </a:p>
        </xdr:txBody>
      </xdr:sp>
      <xdr:sp macro="" textlink="Pivottables!S15">
        <xdr:nvSpPr>
          <xdr:cNvPr id="628" name="TextBox 627">
            <a:extLst>
              <a:ext uri="{FF2B5EF4-FFF2-40B4-BE49-F238E27FC236}">
                <a16:creationId xmlns:a16="http://schemas.microsoft.com/office/drawing/2014/main" id="{2D2D8205-166F-93C9-9D0C-76ED51DD2B77}"/>
              </a:ext>
            </a:extLst>
          </xdr:cNvPr>
          <xdr:cNvSpPr txBox="1"/>
        </xdr:nvSpPr>
        <xdr:spPr>
          <a:xfrm>
            <a:off x="9986010" y="2762250"/>
            <a:ext cx="2743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B1BF50-B75D-4CB2-AE30-2B9176F323FA}" type="TxLink">
              <a:rPr lang="en-US" sz="1600" b="0" i="0" u="none" strike="noStrike" kern="1200">
                <a:solidFill>
                  <a:srgbClr val="296EFC"/>
                </a:solidFill>
                <a:latin typeface="Calibri"/>
                <a:cs typeface="Calibri"/>
              </a:rPr>
              <a:pPr algn="ctr"/>
              <a:t>•</a:t>
            </a:fld>
            <a:endParaRPr lang="en-US" sz="1100" kern="12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426720</xdr:colOff>
      <xdr:row>2</xdr:row>
      <xdr:rowOff>91440</xdr:rowOff>
    </xdr:to>
    <xdr:grpSp>
      <xdr:nvGrpSpPr>
        <xdr:cNvPr id="11" name="Group 10">
          <a:extLst>
            <a:ext uri="{FF2B5EF4-FFF2-40B4-BE49-F238E27FC236}">
              <a16:creationId xmlns:a16="http://schemas.microsoft.com/office/drawing/2014/main" id="{44011D5E-473D-4D4A-9406-2430B92322F5}"/>
            </a:ext>
          </a:extLst>
        </xdr:cNvPr>
        <xdr:cNvGrpSpPr/>
      </xdr:nvGrpSpPr>
      <xdr:grpSpPr>
        <a:xfrm>
          <a:off x="0" y="0"/>
          <a:ext cx="14447520" cy="457200"/>
          <a:chOff x="0" y="0"/>
          <a:chExt cx="14447520" cy="457200"/>
        </a:xfrm>
      </xdr:grpSpPr>
      <xdr:sp macro="" textlink="">
        <xdr:nvSpPr>
          <xdr:cNvPr id="12" name="Rectangle 11">
            <a:extLst>
              <a:ext uri="{FF2B5EF4-FFF2-40B4-BE49-F238E27FC236}">
                <a16:creationId xmlns:a16="http://schemas.microsoft.com/office/drawing/2014/main" id="{6E70F116-C8F7-468C-9CB8-2B76139F230E}"/>
              </a:ext>
            </a:extLst>
          </xdr:cNvPr>
          <xdr:cNvSpPr/>
        </xdr:nvSpPr>
        <xdr:spPr>
          <a:xfrm>
            <a:off x="0" y="0"/>
            <a:ext cx="14447520"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13" name="Picture 12">
            <a:extLst>
              <a:ext uri="{FF2B5EF4-FFF2-40B4-BE49-F238E27FC236}">
                <a16:creationId xmlns:a16="http://schemas.microsoft.com/office/drawing/2014/main" id="{75317C1B-984B-A5AB-2AC1-D2589FB33E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754380" cy="457200"/>
          </a:xfrm>
          <a:prstGeom prst="rect">
            <a:avLst/>
          </a:prstGeom>
        </xdr:spPr>
      </xdr:pic>
      <xdr:sp macro="" textlink="">
        <xdr:nvSpPr>
          <xdr:cNvPr id="14" name="TextBox 13">
            <a:extLst>
              <a:ext uri="{FF2B5EF4-FFF2-40B4-BE49-F238E27FC236}">
                <a16:creationId xmlns:a16="http://schemas.microsoft.com/office/drawing/2014/main" id="{0A473F99-35D1-6721-19A0-57F8B116B45F}"/>
              </a:ext>
            </a:extLst>
          </xdr:cNvPr>
          <xdr:cNvSpPr txBox="1"/>
        </xdr:nvSpPr>
        <xdr:spPr>
          <a:xfrm>
            <a:off x="662940" y="76200"/>
            <a:ext cx="1760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kern="1200">
                <a:solidFill>
                  <a:schemeClr val="bg1"/>
                </a:solidFill>
                <a:latin typeface="Avenir Next LT Pro" panose="020B0504020202020204" pitchFamily="34" charset="0"/>
              </a:rPr>
              <a:t>Cleo Laboratories</a:t>
            </a:r>
          </a:p>
        </xdr:txBody>
      </xdr:sp>
      <xdr:sp macro="" textlink="">
        <xdr:nvSpPr>
          <xdr:cNvPr id="15" name="TextBox 14">
            <a:hlinkClick xmlns:r="http://schemas.openxmlformats.org/officeDocument/2006/relationships" r:id="rId2" tooltip="Projects Status"/>
            <a:extLst>
              <a:ext uri="{FF2B5EF4-FFF2-40B4-BE49-F238E27FC236}">
                <a16:creationId xmlns:a16="http://schemas.microsoft.com/office/drawing/2014/main" id="{9718CE6A-F94A-D93F-40B9-72BE744F9A79}"/>
              </a:ext>
            </a:extLst>
          </xdr:cNvPr>
          <xdr:cNvSpPr txBox="1"/>
        </xdr:nvSpPr>
        <xdr:spPr>
          <a:xfrm>
            <a:off x="12999720" y="60960"/>
            <a:ext cx="13411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Projects Status</a:t>
            </a:r>
          </a:p>
        </xdr:txBody>
      </xdr:sp>
      <xdr:sp macro="" textlink="">
        <xdr:nvSpPr>
          <xdr:cNvPr id="16" name="TextBox 15">
            <a:hlinkClick xmlns:r="http://schemas.openxmlformats.org/officeDocument/2006/relationships" r:id="rId3" tooltip="Geographically"/>
            <a:extLst>
              <a:ext uri="{FF2B5EF4-FFF2-40B4-BE49-F238E27FC236}">
                <a16:creationId xmlns:a16="http://schemas.microsoft.com/office/drawing/2014/main" id="{5182A208-9D09-5846-21E7-E51977872295}"/>
              </a:ext>
            </a:extLst>
          </xdr:cNvPr>
          <xdr:cNvSpPr txBox="1"/>
        </xdr:nvSpPr>
        <xdr:spPr>
          <a:xfrm>
            <a:off x="9753600" y="45720"/>
            <a:ext cx="13512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Geographically</a:t>
            </a:r>
          </a:p>
        </xdr:txBody>
      </xdr:sp>
      <xdr:sp macro="" textlink="">
        <xdr:nvSpPr>
          <xdr:cNvPr id="17" name="TextBox 16">
            <a:hlinkClick xmlns:r="http://schemas.openxmlformats.org/officeDocument/2006/relationships" r:id="rId4" tooltip="Income Sources"/>
            <a:extLst>
              <a:ext uri="{FF2B5EF4-FFF2-40B4-BE49-F238E27FC236}">
                <a16:creationId xmlns:a16="http://schemas.microsoft.com/office/drawing/2014/main" id="{8F88B158-315A-C49B-AC6C-F84E371F2058}"/>
              </a:ext>
            </a:extLst>
          </xdr:cNvPr>
          <xdr:cNvSpPr txBox="1"/>
        </xdr:nvSpPr>
        <xdr:spPr>
          <a:xfrm>
            <a:off x="8061960" y="50800"/>
            <a:ext cx="1325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Income Sources</a:t>
            </a:r>
          </a:p>
        </xdr:txBody>
      </xdr:sp>
      <xdr:sp macro="" textlink="">
        <xdr:nvSpPr>
          <xdr:cNvPr id="18" name="TextBox 17">
            <a:hlinkClick xmlns:r="http://schemas.openxmlformats.org/officeDocument/2006/relationships" r:id="rId5" tooltip="Sales Process"/>
            <a:extLst>
              <a:ext uri="{FF2B5EF4-FFF2-40B4-BE49-F238E27FC236}">
                <a16:creationId xmlns:a16="http://schemas.microsoft.com/office/drawing/2014/main" id="{E3ADC420-9A10-7A8E-D184-16A78AEB43CC}"/>
              </a:ext>
            </a:extLst>
          </xdr:cNvPr>
          <xdr:cNvSpPr txBox="1"/>
        </xdr:nvSpPr>
        <xdr:spPr>
          <a:xfrm>
            <a:off x="11470640" y="55880"/>
            <a:ext cx="11633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Sales Process</a:t>
            </a:r>
          </a:p>
        </xdr:txBody>
      </xdr:sp>
      <xdr:sp macro="" textlink="">
        <xdr:nvSpPr>
          <xdr:cNvPr id="19" name="Rectangle: Rounded Corners 18">
            <a:extLst>
              <a:ext uri="{FF2B5EF4-FFF2-40B4-BE49-F238E27FC236}">
                <a16:creationId xmlns:a16="http://schemas.microsoft.com/office/drawing/2014/main" id="{BC37B262-4B53-E4FE-54BB-FBEAB21A14C3}"/>
              </a:ext>
            </a:extLst>
          </xdr:cNvPr>
          <xdr:cNvSpPr/>
        </xdr:nvSpPr>
        <xdr:spPr>
          <a:xfrm>
            <a:off x="11597640" y="297180"/>
            <a:ext cx="2743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426720</xdr:colOff>
      <xdr:row>2</xdr:row>
      <xdr:rowOff>91440</xdr:rowOff>
    </xdr:to>
    <xdr:grpSp>
      <xdr:nvGrpSpPr>
        <xdr:cNvPr id="2" name="Group 1">
          <a:extLst>
            <a:ext uri="{FF2B5EF4-FFF2-40B4-BE49-F238E27FC236}">
              <a16:creationId xmlns:a16="http://schemas.microsoft.com/office/drawing/2014/main" id="{ABFE0A0C-B7BF-45EC-9004-0780C323BAC6}"/>
            </a:ext>
          </a:extLst>
        </xdr:cNvPr>
        <xdr:cNvGrpSpPr/>
      </xdr:nvGrpSpPr>
      <xdr:grpSpPr>
        <a:xfrm>
          <a:off x="0" y="0"/>
          <a:ext cx="14447520" cy="457200"/>
          <a:chOff x="0" y="0"/>
          <a:chExt cx="14447520" cy="457200"/>
        </a:xfrm>
      </xdr:grpSpPr>
      <xdr:sp macro="" textlink="">
        <xdr:nvSpPr>
          <xdr:cNvPr id="3" name="Rectangle 2">
            <a:extLst>
              <a:ext uri="{FF2B5EF4-FFF2-40B4-BE49-F238E27FC236}">
                <a16:creationId xmlns:a16="http://schemas.microsoft.com/office/drawing/2014/main" id="{A68473A9-08B0-94B5-C5D1-E58249022631}"/>
              </a:ext>
            </a:extLst>
          </xdr:cNvPr>
          <xdr:cNvSpPr/>
        </xdr:nvSpPr>
        <xdr:spPr>
          <a:xfrm>
            <a:off x="0" y="0"/>
            <a:ext cx="14447520"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pic>
        <xdr:nvPicPr>
          <xdr:cNvPr id="4" name="Picture 3">
            <a:extLst>
              <a:ext uri="{FF2B5EF4-FFF2-40B4-BE49-F238E27FC236}">
                <a16:creationId xmlns:a16="http://schemas.microsoft.com/office/drawing/2014/main" id="{A591EE5A-C5A5-957B-B8C9-95B08BC701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754380" cy="457200"/>
          </a:xfrm>
          <a:prstGeom prst="rect">
            <a:avLst/>
          </a:prstGeom>
        </xdr:spPr>
      </xdr:pic>
      <xdr:sp macro="" textlink="">
        <xdr:nvSpPr>
          <xdr:cNvPr id="5" name="TextBox 4">
            <a:extLst>
              <a:ext uri="{FF2B5EF4-FFF2-40B4-BE49-F238E27FC236}">
                <a16:creationId xmlns:a16="http://schemas.microsoft.com/office/drawing/2014/main" id="{2523EC84-391D-5B7A-8FF1-BBE7605F0A7F}"/>
              </a:ext>
            </a:extLst>
          </xdr:cNvPr>
          <xdr:cNvSpPr txBox="1"/>
        </xdr:nvSpPr>
        <xdr:spPr>
          <a:xfrm>
            <a:off x="662940" y="76200"/>
            <a:ext cx="17602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kern="1200">
                <a:solidFill>
                  <a:schemeClr val="bg1"/>
                </a:solidFill>
                <a:latin typeface="Avenir Next LT Pro" panose="020B0504020202020204" pitchFamily="34" charset="0"/>
              </a:rPr>
              <a:t>Cleo Laboratories</a:t>
            </a:r>
          </a:p>
        </xdr:txBody>
      </xdr:sp>
      <xdr:sp macro="" textlink="">
        <xdr:nvSpPr>
          <xdr:cNvPr id="6" name="TextBox 5">
            <a:hlinkClick xmlns:r="http://schemas.openxmlformats.org/officeDocument/2006/relationships" r:id="rId2" tooltip="Projects Status"/>
            <a:extLst>
              <a:ext uri="{FF2B5EF4-FFF2-40B4-BE49-F238E27FC236}">
                <a16:creationId xmlns:a16="http://schemas.microsoft.com/office/drawing/2014/main" id="{886C4759-8C67-6AC8-FB00-A3638956A219}"/>
              </a:ext>
            </a:extLst>
          </xdr:cNvPr>
          <xdr:cNvSpPr txBox="1"/>
        </xdr:nvSpPr>
        <xdr:spPr>
          <a:xfrm>
            <a:off x="12999720" y="60960"/>
            <a:ext cx="13411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Projects Status</a:t>
            </a:r>
          </a:p>
        </xdr:txBody>
      </xdr:sp>
      <xdr:sp macro="" textlink="">
        <xdr:nvSpPr>
          <xdr:cNvPr id="7" name="TextBox 6">
            <a:hlinkClick xmlns:r="http://schemas.openxmlformats.org/officeDocument/2006/relationships" r:id="rId3" tooltip="Geographically"/>
            <a:extLst>
              <a:ext uri="{FF2B5EF4-FFF2-40B4-BE49-F238E27FC236}">
                <a16:creationId xmlns:a16="http://schemas.microsoft.com/office/drawing/2014/main" id="{C0660A47-4A65-C70C-23B2-933AA7D1D9F5}"/>
              </a:ext>
            </a:extLst>
          </xdr:cNvPr>
          <xdr:cNvSpPr txBox="1"/>
        </xdr:nvSpPr>
        <xdr:spPr>
          <a:xfrm>
            <a:off x="9753600" y="45720"/>
            <a:ext cx="13512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Geographically</a:t>
            </a:r>
          </a:p>
        </xdr:txBody>
      </xdr:sp>
      <xdr:sp macro="" textlink="">
        <xdr:nvSpPr>
          <xdr:cNvPr id="8" name="TextBox 7">
            <a:hlinkClick xmlns:r="http://schemas.openxmlformats.org/officeDocument/2006/relationships" r:id="rId4" tooltip="Income Sources"/>
            <a:extLst>
              <a:ext uri="{FF2B5EF4-FFF2-40B4-BE49-F238E27FC236}">
                <a16:creationId xmlns:a16="http://schemas.microsoft.com/office/drawing/2014/main" id="{378F6E9F-B47B-15C6-AD8F-B6554A5B213F}"/>
              </a:ext>
            </a:extLst>
          </xdr:cNvPr>
          <xdr:cNvSpPr txBox="1"/>
        </xdr:nvSpPr>
        <xdr:spPr>
          <a:xfrm>
            <a:off x="8061960" y="50800"/>
            <a:ext cx="1325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Income Sources</a:t>
            </a:r>
          </a:p>
        </xdr:txBody>
      </xdr:sp>
      <xdr:sp macro="" textlink="">
        <xdr:nvSpPr>
          <xdr:cNvPr id="9" name="TextBox 8">
            <a:hlinkClick xmlns:r="http://schemas.openxmlformats.org/officeDocument/2006/relationships" r:id="rId5" tooltip="Sales Process"/>
            <a:extLst>
              <a:ext uri="{FF2B5EF4-FFF2-40B4-BE49-F238E27FC236}">
                <a16:creationId xmlns:a16="http://schemas.microsoft.com/office/drawing/2014/main" id="{F71AFD5A-836C-64CC-99F2-4AA4646C869D}"/>
              </a:ext>
            </a:extLst>
          </xdr:cNvPr>
          <xdr:cNvSpPr txBox="1"/>
        </xdr:nvSpPr>
        <xdr:spPr>
          <a:xfrm>
            <a:off x="11470640" y="55880"/>
            <a:ext cx="11633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kern="1200">
                <a:solidFill>
                  <a:schemeClr val="bg1"/>
                </a:solidFill>
                <a:latin typeface="Avenir Next LT Pro" panose="020B0504020202020204" pitchFamily="34" charset="0"/>
              </a:rPr>
              <a:t>Sales Process</a:t>
            </a:r>
          </a:p>
        </xdr:txBody>
      </xdr:sp>
      <xdr:sp macro="" textlink="">
        <xdr:nvSpPr>
          <xdr:cNvPr id="10" name="Rectangle: Rounded Corners 9">
            <a:extLst>
              <a:ext uri="{FF2B5EF4-FFF2-40B4-BE49-F238E27FC236}">
                <a16:creationId xmlns:a16="http://schemas.microsoft.com/office/drawing/2014/main" id="{99146BED-AB15-865E-4151-8378D7323EC7}"/>
              </a:ext>
            </a:extLst>
          </xdr:cNvPr>
          <xdr:cNvSpPr/>
        </xdr:nvSpPr>
        <xdr:spPr>
          <a:xfrm>
            <a:off x="13167360" y="327660"/>
            <a:ext cx="2743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Romany" refreshedDate="45637.022731249999" createdVersion="8" refreshedVersion="8" minRefreshableVersion="3" recordCount="30" xr:uid="{7CFDE23E-72D1-4BBD-A3F4-E24A4AB1487A}">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ount="30">
        <n v="501558.1999999999"/>
        <n v="360897.68000000005"/>
        <n v="227490.12000000002"/>
        <n v="281795.8000000001"/>
        <n v="206264.59999999995"/>
        <n v="202419.35999999975"/>
        <n v="509978.03999999992"/>
        <n v="280188.47999999992"/>
        <n v="209586.52000000019"/>
        <n v="273633.36"/>
        <n v="204158.23999999973"/>
        <n v="275347.0400000001"/>
        <n v="524449.6399999999"/>
        <n v="201424.08000000007"/>
        <n v="700000"/>
        <n v="255357.95999999996"/>
        <n v="181256.00000000003"/>
        <n v="199811.0399999998"/>
        <n v="292475.04000000004"/>
        <n v="184904.72"/>
        <n v="182902.72000000003"/>
        <n v="212626.8"/>
        <n v="130072.80000000012"/>
        <n v="104238.15999999999"/>
        <n v="272243.39999999997"/>
        <n v="107044.07999999994"/>
        <n v="157214.20000000007"/>
        <n v="152935.63999999998"/>
        <n v="100660.56000000013"/>
        <n v="90151.200000000041"/>
      </sharedItems>
    </cacheField>
  </cacheFields>
  <extLst>
    <ext xmlns:x14="http://schemas.microsoft.com/office/spreadsheetml/2009/9/main" uri="{725AE2AE-9491-48be-B2B4-4EB974FC3084}">
      <x14:pivotCacheDefinition pivotCacheId="4572353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Romany" refreshedDate="45638.700745023147" createdVersion="8" refreshedVersion="8" minRefreshableVersion="3" recordCount="900" xr:uid="{B66A4681-059E-46F9-BC6D-1866A68EF1FB}">
  <cacheSource type="worksheet">
    <worksheetSource ref="A1:I901" sheet="Data2"/>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0">
      <sharedItems containsSemiMixedTypes="0" containsString="0" containsNumber="1" containsInteger="1" minValue="2" maxValue="10368"/>
    </cacheField>
    <cacheField name="Income" numFmtId="0">
      <sharedItems containsSemiMixedTypes="0" containsString="0" containsNumber="1" containsInteger="1" minValue="100" maxValue="22000"/>
    </cacheField>
    <cacheField name="Target Income" numFmtId="0">
      <sharedItems containsSemiMixedTypes="0" containsString="0" containsNumber="1" containsInteger="1" minValue="112" maxValue="12480"/>
    </cacheField>
    <cacheField name="Operating profit" numFmtId="0">
      <sharedItems containsSemiMixedTypes="0" containsString="0" containsNumber="1" containsInteger="1" minValue="20" maxValue="4400"/>
    </cacheField>
    <cacheField name="Marketing Strategies" numFmtId="0">
      <sharedItems count="2">
        <s v="B2B"/>
        <s v="B2C"/>
      </sharedItems>
    </cacheField>
  </cacheFields>
  <extLst>
    <ext xmlns:x14="http://schemas.microsoft.com/office/spreadsheetml/2009/9/main" uri="{725AE2AE-9491-48be-B2B4-4EB974FC3084}">
      <x14:pivotCacheDefinition pivotCacheId="2027161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x v="0"/>
  </r>
  <r>
    <x v="0"/>
    <x v="1"/>
    <n v="197480"/>
    <x v="1"/>
  </r>
  <r>
    <x v="0"/>
    <x v="2"/>
    <n v="187412"/>
    <x v="2"/>
  </r>
  <r>
    <x v="0"/>
    <x v="3"/>
    <n v="167840"/>
    <x v="3"/>
  </r>
  <r>
    <x v="0"/>
    <x v="4"/>
    <n v="126472"/>
    <x v="4"/>
  </r>
  <r>
    <x v="0"/>
    <x v="5"/>
    <n v="125960"/>
    <x v="5"/>
  </r>
  <r>
    <x v="1"/>
    <x v="0"/>
    <n v="342724"/>
    <x v="6"/>
  </r>
  <r>
    <x v="1"/>
    <x v="1"/>
    <n v="238460"/>
    <x v="7"/>
  </r>
  <r>
    <x v="1"/>
    <x v="2"/>
    <n v="231288"/>
    <x v="8"/>
  </r>
  <r>
    <x v="1"/>
    <x v="3"/>
    <n v="210228"/>
    <x v="9"/>
  </r>
  <r>
    <x v="1"/>
    <x v="5"/>
    <n v="135984"/>
    <x v="10"/>
  </r>
  <r>
    <x v="1"/>
    <x v="4"/>
    <n v="128888"/>
    <x v="11"/>
  </r>
  <r>
    <x v="2"/>
    <x v="0"/>
    <n v="365892"/>
    <x v="12"/>
  </r>
  <r>
    <x v="2"/>
    <x v="2"/>
    <n v="188312"/>
    <x v="13"/>
  </r>
  <r>
    <x v="2"/>
    <x v="1"/>
    <n v="387584"/>
    <x v="14"/>
  </r>
  <r>
    <x v="2"/>
    <x v="3"/>
    <n v="178572"/>
    <x v="15"/>
  </r>
  <r>
    <x v="2"/>
    <x v="4"/>
    <n v="127296"/>
    <x v="16"/>
  </r>
  <r>
    <x v="2"/>
    <x v="5"/>
    <n v="125136"/>
    <x v="17"/>
  </r>
  <r>
    <x v="3"/>
    <x v="0"/>
    <n v="204528"/>
    <x v="18"/>
  </r>
  <r>
    <x v="3"/>
    <x v="3"/>
    <n v="129304"/>
    <x v="19"/>
  </r>
  <r>
    <x v="3"/>
    <x v="1"/>
    <n v="127904"/>
    <x v="20"/>
  </r>
  <r>
    <x v="3"/>
    <x v="2"/>
    <n v="219404"/>
    <x v="21"/>
  </r>
  <r>
    <x v="3"/>
    <x v="5"/>
    <n v="73912"/>
    <x v="22"/>
  </r>
  <r>
    <x v="3"/>
    <x v="4"/>
    <n v="71992"/>
    <x v="23"/>
  </r>
  <r>
    <x v="4"/>
    <x v="0"/>
    <n v="190380"/>
    <x v="24"/>
  </r>
  <r>
    <x v="4"/>
    <x v="2"/>
    <n v="112620"/>
    <x v="25"/>
  </r>
  <r>
    <x v="4"/>
    <x v="1"/>
    <n v="109940"/>
    <x v="26"/>
  </r>
  <r>
    <x v="4"/>
    <x v="3"/>
    <n v="106948"/>
    <x v="27"/>
  </r>
  <r>
    <x v="4"/>
    <x v="5"/>
    <n v="62256"/>
    <x v="28"/>
  </r>
  <r>
    <x v="4"/>
    <x v="4"/>
    <n v="62240"/>
    <x v="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s v="Software Metered License"/>
    <n v="3566"/>
    <n v="5493"/>
    <n v="5127"/>
    <n v="1099"/>
    <x v="0"/>
  </r>
  <r>
    <x v="0"/>
    <x v="0"/>
    <x v="0"/>
    <s v="Floating License"/>
    <n v="2498"/>
    <n v="9600"/>
    <n v="8960"/>
    <n v="1920"/>
    <x v="0"/>
  </r>
  <r>
    <x v="0"/>
    <x v="0"/>
    <x v="1"/>
    <s v="Equipments"/>
    <n v="1245"/>
    <n v="5493"/>
    <n v="5126"/>
    <n v="1099"/>
    <x v="0"/>
  </r>
  <r>
    <x v="0"/>
    <x v="0"/>
    <x v="2"/>
    <s v="Prime"/>
    <n v="644"/>
    <n v="6892"/>
    <n v="6433"/>
    <n v="1378"/>
    <x v="0"/>
  </r>
  <r>
    <x v="0"/>
    <x v="0"/>
    <x v="3"/>
    <s v="Renewal"/>
    <n v="643"/>
    <n v="7700"/>
    <n v="7840"/>
    <n v="1540"/>
    <x v="0"/>
  </r>
  <r>
    <x v="0"/>
    <x v="0"/>
    <x v="2"/>
    <s v="Premium"/>
    <n v="455"/>
    <n v="5265"/>
    <n v="5128"/>
    <n v="1053"/>
    <x v="0"/>
  </r>
  <r>
    <x v="0"/>
    <x v="0"/>
    <x v="3"/>
    <s v="New"/>
    <n v="345"/>
    <n v="9016"/>
    <n v="7840"/>
    <n v="1803"/>
    <x v="0"/>
  </r>
  <r>
    <x v="0"/>
    <x v="0"/>
    <x v="1"/>
    <s v="Offices"/>
    <n v="122"/>
    <n v="2697"/>
    <n v="112"/>
    <n v="539"/>
    <x v="0"/>
  </r>
  <r>
    <x v="0"/>
    <x v="0"/>
    <x v="4"/>
    <s v="Facebook Page"/>
    <n v="78"/>
    <n v="5493"/>
    <n v="5126"/>
    <n v="1099"/>
    <x v="0"/>
  </r>
  <r>
    <x v="0"/>
    <x v="0"/>
    <x v="4"/>
    <s v="Google Ad"/>
    <n v="76"/>
    <n v="5492"/>
    <n v="5126"/>
    <n v="1098"/>
    <x v="0"/>
  </r>
  <r>
    <x v="0"/>
    <x v="0"/>
    <x v="4"/>
    <s v="Company Website"/>
    <n v="46"/>
    <n v="240"/>
    <n v="224"/>
    <n v="48"/>
    <x v="0"/>
  </r>
  <r>
    <x v="0"/>
    <x v="0"/>
    <x v="4"/>
    <s v="Youtube Channel"/>
    <n v="34"/>
    <n v="5492"/>
    <n v="5126"/>
    <n v="1098"/>
    <x v="0"/>
  </r>
  <r>
    <x v="0"/>
    <x v="0"/>
    <x v="1"/>
    <s v="Lands"/>
    <n v="7"/>
    <n v="3666"/>
    <n v="224"/>
    <n v="733"/>
    <x v="0"/>
  </r>
  <r>
    <x v="0"/>
    <x v="0"/>
    <x v="5"/>
    <s v="Asset sale"/>
    <n v="3"/>
    <n v="7260"/>
    <n v="7392"/>
    <n v="1452"/>
    <x v="0"/>
  </r>
  <r>
    <x v="0"/>
    <x v="0"/>
    <x v="4"/>
    <s v="Television Ad"/>
    <n v="3"/>
    <n v="5035"/>
    <n v="5127"/>
    <n v="1007"/>
    <x v="0"/>
  </r>
  <r>
    <x v="0"/>
    <x v="1"/>
    <x v="0"/>
    <s v="Software Metered License"/>
    <n v="3566"/>
    <n v="5035"/>
    <n v="5127"/>
    <n v="1007"/>
    <x v="0"/>
  </r>
  <r>
    <x v="0"/>
    <x v="1"/>
    <x v="0"/>
    <s v="Floating License"/>
    <n v="2498"/>
    <n v="8800"/>
    <n v="8960"/>
    <n v="1760"/>
    <x v="0"/>
  </r>
  <r>
    <x v="0"/>
    <x v="1"/>
    <x v="1"/>
    <s v="Equipments"/>
    <n v="1245"/>
    <n v="5035"/>
    <n v="5126"/>
    <n v="1007"/>
    <x v="0"/>
  </r>
  <r>
    <x v="0"/>
    <x v="1"/>
    <x v="2"/>
    <s v="Prime"/>
    <n v="644"/>
    <n v="6318"/>
    <n v="6433"/>
    <n v="1264"/>
    <x v="0"/>
  </r>
  <r>
    <x v="0"/>
    <x v="1"/>
    <x v="3"/>
    <s v="Renewal"/>
    <n v="643"/>
    <n v="7000"/>
    <n v="7840"/>
    <n v="1400"/>
    <x v="0"/>
  </r>
  <r>
    <x v="0"/>
    <x v="1"/>
    <x v="2"/>
    <s v="Premium"/>
    <n v="455"/>
    <n v="4579"/>
    <n v="5128"/>
    <n v="916"/>
    <x v="0"/>
  </r>
  <r>
    <x v="0"/>
    <x v="1"/>
    <x v="3"/>
    <s v="New"/>
    <n v="345"/>
    <n v="7000"/>
    <n v="7840"/>
    <n v="1400"/>
    <x v="0"/>
  </r>
  <r>
    <x v="0"/>
    <x v="1"/>
    <x v="1"/>
    <s v="Offices"/>
    <n v="122"/>
    <n v="100"/>
    <n v="112"/>
    <n v="20"/>
    <x v="0"/>
  </r>
  <r>
    <x v="0"/>
    <x v="1"/>
    <x v="4"/>
    <s v="Facebook Page"/>
    <n v="78"/>
    <n v="4577"/>
    <n v="5126"/>
    <n v="915"/>
    <x v="0"/>
  </r>
  <r>
    <x v="0"/>
    <x v="1"/>
    <x v="4"/>
    <s v="Google Ad"/>
    <n v="76"/>
    <n v="4577"/>
    <n v="5126"/>
    <n v="915"/>
    <x v="0"/>
  </r>
  <r>
    <x v="0"/>
    <x v="1"/>
    <x v="4"/>
    <s v="Company Website"/>
    <n v="46"/>
    <n v="200"/>
    <n v="224"/>
    <n v="40"/>
    <x v="0"/>
  </r>
  <r>
    <x v="0"/>
    <x v="1"/>
    <x v="4"/>
    <s v="Youtube Channel"/>
    <n v="34"/>
    <n v="4577"/>
    <n v="5126"/>
    <n v="915"/>
    <x v="0"/>
  </r>
  <r>
    <x v="0"/>
    <x v="1"/>
    <x v="1"/>
    <s v="Lands"/>
    <n v="7"/>
    <n v="200"/>
    <n v="224"/>
    <n v="40"/>
    <x v="0"/>
  </r>
  <r>
    <x v="0"/>
    <x v="1"/>
    <x v="4"/>
    <s v="Television Ad"/>
    <n v="3"/>
    <n v="4577"/>
    <n v="5127"/>
    <n v="915"/>
    <x v="0"/>
  </r>
  <r>
    <x v="0"/>
    <x v="1"/>
    <x v="5"/>
    <s v="Asset sale"/>
    <n v="2"/>
    <n v="6600"/>
    <n v="7392"/>
    <n v="1320"/>
    <x v="0"/>
  </r>
  <r>
    <x v="0"/>
    <x v="2"/>
    <x v="0"/>
    <s v="Software Metered License"/>
    <n v="3566"/>
    <n v="4577"/>
    <n v="5127"/>
    <n v="915"/>
    <x v="0"/>
  </r>
  <r>
    <x v="0"/>
    <x v="2"/>
    <x v="0"/>
    <s v="Floating License"/>
    <n v="2498"/>
    <n v="8000"/>
    <n v="8960"/>
    <n v="1600"/>
    <x v="0"/>
  </r>
  <r>
    <x v="0"/>
    <x v="2"/>
    <x v="1"/>
    <s v="Equipments"/>
    <n v="1245"/>
    <n v="4577"/>
    <n v="5126"/>
    <n v="915"/>
    <x v="0"/>
  </r>
  <r>
    <x v="0"/>
    <x v="2"/>
    <x v="2"/>
    <s v="Prime"/>
    <n v="644"/>
    <n v="5744"/>
    <n v="6433"/>
    <n v="1149"/>
    <x v="0"/>
  </r>
  <r>
    <x v="0"/>
    <x v="2"/>
    <x v="3"/>
    <s v="Renewal"/>
    <n v="643"/>
    <n v="7000"/>
    <n v="7840"/>
    <n v="1400"/>
    <x v="0"/>
  </r>
  <r>
    <x v="0"/>
    <x v="2"/>
    <x v="2"/>
    <s v="Premium"/>
    <n v="455"/>
    <n v="4579"/>
    <n v="5128"/>
    <n v="916"/>
    <x v="0"/>
  </r>
  <r>
    <x v="0"/>
    <x v="2"/>
    <x v="3"/>
    <s v="New"/>
    <n v="345"/>
    <n v="7000"/>
    <n v="7840"/>
    <n v="1400"/>
    <x v="0"/>
  </r>
  <r>
    <x v="0"/>
    <x v="2"/>
    <x v="1"/>
    <s v="Offices"/>
    <n v="122"/>
    <n v="100"/>
    <n v="112"/>
    <n v="20"/>
    <x v="0"/>
  </r>
  <r>
    <x v="0"/>
    <x v="2"/>
    <x v="4"/>
    <s v="Facebook Page"/>
    <n v="78"/>
    <n v="4577"/>
    <n v="5126"/>
    <n v="915"/>
    <x v="0"/>
  </r>
  <r>
    <x v="0"/>
    <x v="2"/>
    <x v="4"/>
    <s v="Google Ad"/>
    <n v="76"/>
    <n v="4577"/>
    <n v="5126"/>
    <n v="915"/>
    <x v="0"/>
  </r>
  <r>
    <x v="0"/>
    <x v="2"/>
    <x v="4"/>
    <s v="Company Website"/>
    <n v="46"/>
    <n v="200"/>
    <n v="224"/>
    <n v="40"/>
    <x v="0"/>
  </r>
  <r>
    <x v="0"/>
    <x v="2"/>
    <x v="4"/>
    <s v="Youtube Channel"/>
    <n v="34"/>
    <n v="4577"/>
    <n v="5126"/>
    <n v="915"/>
    <x v="1"/>
  </r>
  <r>
    <x v="0"/>
    <x v="2"/>
    <x v="1"/>
    <s v="Lands"/>
    <n v="7"/>
    <n v="200"/>
    <n v="224"/>
    <n v="40"/>
    <x v="1"/>
  </r>
  <r>
    <x v="0"/>
    <x v="2"/>
    <x v="4"/>
    <s v="Television Ad"/>
    <n v="3"/>
    <n v="3333"/>
    <n v="5127"/>
    <n v="667"/>
    <x v="1"/>
  </r>
  <r>
    <x v="0"/>
    <x v="2"/>
    <x v="5"/>
    <s v="Asset sale"/>
    <n v="2"/>
    <n v="6600"/>
    <n v="7392"/>
    <n v="1320"/>
    <x v="1"/>
  </r>
  <r>
    <x v="0"/>
    <x v="3"/>
    <x v="0"/>
    <s v="Software Metered License"/>
    <n v="3566"/>
    <n v="4577"/>
    <n v="5127"/>
    <n v="915"/>
    <x v="1"/>
  </r>
  <r>
    <x v="0"/>
    <x v="3"/>
    <x v="0"/>
    <s v="Floating License"/>
    <n v="2498"/>
    <n v="8000"/>
    <n v="8960"/>
    <n v="1600"/>
    <x v="1"/>
  </r>
  <r>
    <x v="0"/>
    <x v="3"/>
    <x v="1"/>
    <s v="Equipments"/>
    <n v="1245"/>
    <n v="4577"/>
    <n v="5126"/>
    <n v="915"/>
    <x v="1"/>
  </r>
  <r>
    <x v="0"/>
    <x v="3"/>
    <x v="2"/>
    <s v="Prime"/>
    <n v="644"/>
    <n v="5744"/>
    <n v="6433"/>
    <n v="1149"/>
    <x v="1"/>
  </r>
  <r>
    <x v="0"/>
    <x v="3"/>
    <x v="3"/>
    <s v="Renewal"/>
    <n v="643"/>
    <n v="7000"/>
    <n v="7840"/>
    <n v="1400"/>
    <x v="1"/>
  </r>
  <r>
    <x v="0"/>
    <x v="3"/>
    <x v="2"/>
    <s v="Premium"/>
    <n v="455"/>
    <n v="4579"/>
    <n v="5128"/>
    <n v="916"/>
    <x v="1"/>
  </r>
  <r>
    <x v="0"/>
    <x v="3"/>
    <x v="3"/>
    <s v="New"/>
    <n v="345"/>
    <n v="7000"/>
    <n v="7840"/>
    <n v="1400"/>
    <x v="1"/>
  </r>
  <r>
    <x v="0"/>
    <x v="3"/>
    <x v="1"/>
    <s v="Offices"/>
    <n v="122"/>
    <n v="100"/>
    <n v="112"/>
    <n v="20"/>
    <x v="1"/>
  </r>
  <r>
    <x v="0"/>
    <x v="3"/>
    <x v="4"/>
    <s v="Facebook Page"/>
    <n v="78"/>
    <n v="4577"/>
    <n v="5126"/>
    <n v="915"/>
    <x v="1"/>
  </r>
  <r>
    <x v="0"/>
    <x v="3"/>
    <x v="4"/>
    <s v="Google Ad"/>
    <n v="76"/>
    <n v="4577"/>
    <n v="5126"/>
    <n v="915"/>
    <x v="1"/>
  </r>
  <r>
    <x v="0"/>
    <x v="3"/>
    <x v="4"/>
    <s v="Company Website"/>
    <n v="46"/>
    <n v="200"/>
    <n v="224"/>
    <n v="40"/>
    <x v="1"/>
  </r>
  <r>
    <x v="0"/>
    <x v="3"/>
    <x v="4"/>
    <s v="Youtube Channel"/>
    <n v="34"/>
    <n v="4577"/>
    <n v="5126"/>
    <n v="915"/>
    <x v="1"/>
  </r>
  <r>
    <x v="0"/>
    <x v="3"/>
    <x v="1"/>
    <s v="Lands"/>
    <n v="7"/>
    <n v="200"/>
    <n v="224"/>
    <n v="40"/>
    <x v="1"/>
  </r>
  <r>
    <x v="0"/>
    <x v="3"/>
    <x v="4"/>
    <s v="Television Ad"/>
    <n v="3"/>
    <n v="4577"/>
    <n v="5127"/>
    <n v="915"/>
    <x v="1"/>
  </r>
  <r>
    <x v="0"/>
    <x v="3"/>
    <x v="5"/>
    <s v="Asset sale"/>
    <n v="2"/>
    <n v="6600"/>
    <n v="7392"/>
    <n v="1320"/>
    <x v="1"/>
  </r>
  <r>
    <x v="0"/>
    <x v="4"/>
    <x v="0"/>
    <s v="Software Metered License"/>
    <n v="3566"/>
    <n v="4577"/>
    <n v="5127"/>
    <n v="915"/>
    <x v="1"/>
  </r>
  <r>
    <x v="0"/>
    <x v="4"/>
    <x v="0"/>
    <s v="Floating License"/>
    <n v="2498"/>
    <n v="8000"/>
    <n v="8960"/>
    <n v="1600"/>
    <x v="1"/>
  </r>
  <r>
    <x v="0"/>
    <x v="4"/>
    <x v="1"/>
    <s v="Equipments"/>
    <n v="1245"/>
    <n v="4577"/>
    <n v="5126"/>
    <n v="915"/>
    <x v="1"/>
  </r>
  <r>
    <x v="0"/>
    <x v="4"/>
    <x v="2"/>
    <s v="Prime"/>
    <n v="644"/>
    <n v="5744"/>
    <n v="6433"/>
    <n v="1149"/>
    <x v="1"/>
  </r>
  <r>
    <x v="0"/>
    <x v="4"/>
    <x v="3"/>
    <s v="Renewal"/>
    <n v="643"/>
    <n v="7000"/>
    <n v="7840"/>
    <n v="1400"/>
    <x v="0"/>
  </r>
  <r>
    <x v="0"/>
    <x v="4"/>
    <x v="2"/>
    <s v="Premium"/>
    <n v="455"/>
    <n v="4579"/>
    <n v="5128"/>
    <n v="916"/>
    <x v="0"/>
  </r>
  <r>
    <x v="0"/>
    <x v="4"/>
    <x v="3"/>
    <s v="New"/>
    <n v="345"/>
    <n v="7000"/>
    <n v="7840"/>
    <n v="1400"/>
    <x v="0"/>
  </r>
  <r>
    <x v="0"/>
    <x v="4"/>
    <x v="1"/>
    <s v="Offices"/>
    <n v="122"/>
    <n v="100"/>
    <n v="112"/>
    <n v="20"/>
    <x v="0"/>
  </r>
  <r>
    <x v="0"/>
    <x v="4"/>
    <x v="4"/>
    <s v="Facebook Page"/>
    <n v="78"/>
    <n v="4577"/>
    <n v="5126"/>
    <n v="915"/>
    <x v="0"/>
  </r>
  <r>
    <x v="0"/>
    <x v="4"/>
    <x v="4"/>
    <s v="Google Ad"/>
    <n v="76"/>
    <n v="4577"/>
    <n v="5126"/>
    <n v="915"/>
    <x v="0"/>
  </r>
  <r>
    <x v="0"/>
    <x v="4"/>
    <x v="4"/>
    <s v="Company Website"/>
    <n v="46"/>
    <n v="200"/>
    <n v="224"/>
    <n v="40"/>
    <x v="0"/>
  </r>
  <r>
    <x v="0"/>
    <x v="4"/>
    <x v="4"/>
    <s v="Youtube Channel"/>
    <n v="34"/>
    <n v="4577"/>
    <n v="5126"/>
    <n v="915"/>
    <x v="0"/>
  </r>
  <r>
    <x v="0"/>
    <x v="4"/>
    <x v="1"/>
    <s v="Lands"/>
    <n v="7"/>
    <n v="200"/>
    <n v="224"/>
    <n v="40"/>
    <x v="0"/>
  </r>
  <r>
    <x v="0"/>
    <x v="4"/>
    <x v="4"/>
    <s v="Television Ad"/>
    <n v="3"/>
    <n v="4577"/>
    <n v="5127"/>
    <n v="915"/>
    <x v="0"/>
  </r>
  <r>
    <x v="0"/>
    <x v="4"/>
    <x v="5"/>
    <s v="Asset sale"/>
    <n v="2"/>
    <n v="6600"/>
    <n v="7392"/>
    <n v="1320"/>
    <x v="0"/>
  </r>
  <r>
    <x v="0"/>
    <x v="5"/>
    <x v="0"/>
    <s v="Software Metered License"/>
    <n v="3566"/>
    <n v="4577"/>
    <n v="5127"/>
    <n v="915"/>
    <x v="0"/>
  </r>
  <r>
    <x v="0"/>
    <x v="5"/>
    <x v="0"/>
    <s v="Floating License"/>
    <n v="2498"/>
    <n v="8000"/>
    <n v="8960"/>
    <n v="1600"/>
    <x v="0"/>
  </r>
  <r>
    <x v="0"/>
    <x v="5"/>
    <x v="1"/>
    <s v="Equipments"/>
    <n v="1245"/>
    <n v="4577"/>
    <n v="5126"/>
    <n v="915"/>
    <x v="0"/>
  </r>
  <r>
    <x v="0"/>
    <x v="5"/>
    <x v="2"/>
    <s v="Prime"/>
    <n v="644"/>
    <n v="5744"/>
    <n v="6433"/>
    <n v="1149"/>
    <x v="0"/>
  </r>
  <r>
    <x v="0"/>
    <x v="5"/>
    <x v="3"/>
    <s v="Renewal"/>
    <n v="643"/>
    <n v="7000"/>
    <n v="7840"/>
    <n v="1400"/>
    <x v="0"/>
  </r>
  <r>
    <x v="0"/>
    <x v="5"/>
    <x v="2"/>
    <s v="Premium"/>
    <n v="455"/>
    <n v="4579"/>
    <n v="5128"/>
    <n v="916"/>
    <x v="0"/>
  </r>
  <r>
    <x v="0"/>
    <x v="5"/>
    <x v="3"/>
    <s v="New"/>
    <n v="345"/>
    <n v="7000"/>
    <n v="7840"/>
    <n v="1400"/>
    <x v="0"/>
  </r>
  <r>
    <x v="0"/>
    <x v="5"/>
    <x v="1"/>
    <s v="Offices"/>
    <n v="122"/>
    <n v="100"/>
    <n v="112"/>
    <n v="20"/>
    <x v="0"/>
  </r>
  <r>
    <x v="0"/>
    <x v="5"/>
    <x v="4"/>
    <s v="Facebook Page"/>
    <n v="78"/>
    <n v="4577"/>
    <n v="5126"/>
    <n v="915"/>
    <x v="0"/>
  </r>
  <r>
    <x v="0"/>
    <x v="5"/>
    <x v="4"/>
    <s v="Google Ad"/>
    <n v="76"/>
    <n v="4577"/>
    <n v="5126"/>
    <n v="915"/>
    <x v="0"/>
  </r>
  <r>
    <x v="0"/>
    <x v="5"/>
    <x v="4"/>
    <s v="Company Website"/>
    <n v="46"/>
    <n v="200"/>
    <n v="224"/>
    <n v="40"/>
    <x v="0"/>
  </r>
  <r>
    <x v="0"/>
    <x v="5"/>
    <x v="4"/>
    <s v="Youtube Channel"/>
    <n v="34"/>
    <n v="4577"/>
    <n v="5126"/>
    <n v="915"/>
    <x v="0"/>
  </r>
  <r>
    <x v="0"/>
    <x v="5"/>
    <x v="1"/>
    <s v="Lands"/>
    <n v="7"/>
    <n v="200"/>
    <n v="224"/>
    <n v="40"/>
    <x v="0"/>
  </r>
  <r>
    <x v="0"/>
    <x v="5"/>
    <x v="5"/>
    <s v="Asset sale"/>
    <n v="3"/>
    <n v="6600"/>
    <n v="7392"/>
    <n v="1320"/>
    <x v="0"/>
  </r>
  <r>
    <x v="0"/>
    <x v="5"/>
    <x v="4"/>
    <s v="Television Ad"/>
    <n v="3"/>
    <n v="4577"/>
    <n v="5127"/>
    <n v="915"/>
    <x v="0"/>
  </r>
  <r>
    <x v="0"/>
    <x v="6"/>
    <x v="0"/>
    <s v="Software Metered License"/>
    <n v="3566"/>
    <n v="4577"/>
    <n v="5127"/>
    <n v="915"/>
    <x v="0"/>
  </r>
  <r>
    <x v="0"/>
    <x v="6"/>
    <x v="0"/>
    <s v="Floating License"/>
    <n v="2498"/>
    <n v="8000"/>
    <n v="8960"/>
    <n v="1600"/>
    <x v="0"/>
  </r>
  <r>
    <x v="0"/>
    <x v="6"/>
    <x v="1"/>
    <s v="Equipments"/>
    <n v="1245"/>
    <n v="4577"/>
    <n v="5126"/>
    <n v="915"/>
    <x v="0"/>
  </r>
  <r>
    <x v="0"/>
    <x v="6"/>
    <x v="2"/>
    <s v="Prime"/>
    <n v="644"/>
    <n v="5744"/>
    <n v="6433"/>
    <n v="1149"/>
    <x v="0"/>
  </r>
  <r>
    <x v="0"/>
    <x v="6"/>
    <x v="3"/>
    <s v="Renewal"/>
    <n v="643"/>
    <n v="7000"/>
    <n v="7840"/>
    <n v="1400"/>
    <x v="0"/>
  </r>
  <r>
    <x v="0"/>
    <x v="6"/>
    <x v="2"/>
    <s v="Premium"/>
    <n v="455"/>
    <n v="4579"/>
    <n v="5128"/>
    <n v="916"/>
    <x v="0"/>
  </r>
  <r>
    <x v="0"/>
    <x v="6"/>
    <x v="3"/>
    <s v="New"/>
    <n v="345"/>
    <n v="7000"/>
    <n v="7840"/>
    <n v="1400"/>
    <x v="0"/>
  </r>
  <r>
    <x v="0"/>
    <x v="6"/>
    <x v="1"/>
    <s v="Offices"/>
    <n v="122"/>
    <n v="100"/>
    <n v="112"/>
    <n v="20"/>
    <x v="0"/>
  </r>
  <r>
    <x v="0"/>
    <x v="6"/>
    <x v="4"/>
    <s v="Facebook Page"/>
    <n v="78"/>
    <n v="4577"/>
    <n v="5126"/>
    <n v="915"/>
    <x v="0"/>
  </r>
  <r>
    <x v="0"/>
    <x v="6"/>
    <x v="4"/>
    <s v="Google Ad"/>
    <n v="76"/>
    <n v="4577"/>
    <n v="5126"/>
    <n v="915"/>
    <x v="0"/>
  </r>
  <r>
    <x v="0"/>
    <x v="6"/>
    <x v="4"/>
    <s v="Company Website"/>
    <n v="46"/>
    <n v="200"/>
    <n v="224"/>
    <n v="40"/>
    <x v="0"/>
  </r>
  <r>
    <x v="0"/>
    <x v="6"/>
    <x v="4"/>
    <s v="Youtube Channel"/>
    <n v="34"/>
    <n v="4577"/>
    <n v="5126"/>
    <n v="915"/>
    <x v="0"/>
  </r>
  <r>
    <x v="0"/>
    <x v="6"/>
    <x v="1"/>
    <s v="Lands"/>
    <n v="7"/>
    <n v="200"/>
    <n v="224"/>
    <n v="40"/>
    <x v="0"/>
  </r>
  <r>
    <x v="0"/>
    <x v="6"/>
    <x v="4"/>
    <s v="Television Ad"/>
    <n v="3"/>
    <n v="4577"/>
    <n v="5127"/>
    <n v="915"/>
    <x v="0"/>
  </r>
  <r>
    <x v="0"/>
    <x v="6"/>
    <x v="5"/>
    <s v="Asset sale"/>
    <n v="2"/>
    <n v="6600"/>
    <n v="7392"/>
    <n v="1320"/>
    <x v="0"/>
  </r>
  <r>
    <x v="0"/>
    <x v="7"/>
    <x v="0"/>
    <s v="Software Metered License"/>
    <n v="3566"/>
    <n v="4577"/>
    <n v="5127"/>
    <n v="915"/>
    <x v="0"/>
  </r>
  <r>
    <x v="0"/>
    <x v="7"/>
    <x v="0"/>
    <s v="Floating License"/>
    <n v="2498"/>
    <n v="8000"/>
    <n v="8960"/>
    <n v="1600"/>
    <x v="1"/>
  </r>
  <r>
    <x v="0"/>
    <x v="7"/>
    <x v="1"/>
    <s v="Equipments"/>
    <n v="1245"/>
    <n v="4577"/>
    <n v="5126"/>
    <n v="915"/>
    <x v="1"/>
  </r>
  <r>
    <x v="0"/>
    <x v="7"/>
    <x v="2"/>
    <s v="Prime"/>
    <n v="644"/>
    <n v="5744"/>
    <n v="6433"/>
    <n v="1149"/>
    <x v="1"/>
  </r>
  <r>
    <x v="0"/>
    <x v="7"/>
    <x v="3"/>
    <s v="Renewal"/>
    <n v="643"/>
    <n v="7000"/>
    <n v="7840"/>
    <n v="1400"/>
    <x v="1"/>
  </r>
  <r>
    <x v="0"/>
    <x v="7"/>
    <x v="2"/>
    <s v="Premium"/>
    <n v="455"/>
    <n v="4579"/>
    <n v="5128"/>
    <n v="916"/>
    <x v="1"/>
  </r>
  <r>
    <x v="0"/>
    <x v="7"/>
    <x v="3"/>
    <s v="New"/>
    <n v="345"/>
    <n v="7000"/>
    <n v="7840"/>
    <n v="1400"/>
    <x v="1"/>
  </r>
  <r>
    <x v="0"/>
    <x v="7"/>
    <x v="1"/>
    <s v="Offices"/>
    <n v="122"/>
    <n v="100"/>
    <n v="112"/>
    <n v="20"/>
    <x v="1"/>
  </r>
  <r>
    <x v="0"/>
    <x v="7"/>
    <x v="4"/>
    <s v="Facebook Page"/>
    <n v="78"/>
    <n v="4577"/>
    <n v="5126"/>
    <n v="915"/>
    <x v="1"/>
  </r>
  <r>
    <x v="0"/>
    <x v="7"/>
    <x v="4"/>
    <s v="Google Ad"/>
    <n v="76"/>
    <n v="4577"/>
    <n v="5126"/>
    <n v="915"/>
    <x v="1"/>
  </r>
  <r>
    <x v="0"/>
    <x v="7"/>
    <x v="4"/>
    <s v="Company Website"/>
    <n v="46"/>
    <n v="200"/>
    <n v="224"/>
    <n v="40"/>
    <x v="1"/>
  </r>
  <r>
    <x v="0"/>
    <x v="7"/>
    <x v="4"/>
    <s v="Youtube Channel"/>
    <n v="34"/>
    <n v="4577"/>
    <n v="5126"/>
    <n v="915"/>
    <x v="1"/>
  </r>
  <r>
    <x v="0"/>
    <x v="7"/>
    <x v="1"/>
    <s v="Lands"/>
    <n v="7"/>
    <n v="200"/>
    <n v="224"/>
    <n v="40"/>
    <x v="1"/>
  </r>
  <r>
    <x v="0"/>
    <x v="7"/>
    <x v="4"/>
    <s v="Television Ad"/>
    <n v="3"/>
    <n v="4577"/>
    <n v="5127"/>
    <n v="915"/>
    <x v="1"/>
  </r>
  <r>
    <x v="0"/>
    <x v="7"/>
    <x v="5"/>
    <s v="Asset sale"/>
    <n v="2"/>
    <n v="6600"/>
    <n v="7392"/>
    <n v="1320"/>
    <x v="1"/>
  </r>
  <r>
    <x v="0"/>
    <x v="8"/>
    <x v="0"/>
    <s v="Software Metered License"/>
    <n v="3566"/>
    <n v="4577"/>
    <n v="5127"/>
    <n v="915"/>
    <x v="1"/>
  </r>
  <r>
    <x v="0"/>
    <x v="8"/>
    <x v="0"/>
    <s v="Floating License"/>
    <n v="2498"/>
    <n v="8000"/>
    <n v="8960"/>
    <n v="1600"/>
    <x v="1"/>
  </r>
  <r>
    <x v="0"/>
    <x v="8"/>
    <x v="1"/>
    <s v="Equipments"/>
    <n v="1245"/>
    <n v="4577"/>
    <n v="5126"/>
    <n v="915"/>
    <x v="1"/>
  </r>
  <r>
    <x v="0"/>
    <x v="8"/>
    <x v="2"/>
    <s v="Prime"/>
    <n v="644"/>
    <n v="5744"/>
    <n v="6433"/>
    <n v="1149"/>
    <x v="1"/>
  </r>
  <r>
    <x v="0"/>
    <x v="8"/>
    <x v="3"/>
    <s v="Renewal"/>
    <n v="643"/>
    <n v="7000"/>
    <n v="7840"/>
    <n v="1400"/>
    <x v="1"/>
  </r>
  <r>
    <x v="0"/>
    <x v="8"/>
    <x v="2"/>
    <s v="Premium"/>
    <n v="455"/>
    <n v="4579"/>
    <n v="5128"/>
    <n v="916"/>
    <x v="1"/>
  </r>
  <r>
    <x v="0"/>
    <x v="8"/>
    <x v="3"/>
    <s v="New"/>
    <n v="345"/>
    <n v="7000"/>
    <n v="7840"/>
    <n v="1400"/>
    <x v="1"/>
  </r>
  <r>
    <x v="0"/>
    <x v="8"/>
    <x v="1"/>
    <s v="Offices"/>
    <n v="122"/>
    <n v="100"/>
    <n v="112"/>
    <n v="20"/>
    <x v="1"/>
  </r>
  <r>
    <x v="0"/>
    <x v="8"/>
    <x v="4"/>
    <s v="Facebook Page"/>
    <n v="78"/>
    <n v="4577"/>
    <n v="5126"/>
    <n v="915"/>
    <x v="1"/>
  </r>
  <r>
    <x v="0"/>
    <x v="8"/>
    <x v="4"/>
    <s v="Google Ad"/>
    <n v="76"/>
    <n v="4577"/>
    <n v="5126"/>
    <n v="915"/>
    <x v="1"/>
  </r>
  <r>
    <x v="0"/>
    <x v="8"/>
    <x v="4"/>
    <s v="Company Website"/>
    <n v="46"/>
    <n v="200"/>
    <n v="224"/>
    <n v="40"/>
    <x v="1"/>
  </r>
  <r>
    <x v="0"/>
    <x v="8"/>
    <x v="4"/>
    <s v="Youtube Channel"/>
    <n v="34"/>
    <n v="4577"/>
    <n v="5126"/>
    <n v="915"/>
    <x v="0"/>
  </r>
  <r>
    <x v="0"/>
    <x v="8"/>
    <x v="1"/>
    <s v="Lands"/>
    <n v="7"/>
    <n v="200"/>
    <n v="224"/>
    <n v="40"/>
    <x v="0"/>
  </r>
  <r>
    <x v="0"/>
    <x v="8"/>
    <x v="4"/>
    <s v="Television Ad"/>
    <n v="3"/>
    <n v="4577"/>
    <n v="5127"/>
    <n v="915"/>
    <x v="0"/>
  </r>
  <r>
    <x v="0"/>
    <x v="8"/>
    <x v="5"/>
    <s v="Asset sale"/>
    <n v="2"/>
    <n v="6600"/>
    <n v="7392"/>
    <n v="1320"/>
    <x v="0"/>
  </r>
  <r>
    <x v="0"/>
    <x v="9"/>
    <x v="0"/>
    <s v="Software Metered License"/>
    <n v="3566"/>
    <n v="4577"/>
    <n v="5127"/>
    <n v="915"/>
    <x v="0"/>
  </r>
  <r>
    <x v="0"/>
    <x v="9"/>
    <x v="0"/>
    <s v="Floating License"/>
    <n v="2498"/>
    <n v="8000"/>
    <n v="8960"/>
    <n v="1600"/>
    <x v="0"/>
  </r>
  <r>
    <x v="0"/>
    <x v="9"/>
    <x v="1"/>
    <s v="Equipments"/>
    <n v="1245"/>
    <n v="4577"/>
    <n v="5126"/>
    <n v="915"/>
    <x v="0"/>
  </r>
  <r>
    <x v="0"/>
    <x v="9"/>
    <x v="2"/>
    <s v="Prime"/>
    <n v="644"/>
    <n v="5744"/>
    <n v="6433"/>
    <n v="1149"/>
    <x v="0"/>
  </r>
  <r>
    <x v="0"/>
    <x v="9"/>
    <x v="3"/>
    <s v="Renewal"/>
    <n v="643"/>
    <n v="7000"/>
    <n v="7840"/>
    <n v="1400"/>
    <x v="0"/>
  </r>
  <r>
    <x v="0"/>
    <x v="9"/>
    <x v="2"/>
    <s v="Premium"/>
    <n v="455"/>
    <n v="4579"/>
    <n v="5128"/>
    <n v="916"/>
    <x v="0"/>
  </r>
  <r>
    <x v="0"/>
    <x v="9"/>
    <x v="3"/>
    <s v="New"/>
    <n v="345"/>
    <n v="7000"/>
    <n v="7840"/>
    <n v="1400"/>
    <x v="0"/>
  </r>
  <r>
    <x v="0"/>
    <x v="9"/>
    <x v="1"/>
    <s v="Offices"/>
    <n v="122"/>
    <n v="100"/>
    <n v="112"/>
    <n v="20"/>
    <x v="0"/>
  </r>
  <r>
    <x v="0"/>
    <x v="9"/>
    <x v="4"/>
    <s v="Facebook Page"/>
    <n v="78"/>
    <n v="4577"/>
    <n v="5126"/>
    <n v="915"/>
    <x v="0"/>
  </r>
  <r>
    <x v="0"/>
    <x v="9"/>
    <x v="4"/>
    <s v="Google Ad"/>
    <n v="76"/>
    <n v="4577"/>
    <n v="5126"/>
    <n v="915"/>
    <x v="0"/>
  </r>
  <r>
    <x v="0"/>
    <x v="9"/>
    <x v="4"/>
    <s v="Company Website"/>
    <n v="46"/>
    <n v="200"/>
    <n v="224"/>
    <n v="40"/>
    <x v="0"/>
  </r>
  <r>
    <x v="0"/>
    <x v="9"/>
    <x v="4"/>
    <s v="Youtube Channel"/>
    <n v="34"/>
    <n v="4577"/>
    <n v="5126"/>
    <n v="915"/>
    <x v="0"/>
  </r>
  <r>
    <x v="0"/>
    <x v="9"/>
    <x v="1"/>
    <s v="Lands"/>
    <n v="7"/>
    <n v="200"/>
    <n v="224"/>
    <n v="40"/>
    <x v="0"/>
  </r>
  <r>
    <x v="0"/>
    <x v="9"/>
    <x v="4"/>
    <s v="Television Ad"/>
    <n v="3"/>
    <n v="4577"/>
    <n v="5127"/>
    <n v="915"/>
    <x v="1"/>
  </r>
  <r>
    <x v="0"/>
    <x v="9"/>
    <x v="5"/>
    <s v="Asset sale"/>
    <n v="2"/>
    <n v="6600"/>
    <n v="7392"/>
    <n v="1320"/>
    <x v="1"/>
  </r>
  <r>
    <x v="0"/>
    <x v="10"/>
    <x v="0"/>
    <s v="Software Metered License"/>
    <n v="3566"/>
    <n v="4577"/>
    <n v="5127"/>
    <n v="915"/>
    <x v="1"/>
  </r>
  <r>
    <x v="0"/>
    <x v="10"/>
    <x v="0"/>
    <s v="Floating License"/>
    <n v="2498"/>
    <n v="8000"/>
    <n v="8960"/>
    <n v="1600"/>
    <x v="1"/>
  </r>
  <r>
    <x v="0"/>
    <x v="10"/>
    <x v="1"/>
    <s v="Equipments"/>
    <n v="1245"/>
    <n v="4577"/>
    <n v="5126"/>
    <n v="915"/>
    <x v="1"/>
  </r>
  <r>
    <x v="0"/>
    <x v="10"/>
    <x v="2"/>
    <s v="Prime"/>
    <n v="644"/>
    <n v="5744"/>
    <n v="6433"/>
    <n v="1149"/>
    <x v="1"/>
  </r>
  <r>
    <x v="0"/>
    <x v="10"/>
    <x v="3"/>
    <s v="Renewal"/>
    <n v="643"/>
    <n v="7000"/>
    <n v="7840"/>
    <n v="1400"/>
    <x v="1"/>
  </r>
  <r>
    <x v="0"/>
    <x v="10"/>
    <x v="2"/>
    <s v="Premium"/>
    <n v="455"/>
    <n v="4579"/>
    <n v="5128"/>
    <n v="916"/>
    <x v="1"/>
  </r>
  <r>
    <x v="0"/>
    <x v="10"/>
    <x v="3"/>
    <s v="New"/>
    <n v="345"/>
    <n v="7000"/>
    <n v="7840"/>
    <n v="1400"/>
    <x v="1"/>
  </r>
  <r>
    <x v="0"/>
    <x v="10"/>
    <x v="1"/>
    <s v="Offices"/>
    <n v="122"/>
    <n v="100"/>
    <n v="112"/>
    <n v="20"/>
    <x v="1"/>
  </r>
  <r>
    <x v="0"/>
    <x v="10"/>
    <x v="4"/>
    <s v="Facebook Page"/>
    <n v="78"/>
    <n v="4577"/>
    <n v="5126"/>
    <n v="915"/>
    <x v="1"/>
  </r>
  <r>
    <x v="0"/>
    <x v="10"/>
    <x v="4"/>
    <s v="Google Ad"/>
    <n v="76"/>
    <n v="4577"/>
    <n v="5126"/>
    <n v="915"/>
    <x v="1"/>
  </r>
  <r>
    <x v="0"/>
    <x v="10"/>
    <x v="4"/>
    <s v="Company Website"/>
    <n v="46"/>
    <n v="200"/>
    <n v="224"/>
    <n v="40"/>
    <x v="1"/>
  </r>
  <r>
    <x v="0"/>
    <x v="10"/>
    <x v="4"/>
    <s v="Youtube Channel"/>
    <n v="34"/>
    <n v="4577"/>
    <n v="5126"/>
    <n v="915"/>
    <x v="1"/>
  </r>
  <r>
    <x v="0"/>
    <x v="10"/>
    <x v="1"/>
    <s v="Lands"/>
    <n v="7"/>
    <n v="200"/>
    <n v="224"/>
    <n v="40"/>
    <x v="1"/>
  </r>
  <r>
    <x v="0"/>
    <x v="10"/>
    <x v="4"/>
    <s v="Television Ad"/>
    <n v="3"/>
    <n v="4577"/>
    <n v="5127"/>
    <n v="915"/>
    <x v="1"/>
  </r>
  <r>
    <x v="0"/>
    <x v="10"/>
    <x v="5"/>
    <s v="Asset sale"/>
    <n v="2"/>
    <n v="6600"/>
    <n v="7392"/>
    <n v="1320"/>
    <x v="0"/>
  </r>
  <r>
    <x v="0"/>
    <x v="11"/>
    <x v="0"/>
    <s v="Software Metered License"/>
    <n v="3566"/>
    <n v="4577"/>
    <n v="5127"/>
    <n v="915"/>
    <x v="0"/>
  </r>
  <r>
    <x v="0"/>
    <x v="11"/>
    <x v="0"/>
    <s v="Floating License"/>
    <n v="2498"/>
    <n v="8000"/>
    <n v="8960"/>
    <n v="1600"/>
    <x v="0"/>
  </r>
  <r>
    <x v="0"/>
    <x v="11"/>
    <x v="1"/>
    <s v="Equipments"/>
    <n v="1245"/>
    <n v="4577"/>
    <n v="5126"/>
    <n v="915"/>
    <x v="0"/>
  </r>
  <r>
    <x v="0"/>
    <x v="11"/>
    <x v="2"/>
    <s v="Prime"/>
    <n v="644"/>
    <n v="5744"/>
    <n v="6433"/>
    <n v="1149"/>
    <x v="0"/>
  </r>
  <r>
    <x v="0"/>
    <x v="11"/>
    <x v="3"/>
    <s v="Renewal"/>
    <n v="643"/>
    <n v="7000"/>
    <n v="7840"/>
    <n v="1400"/>
    <x v="1"/>
  </r>
  <r>
    <x v="0"/>
    <x v="11"/>
    <x v="2"/>
    <s v="Premium"/>
    <n v="455"/>
    <n v="4579"/>
    <n v="5128"/>
    <n v="916"/>
    <x v="1"/>
  </r>
  <r>
    <x v="0"/>
    <x v="11"/>
    <x v="3"/>
    <s v="New"/>
    <n v="345"/>
    <n v="7000"/>
    <n v="7840"/>
    <n v="1400"/>
    <x v="1"/>
  </r>
  <r>
    <x v="0"/>
    <x v="11"/>
    <x v="1"/>
    <s v="Offices"/>
    <n v="122"/>
    <n v="100"/>
    <n v="112"/>
    <n v="20"/>
    <x v="1"/>
  </r>
  <r>
    <x v="0"/>
    <x v="11"/>
    <x v="4"/>
    <s v="Facebook Page"/>
    <n v="78"/>
    <n v="4577"/>
    <n v="5126"/>
    <n v="915"/>
    <x v="1"/>
  </r>
  <r>
    <x v="0"/>
    <x v="11"/>
    <x v="4"/>
    <s v="Google Ad"/>
    <n v="76"/>
    <n v="4577"/>
    <n v="5126"/>
    <n v="915"/>
    <x v="1"/>
  </r>
  <r>
    <x v="0"/>
    <x v="11"/>
    <x v="4"/>
    <s v="Company Website"/>
    <n v="46"/>
    <n v="200"/>
    <n v="224"/>
    <n v="40"/>
    <x v="1"/>
  </r>
  <r>
    <x v="0"/>
    <x v="11"/>
    <x v="4"/>
    <s v="Youtube Channel"/>
    <n v="34"/>
    <n v="4577"/>
    <n v="5126"/>
    <n v="915"/>
    <x v="1"/>
  </r>
  <r>
    <x v="0"/>
    <x v="11"/>
    <x v="1"/>
    <s v="Lands"/>
    <n v="7"/>
    <n v="200"/>
    <n v="224"/>
    <n v="40"/>
    <x v="1"/>
  </r>
  <r>
    <x v="0"/>
    <x v="11"/>
    <x v="4"/>
    <s v="Television Ad"/>
    <n v="3"/>
    <n v="4577"/>
    <n v="5127"/>
    <n v="915"/>
    <x v="0"/>
  </r>
  <r>
    <x v="0"/>
    <x v="11"/>
    <x v="5"/>
    <s v="Asset sale"/>
    <n v="2"/>
    <n v="6600"/>
    <n v="7392"/>
    <n v="1320"/>
    <x v="1"/>
  </r>
  <r>
    <x v="1"/>
    <x v="0"/>
    <x v="0"/>
    <s v="Software Metered License"/>
    <n v="6591"/>
    <n v="4577"/>
    <n v="5127"/>
    <n v="915"/>
    <x v="0"/>
  </r>
  <r>
    <x v="1"/>
    <x v="0"/>
    <x v="0"/>
    <s v="Floating License"/>
    <n v="8271"/>
    <n v="8800"/>
    <n v="8960"/>
    <n v="1760"/>
    <x v="0"/>
  </r>
  <r>
    <x v="1"/>
    <x v="0"/>
    <x v="1"/>
    <s v="Equipments"/>
    <n v="8470"/>
    <n v="5035"/>
    <n v="5126"/>
    <n v="1007"/>
    <x v="0"/>
  </r>
  <r>
    <x v="1"/>
    <x v="0"/>
    <x v="2"/>
    <s v="Prime"/>
    <n v="6055"/>
    <n v="6318"/>
    <n v="6433"/>
    <n v="1264"/>
    <x v="0"/>
  </r>
  <r>
    <x v="1"/>
    <x v="0"/>
    <x v="3"/>
    <s v="Renewal"/>
    <n v="10368"/>
    <n v="7700"/>
    <n v="7840"/>
    <n v="1540"/>
    <x v="0"/>
  </r>
  <r>
    <x v="1"/>
    <x v="0"/>
    <x v="2"/>
    <s v="Premium"/>
    <n v="3101"/>
    <n v="5036"/>
    <n v="5128"/>
    <n v="1007"/>
    <x v="0"/>
  </r>
  <r>
    <x v="1"/>
    <x v="0"/>
    <x v="3"/>
    <s v="New"/>
    <n v="6591"/>
    <n v="7700"/>
    <n v="7840"/>
    <n v="1540"/>
    <x v="0"/>
  </r>
  <r>
    <x v="1"/>
    <x v="0"/>
    <x v="1"/>
    <s v="Offices"/>
    <n v="6591"/>
    <n v="110"/>
    <n v="112"/>
    <n v="22"/>
    <x v="0"/>
  </r>
  <r>
    <x v="1"/>
    <x v="0"/>
    <x v="4"/>
    <s v="Facebook Page"/>
    <n v="288"/>
    <n v="5035"/>
    <n v="5126"/>
    <n v="1007"/>
    <x v="0"/>
  </r>
  <r>
    <x v="1"/>
    <x v="0"/>
    <x v="4"/>
    <s v="Google Ad"/>
    <n v="6591"/>
    <n v="4577"/>
    <n v="5126"/>
    <n v="915"/>
    <x v="0"/>
  </r>
  <r>
    <x v="1"/>
    <x v="0"/>
    <x v="4"/>
    <s v="Company Website"/>
    <n v="4033"/>
    <n v="200"/>
    <n v="224"/>
    <n v="40"/>
    <x v="0"/>
  </r>
  <r>
    <x v="1"/>
    <x v="0"/>
    <x v="4"/>
    <s v="Youtube Channel"/>
    <n v="7986"/>
    <n v="4577"/>
    <n v="5126"/>
    <n v="915"/>
    <x v="0"/>
  </r>
  <r>
    <x v="1"/>
    <x v="0"/>
    <x v="1"/>
    <s v="Lands"/>
    <n v="5539"/>
    <n v="200"/>
    <n v="224"/>
    <n v="40"/>
    <x v="0"/>
  </r>
  <r>
    <x v="1"/>
    <x v="0"/>
    <x v="5"/>
    <s v="Asset sale"/>
    <n v="3"/>
    <n v="6600"/>
    <n v="7392"/>
    <n v="1320"/>
    <x v="0"/>
  </r>
  <r>
    <x v="1"/>
    <x v="0"/>
    <x v="4"/>
    <s v="Television Ad"/>
    <n v="3"/>
    <n v="4577"/>
    <n v="5127"/>
    <n v="915"/>
    <x v="0"/>
  </r>
  <r>
    <x v="1"/>
    <x v="1"/>
    <x v="0"/>
    <s v="Software Metered License"/>
    <n v="3566"/>
    <n v="4577"/>
    <n v="5127"/>
    <n v="915"/>
    <x v="0"/>
  </r>
  <r>
    <x v="1"/>
    <x v="1"/>
    <x v="0"/>
    <s v="Floating License"/>
    <n v="2498"/>
    <n v="8000"/>
    <n v="8960"/>
    <n v="1600"/>
    <x v="0"/>
  </r>
  <r>
    <x v="1"/>
    <x v="1"/>
    <x v="1"/>
    <s v="Equipments"/>
    <n v="1245"/>
    <n v="4577"/>
    <n v="5126"/>
    <n v="915"/>
    <x v="0"/>
  </r>
  <r>
    <x v="1"/>
    <x v="1"/>
    <x v="2"/>
    <s v="Prime"/>
    <n v="644"/>
    <n v="5744"/>
    <n v="6433"/>
    <n v="1149"/>
    <x v="0"/>
  </r>
  <r>
    <x v="1"/>
    <x v="1"/>
    <x v="3"/>
    <s v="Renewal"/>
    <n v="643"/>
    <n v="7000"/>
    <n v="7840"/>
    <n v="1400"/>
    <x v="0"/>
  </r>
  <r>
    <x v="1"/>
    <x v="1"/>
    <x v="2"/>
    <s v="Premium"/>
    <n v="455"/>
    <n v="4579"/>
    <n v="5128"/>
    <n v="916"/>
    <x v="0"/>
  </r>
  <r>
    <x v="1"/>
    <x v="1"/>
    <x v="3"/>
    <s v="New"/>
    <n v="345"/>
    <n v="7000"/>
    <n v="7840"/>
    <n v="1400"/>
    <x v="0"/>
  </r>
  <r>
    <x v="1"/>
    <x v="1"/>
    <x v="1"/>
    <s v="Offices"/>
    <n v="122"/>
    <n v="100"/>
    <n v="112"/>
    <n v="20"/>
    <x v="0"/>
  </r>
  <r>
    <x v="1"/>
    <x v="1"/>
    <x v="4"/>
    <s v="Facebook Page"/>
    <n v="78"/>
    <n v="4577"/>
    <n v="5126"/>
    <n v="915"/>
    <x v="0"/>
  </r>
  <r>
    <x v="1"/>
    <x v="1"/>
    <x v="4"/>
    <s v="Google Ad"/>
    <n v="240"/>
    <n v="4577"/>
    <n v="5126"/>
    <n v="915"/>
    <x v="0"/>
  </r>
  <r>
    <x v="1"/>
    <x v="1"/>
    <x v="4"/>
    <s v="Company Website"/>
    <n v="5492"/>
    <n v="200"/>
    <n v="224"/>
    <n v="40"/>
    <x v="0"/>
  </r>
  <r>
    <x v="1"/>
    <x v="1"/>
    <x v="4"/>
    <s v="Youtube Channel"/>
    <n v="240"/>
    <n v="4577"/>
    <n v="5126"/>
    <n v="915"/>
    <x v="0"/>
  </r>
  <r>
    <x v="1"/>
    <x v="1"/>
    <x v="1"/>
    <s v="Lands"/>
    <n v="5493"/>
    <n v="200"/>
    <n v="224"/>
    <n v="40"/>
    <x v="0"/>
  </r>
  <r>
    <x v="1"/>
    <x v="1"/>
    <x v="4"/>
    <s v="Television Ad"/>
    <n v="7920"/>
    <n v="4577"/>
    <n v="5127"/>
    <n v="915"/>
    <x v="0"/>
  </r>
  <r>
    <x v="1"/>
    <x v="1"/>
    <x v="5"/>
    <s v="Asset sale"/>
    <n v="5493"/>
    <n v="6600"/>
    <n v="7392"/>
    <n v="1320"/>
    <x v="0"/>
  </r>
  <r>
    <x v="1"/>
    <x v="2"/>
    <x v="0"/>
    <s v="Software Metered License"/>
    <n v="9600"/>
    <n v="4577"/>
    <n v="5127"/>
    <n v="915"/>
    <x v="0"/>
  </r>
  <r>
    <x v="1"/>
    <x v="2"/>
    <x v="0"/>
    <s v="Floating License"/>
    <n v="5493"/>
    <n v="8000"/>
    <n v="8960"/>
    <n v="1600"/>
    <x v="0"/>
  </r>
  <r>
    <x v="1"/>
    <x v="2"/>
    <x v="1"/>
    <s v="Equipments"/>
    <n v="6892"/>
    <n v="4577"/>
    <n v="5126"/>
    <n v="915"/>
    <x v="0"/>
  </r>
  <r>
    <x v="1"/>
    <x v="2"/>
    <x v="2"/>
    <s v="Prime"/>
    <n v="644"/>
    <n v="5744"/>
    <n v="6433"/>
    <n v="1149"/>
    <x v="0"/>
  </r>
  <r>
    <x v="1"/>
    <x v="2"/>
    <x v="3"/>
    <s v="Renewal"/>
    <n v="643"/>
    <n v="7000"/>
    <n v="7840"/>
    <n v="1400"/>
    <x v="0"/>
  </r>
  <r>
    <x v="1"/>
    <x v="2"/>
    <x v="2"/>
    <s v="Premium"/>
    <n v="455"/>
    <n v="4579"/>
    <n v="5128"/>
    <n v="916"/>
    <x v="0"/>
  </r>
  <r>
    <x v="1"/>
    <x v="2"/>
    <x v="3"/>
    <s v="New"/>
    <n v="345"/>
    <n v="7000"/>
    <n v="7840"/>
    <n v="1400"/>
    <x v="0"/>
  </r>
  <r>
    <x v="1"/>
    <x v="2"/>
    <x v="1"/>
    <s v="Offices"/>
    <n v="122"/>
    <n v="100"/>
    <n v="112"/>
    <n v="20"/>
    <x v="0"/>
  </r>
  <r>
    <x v="1"/>
    <x v="2"/>
    <x v="4"/>
    <s v="Facebook Page"/>
    <n v="78"/>
    <n v="4577"/>
    <n v="5126"/>
    <n v="915"/>
    <x v="0"/>
  </r>
  <r>
    <x v="1"/>
    <x v="2"/>
    <x v="4"/>
    <s v="Google Ad"/>
    <n v="76"/>
    <n v="4577"/>
    <n v="5126"/>
    <n v="915"/>
    <x v="0"/>
  </r>
  <r>
    <x v="1"/>
    <x v="2"/>
    <x v="4"/>
    <s v="Company Website"/>
    <n v="46"/>
    <n v="200"/>
    <n v="224"/>
    <n v="40"/>
    <x v="0"/>
  </r>
  <r>
    <x v="1"/>
    <x v="2"/>
    <x v="4"/>
    <s v="Youtube Channel"/>
    <n v="34"/>
    <n v="4577"/>
    <n v="5126"/>
    <n v="915"/>
    <x v="0"/>
  </r>
  <r>
    <x v="1"/>
    <x v="2"/>
    <x v="1"/>
    <s v="Lands"/>
    <n v="7"/>
    <n v="200"/>
    <n v="224"/>
    <n v="40"/>
    <x v="0"/>
  </r>
  <r>
    <x v="1"/>
    <x v="2"/>
    <x v="4"/>
    <s v="Television Ad"/>
    <n v="3"/>
    <n v="4577"/>
    <n v="5127"/>
    <n v="915"/>
    <x v="0"/>
  </r>
  <r>
    <x v="1"/>
    <x v="2"/>
    <x v="5"/>
    <s v="Asset sale"/>
    <n v="2"/>
    <n v="6600"/>
    <n v="7392"/>
    <n v="1320"/>
    <x v="0"/>
  </r>
  <r>
    <x v="1"/>
    <x v="3"/>
    <x v="0"/>
    <s v="Software Metered License"/>
    <n v="3566"/>
    <n v="4577"/>
    <n v="5127"/>
    <n v="915"/>
    <x v="0"/>
  </r>
  <r>
    <x v="1"/>
    <x v="3"/>
    <x v="0"/>
    <s v="Floating License"/>
    <n v="2498"/>
    <n v="8000"/>
    <n v="8960"/>
    <n v="1600"/>
    <x v="0"/>
  </r>
  <r>
    <x v="1"/>
    <x v="3"/>
    <x v="1"/>
    <s v="Equipments"/>
    <n v="1245"/>
    <n v="4577"/>
    <n v="5126"/>
    <n v="915"/>
    <x v="0"/>
  </r>
  <r>
    <x v="1"/>
    <x v="3"/>
    <x v="2"/>
    <s v="Prime"/>
    <n v="644"/>
    <n v="5744"/>
    <n v="6433"/>
    <n v="1149"/>
    <x v="0"/>
  </r>
  <r>
    <x v="1"/>
    <x v="3"/>
    <x v="3"/>
    <s v="Renewal"/>
    <n v="643"/>
    <n v="7000"/>
    <n v="7840"/>
    <n v="1400"/>
    <x v="0"/>
  </r>
  <r>
    <x v="1"/>
    <x v="3"/>
    <x v="2"/>
    <s v="Premium"/>
    <n v="455"/>
    <n v="4579"/>
    <n v="5128"/>
    <n v="916"/>
    <x v="0"/>
  </r>
  <r>
    <x v="1"/>
    <x v="3"/>
    <x v="3"/>
    <s v="New"/>
    <n v="345"/>
    <n v="7000"/>
    <n v="7840"/>
    <n v="1400"/>
    <x v="0"/>
  </r>
  <r>
    <x v="1"/>
    <x v="3"/>
    <x v="1"/>
    <s v="Offices"/>
    <n v="122"/>
    <n v="100"/>
    <n v="112"/>
    <n v="20"/>
    <x v="0"/>
  </r>
  <r>
    <x v="1"/>
    <x v="3"/>
    <x v="4"/>
    <s v="Facebook Page"/>
    <n v="78"/>
    <n v="4577"/>
    <n v="5126"/>
    <n v="915"/>
    <x v="0"/>
  </r>
  <r>
    <x v="1"/>
    <x v="3"/>
    <x v="4"/>
    <s v="Google Ad"/>
    <n v="76"/>
    <n v="4577"/>
    <n v="5126"/>
    <n v="915"/>
    <x v="0"/>
  </r>
  <r>
    <x v="1"/>
    <x v="3"/>
    <x v="4"/>
    <s v="Company Website"/>
    <n v="46"/>
    <n v="200"/>
    <n v="224"/>
    <n v="40"/>
    <x v="0"/>
  </r>
  <r>
    <x v="1"/>
    <x v="3"/>
    <x v="4"/>
    <s v="Youtube Channel"/>
    <n v="34"/>
    <n v="4577"/>
    <n v="5126"/>
    <n v="915"/>
    <x v="0"/>
  </r>
  <r>
    <x v="1"/>
    <x v="3"/>
    <x v="1"/>
    <s v="Lands"/>
    <n v="7"/>
    <n v="200"/>
    <n v="224"/>
    <n v="40"/>
    <x v="0"/>
  </r>
  <r>
    <x v="1"/>
    <x v="3"/>
    <x v="4"/>
    <s v="Television Ad"/>
    <n v="3"/>
    <n v="4577"/>
    <n v="5127"/>
    <n v="915"/>
    <x v="0"/>
  </r>
  <r>
    <x v="1"/>
    <x v="3"/>
    <x v="5"/>
    <s v="Asset sale"/>
    <n v="2"/>
    <n v="7920"/>
    <n v="10296"/>
    <n v="1584"/>
    <x v="0"/>
  </r>
  <r>
    <x v="1"/>
    <x v="4"/>
    <x v="0"/>
    <s v="Software Metered License"/>
    <n v="3566"/>
    <n v="5493"/>
    <n v="7141"/>
    <n v="1099"/>
    <x v="0"/>
  </r>
  <r>
    <x v="1"/>
    <x v="4"/>
    <x v="0"/>
    <s v="Floating License"/>
    <n v="2498"/>
    <n v="9600"/>
    <n v="12480"/>
    <n v="1920"/>
    <x v="0"/>
  </r>
  <r>
    <x v="1"/>
    <x v="4"/>
    <x v="1"/>
    <s v="Equipments"/>
    <n v="1245"/>
    <n v="5493"/>
    <n v="7140"/>
    <n v="1099"/>
    <x v="0"/>
  </r>
  <r>
    <x v="1"/>
    <x v="4"/>
    <x v="2"/>
    <s v="Prime"/>
    <n v="644"/>
    <n v="6892"/>
    <n v="8960"/>
    <n v="1378"/>
    <x v="0"/>
  </r>
  <r>
    <x v="1"/>
    <x v="4"/>
    <x v="3"/>
    <s v="Renewal"/>
    <n v="643"/>
    <n v="8400"/>
    <n v="10920"/>
    <n v="1680"/>
    <x v="0"/>
  </r>
  <r>
    <x v="1"/>
    <x v="4"/>
    <x v="2"/>
    <s v="Premium"/>
    <n v="455"/>
    <n v="5494"/>
    <n v="7143"/>
    <n v="1099"/>
    <x v="0"/>
  </r>
  <r>
    <x v="1"/>
    <x v="4"/>
    <x v="3"/>
    <s v="New"/>
    <n v="345"/>
    <n v="8400"/>
    <n v="10920"/>
    <n v="1680"/>
    <x v="0"/>
  </r>
  <r>
    <x v="1"/>
    <x v="4"/>
    <x v="1"/>
    <s v="Offices"/>
    <n v="122"/>
    <n v="120"/>
    <n v="156"/>
    <n v="24"/>
    <x v="0"/>
  </r>
  <r>
    <x v="1"/>
    <x v="4"/>
    <x v="4"/>
    <s v="Facebook Page"/>
    <n v="78"/>
    <n v="4577"/>
    <n v="5126"/>
    <n v="915"/>
    <x v="0"/>
  </r>
  <r>
    <x v="1"/>
    <x v="4"/>
    <x v="4"/>
    <s v="Google Ad"/>
    <n v="76"/>
    <n v="4577"/>
    <n v="5126"/>
    <n v="915"/>
    <x v="0"/>
  </r>
  <r>
    <x v="1"/>
    <x v="4"/>
    <x v="4"/>
    <s v="Company Website"/>
    <n v="46"/>
    <n v="200"/>
    <n v="224"/>
    <n v="40"/>
    <x v="0"/>
  </r>
  <r>
    <x v="1"/>
    <x v="4"/>
    <x v="4"/>
    <s v="Youtube Channel"/>
    <n v="34"/>
    <n v="4577"/>
    <n v="5126"/>
    <n v="915"/>
    <x v="0"/>
  </r>
  <r>
    <x v="1"/>
    <x v="4"/>
    <x v="1"/>
    <s v="Lands"/>
    <n v="7"/>
    <n v="200"/>
    <n v="224"/>
    <n v="40"/>
    <x v="0"/>
  </r>
  <r>
    <x v="1"/>
    <x v="4"/>
    <x v="4"/>
    <s v="Television Ad"/>
    <n v="3"/>
    <n v="4577"/>
    <n v="5127"/>
    <n v="915"/>
    <x v="0"/>
  </r>
  <r>
    <x v="1"/>
    <x v="4"/>
    <x v="5"/>
    <s v="Asset sale"/>
    <n v="2"/>
    <n v="6600"/>
    <n v="7392"/>
    <n v="1320"/>
    <x v="0"/>
  </r>
  <r>
    <x v="1"/>
    <x v="5"/>
    <x v="0"/>
    <s v="Software Metered License"/>
    <n v="3566"/>
    <n v="4577"/>
    <n v="5127"/>
    <n v="915"/>
    <x v="0"/>
  </r>
  <r>
    <x v="1"/>
    <x v="5"/>
    <x v="0"/>
    <s v="Floating License"/>
    <n v="2498"/>
    <n v="8000"/>
    <n v="8960"/>
    <n v="1600"/>
    <x v="0"/>
  </r>
  <r>
    <x v="1"/>
    <x v="5"/>
    <x v="1"/>
    <s v="Equipments"/>
    <n v="1245"/>
    <n v="4577"/>
    <n v="5126"/>
    <n v="915"/>
    <x v="0"/>
  </r>
  <r>
    <x v="1"/>
    <x v="5"/>
    <x v="2"/>
    <s v="Prime"/>
    <n v="644"/>
    <n v="5744"/>
    <n v="6433"/>
    <n v="1149"/>
    <x v="0"/>
  </r>
  <r>
    <x v="1"/>
    <x v="5"/>
    <x v="3"/>
    <s v="Renewal"/>
    <n v="643"/>
    <n v="7000"/>
    <n v="7840"/>
    <n v="1400"/>
    <x v="0"/>
  </r>
  <r>
    <x v="1"/>
    <x v="5"/>
    <x v="2"/>
    <s v="Premium"/>
    <n v="455"/>
    <n v="4579"/>
    <n v="5128"/>
    <n v="916"/>
    <x v="0"/>
  </r>
  <r>
    <x v="1"/>
    <x v="5"/>
    <x v="3"/>
    <s v="New"/>
    <n v="345"/>
    <n v="7000"/>
    <n v="7840"/>
    <n v="1400"/>
    <x v="0"/>
  </r>
  <r>
    <x v="1"/>
    <x v="5"/>
    <x v="1"/>
    <s v="Offices"/>
    <n v="122"/>
    <n v="100"/>
    <n v="112"/>
    <n v="20"/>
    <x v="0"/>
  </r>
  <r>
    <x v="1"/>
    <x v="5"/>
    <x v="4"/>
    <s v="Facebook Page"/>
    <n v="78"/>
    <n v="4577"/>
    <n v="5126"/>
    <n v="915"/>
    <x v="0"/>
  </r>
  <r>
    <x v="1"/>
    <x v="5"/>
    <x v="4"/>
    <s v="Google Ad"/>
    <n v="5035"/>
    <n v="4577"/>
    <n v="5126"/>
    <n v="915"/>
    <x v="0"/>
  </r>
  <r>
    <x v="1"/>
    <x v="5"/>
    <x v="4"/>
    <s v="Company Website"/>
    <n v="220"/>
    <n v="200"/>
    <n v="224"/>
    <n v="40"/>
    <x v="0"/>
  </r>
  <r>
    <x v="1"/>
    <x v="5"/>
    <x v="4"/>
    <s v="Youtube Channel"/>
    <n v="5034"/>
    <n v="4577"/>
    <n v="5126"/>
    <n v="915"/>
    <x v="0"/>
  </r>
  <r>
    <x v="1"/>
    <x v="5"/>
    <x v="1"/>
    <s v="Lands"/>
    <n v="220"/>
    <n v="200"/>
    <n v="224"/>
    <n v="40"/>
    <x v="0"/>
  </r>
  <r>
    <x v="1"/>
    <x v="5"/>
    <x v="5"/>
    <s v="Asset sale"/>
    <n v="7260"/>
    <n v="6600"/>
    <n v="7392"/>
    <n v="1320"/>
    <x v="0"/>
  </r>
  <r>
    <x v="1"/>
    <x v="5"/>
    <x v="4"/>
    <s v="Television Ad"/>
    <n v="5035"/>
    <n v="4577"/>
    <n v="5127"/>
    <n v="915"/>
    <x v="0"/>
  </r>
  <r>
    <x v="1"/>
    <x v="6"/>
    <x v="0"/>
    <s v="Software Metered License"/>
    <n v="5035"/>
    <n v="4577"/>
    <n v="5127"/>
    <n v="915"/>
    <x v="0"/>
  </r>
  <r>
    <x v="1"/>
    <x v="6"/>
    <x v="0"/>
    <s v="Floating License"/>
    <n v="8800"/>
    <n v="8000"/>
    <n v="8960"/>
    <n v="1600"/>
    <x v="0"/>
  </r>
  <r>
    <x v="1"/>
    <x v="6"/>
    <x v="1"/>
    <s v="Equipments"/>
    <n v="5035"/>
    <n v="4577"/>
    <n v="5126"/>
    <n v="915"/>
    <x v="0"/>
  </r>
  <r>
    <x v="1"/>
    <x v="6"/>
    <x v="2"/>
    <s v="Prime"/>
    <n v="644"/>
    <n v="5744"/>
    <n v="6433"/>
    <n v="1149"/>
    <x v="0"/>
  </r>
  <r>
    <x v="1"/>
    <x v="6"/>
    <x v="3"/>
    <s v="Renewal"/>
    <n v="643"/>
    <n v="7000"/>
    <n v="7840"/>
    <n v="1400"/>
    <x v="0"/>
  </r>
  <r>
    <x v="1"/>
    <x v="6"/>
    <x v="2"/>
    <s v="Premium"/>
    <n v="455"/>
    <n v="4579"/>
    <n v="5128"/>
    <n v="916"/>
    <x v="0"/>
  </r>
  <r>
    <x v="1"/>
    <x v="6"/>
    <x v="3"/>
    <s v="New"/>
    <n v="345"/>
    <n v="7000"/>
    <n v="7840"/>
    <n v="1400"/>
    <x v="0"/>
  </r>
  <r>
    <x v="1"/>
    <x v="6"/>
    <x v="1"/>
    <s v="Offices"/>
    <n v="122"/>
    <n v="100"/>
    <n v="112"/>
    <n v="20"/>
    <x v="0"/>
  </r>
  <r>
    <x v="1"/>
    <x v="6"/>
    <x v="4"/>
    <s v="Facebook Page"/>
    <n v="78"/>
    <n v="4577"/>
    <n v="5126"/>
    <n v="915"/>
    <x v="0"/>
  </r>
  <r>
    <x v="1"/>
    <x v="6"/>
    <x v="4"/>
    <s v="Google Ad"/>
    <n v="76"/>
    <n v="4577"/>
    <n v="5126"/>
    <n v="915"/>
    <x v="0"/>
  </r>
  <r>
    <x v="1"/>
    <x v="6"/>
    <x v="4"/>
    <s v="Company Website"/>
    <n v="46"/>
    <n v="200"/>
    <n v="224"/>
    <n v="40"/>
    <x v="0"/>
  </r>
  <r>
    <x v="1"/>
    <x v="6"/>
    <x v="4"/>
    <s v="Youtube Channel"/>
    <n v="34"/>
    <n v="4577"/>
    <n v="5126"/>
    <n v="915"/>
    <x v="0"/>
  </r>
  <r>
    <x v="1"/>
    <x v="6"/>
    <x v="1"/>
    <s v="Lands"/>
    <n v="7"/>
    <n v="200"/>
    <n v="224"/>
    <n v="40"/>
    <x v="0"/>
  </r>
  <r>
    <x v="1"/>
    <x v="6"/>
    <x v="4"/>
    <s v="Television Ad"/>
    <n v="3"/>
    <n v="4577"/>
    <n v="5127"/>
    <n v="915"/>
    <x v="0"/>
  </r>
  <r>
    <x v="1"/>
    <x v="6"/>
    <x v="5"/>
    <s v="Asset sale"/>
    <n v="2"/>
    <n v="6600"/>
    <n v="7392"/>
    <n v="1320"/>
    <x v="0"/>
  </r>
  <r>
    <x v="1"/>
    <x v="7"/>
    <x v="0"/>
    <s v="Software Metered License"/>
    <n v="3566"/>
    <n v="4577"/>
    <n v="5127"/>
    <n v="915"/>
    <x v="0"/>
  </r>
  <r>
    <x v="1"/>
    <x v="7"/>
    <x v="0"/>
    <s v="Floating License"/>
    <n v="2498"/>
    <n v="8000"/>
    <n v="8960"/>
    <n v="1600"/>
    <x v="0"/>
  </r>
  <r>
    <x v="1"/>
    <x v="7"/>
    <x v="1"/>
    <s v="Equipments"/>
    <n v="1245"/>
    <n v="4577"/>
    <n v="5126"/>
    <n v="915"/>
    <x v="0"/>
  </r>
  <r>
    <x v="1"/>
    <x v="7"/>
    <x v="2"/>
    <s v="Prime"/>
    <n v="644"/>
    <n v="5744"/>
    <n v="6433"/>
    <n v="1149"/>
    <x v="0"/>
  </r>
  <r>
    <x v="1"/>
    <x v="7"/>
    <x v="3"/>
    <s v="Renewal"/>
    <n v="643"/>
    <n v="7000"/>
    <n v="7840"/>
    <n v="1400"/>
    <x v="0"/>
  </r>
  <r>
    <x v="1"/>
    <x v="7"/>
    <x v="2"/>
    <s v="Premium"/>
    <n v="455"/>
    <n v="5036"/>
    <n v="5128"/>
    <n v="1007"/>
    <x v="0"/>
  </r>
  <r>
    <x v="1"/>
    <x v="7"/>
    <x v="3"/>
    <s v="New"/>
    <n v="345"/>
    <n v="7700"/>
    <n v="7840"/>
    <n v="1540"/>
    <x v="0"/>
  </r>
  <r>
    <x v="1"/>
    <x v="7"/>
    <x v="1"/>
    <s v="Offices"/>
    <n v="122"/>
    <n v="110"/>
    <n v="112"/>
    <n v="22"/>
    <x v="0"/>
  </r>
  <r>
    <x v="1"/>
    <x v="7"/>
    <x v="4"/>
    <s v="Facebook Page"/>
    <n v="78"/>
    <n v="5035"/>
    <n v="5126"/>
    <n v="1007"/>
    <x v="0"/>
  </r>
  <r>
    <x v="1"/>
    <x v="7"/>
    <x v="4"/>
    <s v="Google Ad"/>
    <n v="76"/>
    <n v="5035"/>
    <n v="5126"/>
    <n v="1007"/>
    <x v="0"/>
  </r>
  <r>
    <x v="1"/>
    <x v="7"/>
    <x v="4"/>
    <s v="Company Website"/>
    <n v="46"/>
    <n v="230"/>
    <n v="224"/>
    <n v="46"/>
    <x v="0"/>
  </r>
  <r>
    <x v="1"/>
    <x v="7"/>
    <x v="4"/>
    <s v="Youtube Channel"/>
    <n v="34"/>
    <n v="5263"/>
    <n v="5126"/>
    <n v="1053"/>
    <x v="0"/>
  </r>
  <r>
    <x v="1"/>
    <x v="7"/>
    <x v="1"/>
    <s v="Lands"/>
    <n v="7"/>
    <n v="230"/>
    <n v="224"/>
    <n v="46"/>
    <x v="1"/>
  </r>
  <r>
    <x v="1"/>
    <x v="7"/>
    <x v="4"/>
    <s v="Television Ad"/>
    <n v="3"/>
    <n v="5264"/>
    <n v="5127"/>
    <n v="1053"/>
    <x v="1"/>
  </r>
  <r>
    <x v="1"/>
    <x v="7"/>
    <x v="5"/>
    <s v="Asset sale"/>
    <n v="2"/>
    <n v="7590"/>
    <n v="7392"/>
    <n v="1518"/>
    <x v="1"/>
  </r>
  <r>
    <x v="1"/>
    <x v="8"/>
    <x v="0"/>
    <s v="Software Metered License"/>
    <n v="3566"/>
    <n v="5264"/>
    <n v="5127"/>
    <n v="1053"/>
    <x v="1"/>
  </r>
  <r>
    <x v="1"/>
    <x v="8"/>
    <x v="0"/>
    <s v="Floating License"/>
    <n v="2498"/>
    <n v="8800"/>
    <n v="8960"/>
    <n v="1760"/>
    <x v="1"/>
  </r>
  <r>
    <x v="1"/>
    <x v="8"/>
    <x v="1"/>
    <s v="Equipments"/>
    <n v="1245"/>
    <n v="5035"/>
    <n v="5126"/>
    <n v="1007"/>
    <x v="1"/>
  </r>
  <r>
    <x v="1"/>
    <x v="8"/>
    <x v="2"/>
    <s v="Prime"/>
    <n v="644"/>
    <n v="6318"/>
    <n v="6433"/>
    <n v="1264"/>
    <x v="1"/>
  </r>
  <r>
    <x v="1"/>
    <x v="8"/>
    <x v="3"/>
    <s v="Renewal"/>
    <n v="643"/>
    <n v="7700"/>
    <n v="7840"/>
    <n v="1540"/>
    <x v="1"/>
  </r>
  <r>
    <x v="1"/>
    <x v="8"/>
    <x v="2"/>
    <s v="Premium"/>
    <n v="455"/>
    <n v="5036"/>
    <n v="5128"/>
    <n v="1007"/>
    <x v="1"/>
  </r>
  <r>
    <x v="1"/>
    <x v="8"/>
    <x v="3"/>
    <s v="New"/>
    <n v="345"/>
    <n v="7700"/>
    <n v="7840"/>
    <n v="1540"/>
    <x v="1"/>
  </r>
  <r>
    <x v="1"/>
    <x v="8"/>
    <x v="1"/>
    <s v="Offices"/>
    <n v="122"/>
    <n v="110"/>
    <n v="112"/>
    <n v="22"/>
    <x v="1"/>
  </r>
  <r>
    <x v="1"/>
    <x v="8"/>
    <x v="4"/>
    <s v="Facebook Page"/>
    <n v="78"/>
    <n v="5035"/>
    <n v="5126"/>
    <n v="1007"/>
    <x v="1"/>
  </r>
  <r>
    <x v="1"/>
    <x v="8"/>
    <x v="4"/>
    <s v="Google Ad"/>
    <n v="76"/>
    <n v="4577"/>
    <n v="5126"/>
    <n v="915"/>
    <x v="1"/>
  </r>
  <r>
    <x v="1"/>
    <x v="8"/>
    <x v="4"/>
    <s v="Company Website"/>
    <n v="46"/>
    <n v="200"/>
    <n v="224"/>
    <n v="40"/>
    <x v="1"/>
  </r>
  <r>
    <x v="1"/>
    <x v="8"/>
    <x v="4"/>
    <s v="Youtube Channel"/>
    <n v="34"/>
    <n v="4577"/>
    <n v="5126"/>
    <n v="915"/>
    <x v="1"/>
  </r>
  <r>
    <x v="1"/>
    <x v="8"/>
    <x v="1"/>
    <s v="Lands"/>
    <n v="7"/>
    <n v="200"/>
    <n v="224"/>
    <n v="40"/>
    <x v="1"/>
  </r>
  <r>
    <x v="1"/>
    <x v="8"/>
    <x v="4"/>
    <s v="Television Ad"/>
    <n v="3"/>
    <n v="4577"/>
    <n v="5127"/>
    <n v="915"/>
    <x v="1"/>
  </r>
  <r>
    <x v="1"/>
    <x v="8"/>
    <x v="5"/>
    <s v="Asset sale"/>
    <n v="2"/>
    <n v="6600"/>
    <n v="7392"/>
    <n v="1320"/>
    <x v="1"/>
  </r>
  <r>
    <x v="1"/>
    <x v="9"/>
    <x v="0"/>
    <s v="Software Metered License"/>
    <n v="3566"/>
    <n v="4577"/>
    <n v="5127"/>
    <n v="915"/>
    <x v="1"/>
  </r>
  <r>
    <x v="1"/>
    <x v="9"/>
    <x v="0"/>
    <s v="Floating License"/>
    <n v="2498"/>
    <n v="8000"/>
    <n v="8960"/>
    <n v="1600"/>
    <x v="1"/>
  </r>
  <r>
    <x v="1"/>
    <x v="9"/>
    <x v="1"/>
    <s v="Equipments"/>
    <n v="1245"/>
    <n v="4577"/>
    <n v="5126"/>
    <n v="915"/>
    <x v="1"/>
  </r>
  <r>
    <x v="1"/>
    <x v="9"/>
    <x v="2"/>
    <s v="Prime"/>
    <n v="644"/>
    <n v="5744"/>
    <n v="6433"/>
    <n v="1149"/>
    <x v="1"/>
  </r>
  <r>
    <x v="1"/>
    <x v="9"/>
    <x v="3"/>
    <s v="Renewal"/>
    <n v="643"/>
    <n v="7000"/>
    <n v="7840"/>
    <n v="1400"/>
    <x v="1"/>
  </r>
  <r>
    <x v="1"/>
    <x v="9"/>
    <x v="2"/>
    <s v="Premium"/>
    <n v="455"/>
    <n v="4579"/>
    <n v="5128"/>
    <n v="916"/>
    <x v="0"/>
  </r>
  <r>
    <x v="1"/>
    <x v="9"/>
    <x v="3"/>
    <s v="New"/>
    <n v="345"/>
    <n v="7000"/>
    <n v="7840"/>
    <n v="1400"/>
    <x v="0"/>
  </r>
  <r>
    <x v="1"/>
    <x v="9"/>
    <x v="1"/>
    <s v="Offices"/>
    <n v="122"/>
    <n v="100"/>
    <n v="112"/>
    <n v="20"/>
    <x v="0"/>
  </r>
  <r>
    <x v="1"/>
    <x v="9"/>
    <x v="4"/>
    <s v="Facebook Page"/>
    <n v="78"/>
    <n v="4577"/>
    <n v="5126"/>
    <n v="915"/>
    <x v="0"/>
  </r>
  <r>
    <x v="1"/>
    <x v="9"/>
    <x v="4"/>
    <s v="Google Ad"/>
    <n v="76"/>
    <n v="4577"/>
    <n v="5126"/>
    <n v="915"/>
    <x v="0"/>
  </r>
  <r>
    <x v="1"/>
    <x v="9"/>
    <x v="4"/>
    <s v="Company Website"/>
    <n v="46"/>
    <n v="200"/>
    <n v="224"/>
    <n v="40"/>
    <x v="0"/>
  </r>
  <r>
    <x v="1"/>
    <x v="9"/>
    <x v="4"/>
    <s v="Youtube Channel"/>
    <n v="34"/>
    <n v="4577"/>
    <n v="5126"/>
    <n v="915"/>
    <x v="0"/>
  </r>
  <r>
    <x v="1"/>
    <x v="9"/>
    <x v="1"/>
    <s v="Lands"/>
    <n v="7"/>
    <n v="200"/>
    <n v="224"/>
    <n v="40"/>
    <x v="0"/>
  </r>
  <r>
    <x v="1"/>
    <x v="9"/>
    <x v="4"/>
    <s v="Television Ad"/>
    <n v="3"/>
    <n v="4577"/>
    <n v="5127"/>
    <n v="915"/>
    <x v="0"/>
  </r>
  <r>
    <x v="1"/>
    <x v="9"/>
    <x v="5"/>
    <s v="Asset sale"/>
    <n v="2"/>
    <n v="6600"/>
    <n v="7392"/>
    <n v="1320"/>
    <x v="0"/>
  </r>
  <r>
    <x v="1"/>
    <x v="10"/>
    <x v="0"/>
    <s v="Software Metered License"/>
    <n v="3566"/>
    <n v="4577"/>
    <n v="5127"/>
    <n v="915"/>
    <x v="0"/>
  </r>
  <r>
    <x v="1"/>
    <x v="10"/>
    <x v="0"/>
    <s v="Floating License"/>
    <n v="2498"/>
    <n v="8000"/>
    <n v="8960"/>
    <n v="1600"/>
    <x v="0"/>
  </r>
  <r>
    <x v="1"/>
    <x v="10"/>
    <x v="1"/>
    <s v="Equipments"/>
    <n v="1245"/>
    <n v="4577"/>
    <n v="5126"/>
    <n v="915"/>
    <x v="0"/>
  </r>
  <r>
    <x v="1"/>
    <x v="10"/>
    <x v="2"/>
    <s v="Prime"/>
    <n v="644"/>
    <n v="5744"/>
    <n v="6433"/>
    <n v="1149"/>
    <x v="0"/>
  </r>
  <r>
    <x v="1"/>
    <x v="10"/>
    <x v="3"/>
    <s v="Renewal"/>
    <n v="643"/>
    <n v="7000"/>
    <n v="7840"/>
    <n v="1400"/>
    <x v="0"/>
  </r>
  <r>
    <x v="1"/>
    <x v="10"/>
    <x v="2"/>
    <s v="Premium"/>
    <n v="455"/>
    <n v="4579"/>
    <n v="5128"/>
    <n v="916"/>
    <x v="0"/>
  </r>
  <r>
    <x v="1"/>
    <x v="10"/>
    <x v="3"/>
    <s v="New"/>
    <n v="345"/>
    <n v="7000"/>
    <n v="7840"/>
    <n v="1400"/>
    <x v="0"/>
  </r>
  <r>
    <x v="1"/>
    <x v="10"/>
    <x v="1"/>
    <s v="Offices"/>
    <n v="122"/>
    <n v="100"/>
    <n v="112"/>
    <n v="20"/>
    <x v="0"/>
  </r>
  <r>
    <x v="1"/>
    <x v="10"/>
    <x v="4"/>
    <s v="Facebook Page"/>
    <n v="78"/>
    <n v="4577"/>
    <n v="5126"/>
    <n v="915"/>
    <x v="0"/>
  </r>
  <r>
    <x v="1"/>
    <x v="10"/>
    <x v="4"/>
    <s v="Google Ad"/>
    <n v="76"/>
    <n v="4577"/>
    <n v="5126"/>
    <n v="915"/>
    <x v="0"/>
  </r>
  <r>
    <x v="1"/>
    <x v="10"/>
    <x v="4"/>
    <s v="Company Website"/>
    <n v="46"/>
    <n v="200"/>
    <n v="224"/>
    <n v="40"/>
    <x v="0"/>
  </r>
  <r>
    <x v="1"/>
    <x v="10"/>
    <x v="4"/>
    <s v="Youtube Channel"/>
    <n v="34"/>
    <n v="5492"/>
    <n v="5126"/>
    <n v="1098"/>
    <x v="0"/>
  </r>
  <r>
    <x v="1"/>
    <x v="10"/>
    <x v="1"/>
    <s v="Lands"/>
    <n v="7"/>
    <n v="240"/>
    <n v="224"/>
    <n v="48"/>
    <x v="0"/>
  </r>
  <r>
    <x v="1"/>
    <x v="10"/>
    <x v="4"/>
    <s v="Television Ad"/>
    <n v="3"/>
    <n v="5493"/>
    <n v="5127"/>
    <n v="1099"/>
    <x v="0"/>
  </r>
  <r>
    <x v="1"/>
    <x v="10"/>
    <x v="5"/>
    <s v="Asset sale"/>
    <n v="2"/>
    <n v="7920"/>
    <n v="7392"/>
    <n v="1584"/>
    <x v="0"/>
  </r>
  <r>
    <x v="1"/>
    <x v="11"/>
    <x v="0"/>
    <s v="Software Metered License"/>
    <n v="3566"/>
    <n v="4577"/>
    <n v="5127"/>
    <n v="915"/>
    <x v="0"/>
  </r>
  <r>
    <x v="1"/>
    <x v="11"/>
    <x v="0"/>
    <s v="Floating License"/>
    <n v="2498"/>
    <n v="8000"/>
    <n v="8960"/>
    <n v="1600"/>
    <x v="0"/>
  </r>
  <r>
    <x v="1"/>
    <x v="11"/>
    <x v="1"/>
    <s v="Equipments"/>
    <n v="1245"/>
    <n v="4577"/>
    <n v="5126"/>
    <n v="915"/>
    <x v="0"/>
  </r>
  <r>
    <x v="1"/>
    <x v="11"/>
    <x v="2"/>
    <s v="Prime"/>
    <n v="644"/>
    <n v="5744"/>
    <n v="6433"/>
    <n v="1149"/>
    <x v="0"/>
  </r>
  <r>
    <x v="1"/>
    <x v="11"/>
    <x v="3"/>
    <s v="Renewal"/>
    <n v="643"/>
    <n v="7000"/>
    <n v="7840"/>
    <n v="1400"/>
    <x v="0"/>
  </r>
  <r>
    <x v="1"/>
    <x v="11"/>
    <x v="2"/>
    <s v="Premium"/>
    <n v="455"/>
    <n v="4579"/>
    <n v="5128"/>
    <n v="916"/>
    <x v="0"/>
  </r>
  <r>
    <x v="1"/>
    <x v="11"/>
    <x v="3"/>
    <s v="New"/>
    <n v="345"/>
    <n v="7000"/>
    <n v="7840"/>
    <n v="1400"/>
    <x v="0"/>
  </r>
  <r>
    <x v="1"/>
    <x v="11"/>
    <x v="1"/>
    <s v="Offices"/>
    <n v="122"/>
    <n v="100"/>
    <n v="112"/>
    <n v="20"/>
    <x v="0"/>
  </r>
  <r>
    <x v="1"/>
    <x v="11"/>
    <x v="4"/>
    <s v="Facebook Page"/>
    <n v="78"/>
    <n v="4577"/>
    <n v="5126"/>
    <n v="915"/>
    <x v="0"/>
  </r>
  <r>
    <x v="1"/>
    <x v="11"/>
    <x v="4"/>
    <s v="Google Ad"/>
    <n v="76"/>
    <n v="4577"/>
    <n v="5126"/>
    <n v="915"/>
    <x v="0"/>
  </r>
  <r>
    <x v="1"/>
    <x v="11"/>
    <x v="4"/>
    <s v="Company Website"/>
    <n v="46"/>
    <n v="200"/>
    <n v="224"/>
    <n v="40"/>
    <x v="0"/>
  </r>
  <r>
    <x v="1"/>
    <x v="11"/>
    <x v="4"/>
    <s v="Youtube Channel"/>
    <n v="34"/>
    <n v="4577"/>
    <n v="5126"/>
    <n v="915"/>
    <x v="0"/>
  </r>
  <r>
    <x v="1"/>
    <x v="11"/>
    <x v="1"/>
    <s v="Lands"/>
    <n v="7"/>
    <n v="200"/>
    <n v="224"/>
    <n v="40"/>
    <x v="0"/>
  </r>
  <r>
    <x v="1"/>
    <x v="11"/>
    <x v="4"/>
    <s v="Television Ad"/>
    <n v="3"/>
    <n v="4577"/>
    <n v="5127"/>
    <n v="915"/>
    <x v="0"/>
  </r>
  <r>
    <x v="1"/>
    <x v="11"/>
    <x v="5"/>
    <s v="Asset sale"/>
    <n v="2"/>
    <n v="6600"/>
    <n v="7392"/>
    <n v="1320"/>
    <x v="0"/>
  </r>
  <r>
    <x v="2"/>
    <x v="0"/>
    <x v="0"/>
    <s v="Software Metered License"/>
    <n v="3566"/>
    <n v="5493"/>
    <n v="5127"/>
    <n v="1099"/>
    <x v="0"/>
  </r>
  <r>
    <x v="2"/>
    <x v="0"/>
    <x v="0"/>
    <s v="Floating License"/>
    <n v="2498"/>
    <n v="9600"/>
    <n v="8960"/>
    <n v="1920"/>
    <x v="0"/>
  </r>
  <r>
    <x v="2"/>
    <x v="0"/>
    <x v="1"/>
    <s v="Equipments"/>
    <n v="1245"/>
    <n v="5493"/>
    <n v="5126"/>
    <n v="1099"/>
    <x v="1"/>
  </r>
  <r>
    <x v="2"/>
    <x v="0"/>
    <x v="2"/>
    <s v="Prime"/>
    <n v="644"/>
    <n v="6892"/>
    <n v="6433"/>
    <n v="1378"/>
    <x v="1"/>
  </r>
  <r>
    <x v="2"/>
    <x v="0"/>
    <x v="3"/>
    <s v="Renewal"/>
    <n v="643"/>
    <n v="8400"/>
    <n v="7840"/>
    <n v="1680"/>
    <x v="1"/>
  </r>
  <r>
    <x v="2"/>
    <x v="0"/>
    <x v="2"/>
    <s v="Premium"/>
    <n v="455"/>
    <n v="5494"/>
    <n v="5128"/>
    <n v="1099"/>
    <x v="1"/>
  </r>
  <r>
    <x v="2"/>
    <x v="0"/>
    <x v="3"/>
    <s v="New"/>
    <n v="345"/>
    <n v="8400"/>
    <n v="7840"/>
    <n v="1680"/>
    <x v="1"/>
  </r>
  <r>
    <x v="2"/>
    <x v="0"/>
    <x v="1"/>
    <s v="Offices"/>
    <n v="122"/>
    <n v="120"/>
    <n v="112"/>
    <n v="24"/>
    <x v="1"/>
  </r>
  <r>
    <x v="2"/>
    <x v="0"/>
    <x v="4"/>
    <s v="Facebook Page"/>
    <n v="78"/>
    <n v="2289"/>
    <n v="5126"/>
    <n v="458"/>
    <x v="1"/>
  </r>
  <r>
    <x v="2"/>
    <x v="0"/>
    <x v="4"/>
    <s v="Google Ad"/>
    <n v="76"/>
    <n v="2288"/>
    <n v="5126"/>
    <n v="458"/>
    <x v="1"/>
  </r>
  <r>
    <x v="2"/>
    <x v="0"/>
    <x v="4"/>
    <s v="Company Website"/>
    <n v="46"/>
    <n v="100"/>
    <n v="224"/>
    <n v="20"/>
    <x v="1"/>
  </r>
  <r>
    <x v="2"/>
    <x v="0"/>
    <x v="4"/>
    <s v="Youtube Channel"/>
    <n v="34"/>
    <n v="2288"/>
    <n v="5126"/>
    <n v="458"/>
    <x v="1"/>
  </r>
  <r>
    <x v="2"/>
    <x v="0"/>
    <x v="1"/>
    <s v="Lands"/>
    <n v="7"/>
    <n v="200"/>
    <n v="224"/>
    <n v="40"/>
    <x v="1"/>
  </r>
  <r>
    <x v="2"/>
    <x v="0"/>
    <x v="5"/>
    <s v="Asset sale"/>
    <n v="3"/>
    <n v="4577"/>
    <n v="7392"/>
    <n v="915"/>
    <x v="1"/>
  </r>
  <r>
    <x v="2"/>
    <x v="0"/>
    <x v="4"/>
    <s v="Television Ad"/>
    <n v="3"/>
    <n v="3300"/>
    <n v="5127"/>
    <n v="660"/>
    <x v="1"/>
  </r>
  <r>
    <x v="2"/>
    <x v="1"/>
    <x v="0"/>
    <s v="Software Metered License"/>
    <n v="3566"/>
    <n v="4577"/>
    <n v="5127"/>
    <n v="915"/>
    <x v="1"/>
  </r>
  <r>
    <x v="2"/>
    <x v="1"/>
    <x v="0"/>
    <s v="Floating License"/>
    <n v="2498"/>
    <n v="8000"/>
    <n v="8960"/>
    <n v="1600"/>
    <x v="1"/>
  </r>
  <r>
    <x v="2"/>
    <x v="1"/>
    <x v="1"/>
    <s v="Equipments"/>
    <n v="1245"/>
    <n v="4577"/>
    <n v="5126"/>
    <n v="915"/>
    <x v="1"/>
  </r>
  <r>
    <x v="2"/>
    <x v="1"/>
    <x v="2"/>
    <s v="Prime"/>
    <n v="644"/>
    <n v="5744"/>
    <n v="6433"/>
    <n v="1149"/>
    <x v="1"/>
  </r>
  <r>
    <x v="2"/>
    <x v="1"/>
    <x v="3"/>
    <s v="Renewal"/>
    <n v="643"/>
    <n v="7000"/>
    <n v="7840"/>
    <n v="1400"/>
    <x v="1"/>
  </r>
  <r>
    <x v="2"/>
    <x v="1"/>
    <x v="2"/>
    <s v="Premium"/>
    <n v="455"/>
    <n v="4579"/>
    <n v="5128"/>
    <n v="916"/>
    <x v="1"/>
  </r>
  <r>
    <x v="2"/>
    <x v="1"/>
    <x v="3"/>
    <s v="New"/>
    <n v="345"/>
    <n v="7000"/>
    <n v="7840"/>
    <n v="1400"/>
    <x v="1"/>
  </r>
  <r>
    <x v="2"/>
    <x v="1"/>
    <x v="1"/>
    <s v="Offices"/>
    <n v="122"/>
    <n v="100"/>
    <n v="112"/>
    <n v="20"/>
    <x v="1"/>
  </r>
  <r>
    <x v="2"/>
    <x v="1"/>
    <x v="4"/>
    <s v="Facebook Page"/>
    <n v="78"/>
    <n v="2289"/>
    <n v="5126"/>
    <n v="458"/>
    <x v="1"/>
  </r>
  <r>
    <x v="2"/>
    <x v="1"/>
    <x v="4"/>
    <s v="Google Ad"/>
    <n v="76"/>
    <n v="2288"/>
    <n v="5126"/>
    <n v="458"/>
    <x v="1"/>
  </r>
  <r>
    <x v="2"/>
    <x v="1"/>
    <x v="4"/>
    <s v="Company Website"/>
    <n v="46"/>
    <n v="100"/>
    <n v="224"/>
    <n v="20"/>
    <x v="1"/>
  </r>
  <r>
    <x v="2"/>
    <x v="1"/>
    <x v="4"/>
    <s v="Youtube Channel"/>
    <n v="34"/>
    <n v="2288"/>
    <n v="5126"/>
    <n v="458"/>
    <x v="1"/>
  </r>
  <r>
    <x v="2"/>
    <x v="1"/>
    <x v="1"/>
    <s v="Lands"/>
    <n v="7"/>
    <n v="200"/>
    <n v="224"/>
    <n v="40"/>
    <x v="0"/>
  </r>
  <r>
    <x v="2"/>
    <x v="1"/>
    <x v="4"/>
    <s v="Television Ad"/>
    <n v="3"/>
    <n v="3300"/>
    <n v="5127"/>
    <n v="660"/>
    <x v="0"/>
  </r>
  <r>
    <x v="2"/>
    <x v="1"/>
    <x v="5"/>
    <s v="Asset sale"/>
    <n v="2"/>
    <n v="6600"/>
    <n v="7392"/>
    <n v="1320"/>
    <x v="0"/>
  </r>
  <r>
    <x v="2"/>
    <x v="2"/>
    <x v="0"/>
    <s v="Software Metered License"/>
    <n v="3566"/>
    <n v="4577"/>
    <n v="5127"/>
    <n v="915"/>
    <x v="0"/>
  </r>
  <r>
    <x v="2"/>
    <x v="2"/>
    <x v="0"/>
    <s v="Floating License"/>
    <n v="2498"/>
    <n v="8000"/>
    <n v="8960"/>
    <n v="1600"/>
    <x v="0"/>
  </r>
  <r>
    <x v="2"/>
    <x v="2"/>
    <x v="1"/>
    <s v="Equipments"/>
    <n v="1245"/>
    <n v="4577"/>
    <n v="5126"/>
    <n v="915"/>
    <x v="0"/>
  </r>
  <r>
    <x v="2"/>
    <x v="2"/>
    <x v="2"/>
    <s v="Prime"/>
    <n v="644"/>
    <n v="5744"/>
    <n v="6433"/>
    <n v="1149"/>
    <x v="0"/>
  </r>
  <r>
    <x v="2"/>
    <x v="2"/>
    <x v="3"/>
    <s v="Renewal"/>
    <n v="643"/>
    <n v="7000"/>
    <n v="7840"/>
    <n v="1400"/>
    <x v="0"/>
  </r>
  <r>
    <x v="2"/>
    <x v="2"/>
    <x v="2"/>
    <s v="Premium"/>
    <n v="455"/>
    <n v="4579"/>
    <n v="5128"/>
    <n v="916"/>
    <x v="0"/>
  </r>
  <r>
    <x v="2"/>
    <x v="2"/>
    <x v="3"/>
    <s v="New"/>
    <n v="345"/>
    <n v="7000"/>
    <n v="7840"/>
    <n v="1400"/>
    <x v="0"/>
  </r>
  <r>
    <x v="2"/>
    <x v="2"/>
    <x v="1"/>
    <s v="Offices"/>
    <n v="122"/>
    <n v="100"/>
    <n v="112"/>
    <n v="20"/>
    <x v="0"/>
  </r>
  <r>
    <x v="2"/>
    <x v="2"/>
    <x v="4"/>
    <s v="Facebook Page"/>
    <n v="78"/>
    <n v="2289"/>
    <n v="5126"/>
    <n v="458"/>
    <x v="0"/>
  </r>
  <r>
    <x v="2"/>
    <x v="2"/>
    <x v="4"/>
    <s v="Google Ad"/>
    <n v="76"/>
    <n v="2288"/>
    <n v="5126"/>
    <n v="458"/>
    <x v="0"/>
  </r>
  <r>
    <x v="2"/>
    <x v="2"/>
    <x v="4"/>
    <s v="Company Website"/>
    <n v="46"/>
    <n v="100"/>
    <n v="224"/>
    <n v="20"/>
    <x v="0"/>
  </r>
  <r>
    <x v="2"/>
    <x v="2"/>
    <x v="4"/>
    <s v="Youtube Channel"/>
    <n v="34"/>
    <n v="2288"/>
    <n v="5126"/>
    <n v="458"/>
    <x v="0"/>
  </r>
  <r>
    <x v="2"/>
    <x v="2"/>
    <x v="1"/>
    <s v="Lands"/>
    <n v="7"/>
    <n v="200"/>
    <n v="224"/>
    <n v="40"/>
    <x v="0"/>
  </r>
  <r>
    <x v="2"/>
    <x v="2"/>
    <x v="4"/>
    <s v="Television Ad"/>
    <n v="3"/>
    <n v="2289"/>
    <n v="5127"/>
    <n v="458"/>
    <x v="0"/>
  </r>
  <r>
    <x v="2"/>
    <x v="2"/>
    <x v="5"/>
    <s v="Asset sale"/>
    <n v="2"/>
    <n v="6600"/>
    <n v="7392"/>
    <n v="1320"/>
    <x v="1"/>
  </r>
  <r>
    <x v="2"/>
    <x v="3"/>
    <x v="0"/>
    <s v="Software Metered License"/>
    <n v="3566"/>
    <n v="4577"/>
    <n v="5127"/>
    <n v="915"/>
    <x v="1"/>
  </r>
  <r>
    <x v="2"/>
    <x v="3"/>
    <x v="0"/>
    <s v="Floating License"/>
    <n v="2498"/>
    <n v="8000"/>
    <n v="8960"/>
    <n v="1600"/>
    <x v="1"/>
  </r>
  <r>
    <x v="2"/>
    <x v="3"/>
    <x v="1"/>
    <s v="Equipments"/>
    <n v="1245"/>
    <n v="4577"/>
    <n v="5126"/>
    <n v="915"/>
    <x v="1"/>
  </r>
  <r>
    <x v="2"/>
    <x v="3"/>
    <x v="2"/>
    <s v="Prime"/>
    <n v="644"/>
    <n v="5744"/>
    <n v="6433"/>
    <n v="1149"/>
    <x v="1"/>
  </r>
  <r>
    <x v="2"/>
    <x v="3"/>
    <x v="3"/>
    <s v="Renewal"/>
    <n v="643"/>
    <n v="7000"/>
    <n v="7840"/>
    <n v="1400"/>
    <x v="1"/>
  </r>
  <r>
    <x v="2"/>
    <x v="3"/>
    <x v="2"/>
    <s v="Premium"/>
    <n v="455"/>
    <n v="4579"/>
    <n v="5128"/>
    <n v="916"/>
    <x v="1"/>
  </r>
  <r>
    <x v="2"/>
    <x v="3"/>
    <x v="3"/>
    <s v="New"/>
    <n v="345"/>
    <n v="7000"/>
    <n v="7840"/>
    <n v="1400"/>
    <x v="1"/>
  </r>
  <r>
    <x v="2"/>
    <x v="3"/>
    <x v="1"/>
    <s v="Offices"/>
    <n v="122"/>
    <n v="100"/>
    <n v="112"/>
    <n v="20"/>
    <x v="1"/>
  </r>
  <r>
    <x v="2"/>
    <x v="3"/>
    <x v="4"/>
    <s v="Facebook Page"/>
    <n v="78"/>
    <n v="2289"/>
    <n v="5126"/>
    <n v="458"/>
    <x v="1"/>
  </r>
  <r>
    <x v="2"/>
    <x v="3"/>
    <x v="4"/>
    <s v="Google Ad"/>
    <n v="76"/>
    <n v="2288"/>
    <n v="5126"/>
    <n v="458"/>
    <x v="1"/>
  </r>
  <r>
    <x v="2"/>
    <x v="3"/>
    <x v="4"/>
    <s v="Company Website"/>
    <n v="46"/>
    <n v="100"/>
    <n v="224"/>
    <n v="20"/>
    <x v="1"/>
  </r>
  <r>
    <x v="2"/>
    <x v="3"/>
    <x v="4"/>
    <s v="Youtube Channel"/>
    <n v="34"/>
    <n v="2288"/>
    <n v="5126"/>
    <n v="458"/>
    <x v="1"/>
  </r>
  <r>
    <x v="2"/>
    <x v="3"/>
    <x v="1"/>
    <s v="Lands"/>
    <n v="7"/>
    <n v="200"/>
    <n v="224"/>
    <n v="40"/>
    <x v="1"/>
  </r>
  <r>
    <x v="2"/>
    <x v="3"/>
    <x v="4"/>
    <s v="Television Ad"/>
    <n v="3"/>
    <n v="2289"/>
    <n v="5127"/>
    <n v="458"/>
    <x v="1"/>
  </r>
  <r>
    <x v="2"/>
    <x v="3"/>
    <x v="5"/>
    <s v="Asset sale"/>
    <n v="2"/>
    <n v="7920"/>
    <n v="7392"/>
    <n v="1584"/>
    <x v="1"/>
  </r>
  <r>
    <x v="2"/>
    <x v="4"/>
    <x v="0"/>
    <s v="Software Metered License"/>
    <n v="3566"/>
    <n v="4577"/>
    <n v="5127"/>
    <n v="915"/>
    <x v="0"/>
  </r>
  <r>
    <x v="2"/>
    <x v="4"/>
    <x v="0"/>
    <s v="Floating License"/>
    <n v="2498"/>
    <n v="8800"/>
    <n v="8960"/>
    <n v="1760"/>
    <x v="0"/>
  </r>
  <r>
    <x v="2"/>
    <x v="4"/>
    <x v="1"/>
    <s v="Equipments"/>
    <n v="1245"/>
    <n v="5035"/>
    <n v="5126"/>
    <n v="1007"/>
    <x v="0"/>
  </r>
  <r>
    <x v="2"/>
    <x v="4"/>
    <x v="2"/>
    <s v="Prime"/>
    <n v="644"/>
    <n v="6318"/>
    <n v="6433"/>
    <n v="1264"/>
    <x v="0"/>
  </r>
  <r>
    <x v="2"/>
    <x v="4"/>
    <x v="3"/>
    <s v="Renewal"/>
    <n v="643"/>
    <n v="7700"/>
    <n v="7840"/>
    <n v="1540"/>
    <x v="0"/>
  </r>
  <r>
    <x v="2"/>
    <x v="4"/>
    <x v="2"/>
    <s v="Premium"/>
    <n v="455"/>
    <n v="5036"/>
    <n v="5128"/>
    <n v="1007"/>
    <x v="1"/>
  </r>
  <r>
    <x v="2"/>
    <x v="4"/>
    <x v="3"/>
    <s v="New"/>
    <n v="345"/>
    <n v="7700"/>
    <n v="7840"/>
    <n v="1540"/>
    <x v="1"/>
  </r>
  <r>
    <x v="2"/>
    <x v="4"/>
    <x v="1"/>
    <s v="Offices"/>
    <n v="122"/>
    <n v="110"/>
    <n v="112"/>
    <n v="22"/>
    <x v="1"/>
  </r>
  <r>
    <x v="2"/>
    <x v="4"/>
    <x v="4"/>
    <s v="Facebook Page"/>
    <n v="78"/>
    <n v="2517"/>
    <n v="5126"/>
    <n v="503"/>
    <x v="1"/>
  </r>
  <r>
    <x v="2"/>
    <x v="4"/>
    <x v="4"/>
    <s v="Google Ad"/>
    <n v="76"/>
    <n v="2288"/>
    <n v="5126"/>
    <n v="458"/>
    <x v="1"/>
  </r>
  <r>
    <x v="2"/>
    <x v="4"/>
    <x v="4"/>
    <s v="Company Website"/>
    <n v="46"/>
    <n v="100"/>
    <n v="224"/>
    <n v="20"/>
    <x v="1"/>
  </r>
  <r>
    <x v="2"/>
    <x v="4"/>
    <x v="4"/>
    <s v="Youtube Channel"/>
    <n v="34"/>
    <n v="2288"/>
    <n v="5126"/>
    <n v="458"/>
    <x v="1"/>
  </r>
  <r>
    <x v="2"/>
    <x v="4"/>
    <x v="1"/>
    <s v="Lands"/>
    <n v="7"/>
    <n v="200"/>
    <n v="224"/>
    <n v="40"/>
    <x v="1"/>
  </r>
  <r>
    <x v="2"/>
    <x v="4"/>
    <x v="4"/>
    <s v="Television Ad"/>
    <n v="3"/>
    <n v="3300"/>
    <n v="5127"/>
    <n v="660"/>
    <x v="1"/>
  </r>
  <r>
    <x v="2"/>
    <x v="4"/>
    <x v="5"/>
    <s v="Asset sale"/>
    <n v="2"/>
    <n v="4577"/>
    <n v="7392"/>
    <n v="915"/>
    <x v="0"/>
  </r>
  <r>
    <x v="2"/>
    <x v="5"/>
    <x v="0"/>
    <s v="Software Metered License"/>
    <n v="3566"/>
    <n v="4577"/>
    <n v="5127"/>
    <n v="915"/>
    <x v="1"/>
  </r>
  <r>
    <x v="2"/>
    <x v="5"/>
    <x v="0"/>
    <s v="Floating License"/>
    <n v="2498"/>
    <n v="8000"/>
    <n v="8960"/>
    <n v="1600"/>
    <x v="0"/>
  </r>
  <r>
    <x v="2"/>
    <x v="5"/>
    <x v="1"/>
    <s v="Equipments"/>
    <n v="1245"/>
    <n v="4577"/>
    <n v="5126"/>
    <n v="915"/>
    <x v="0"/>
  </r>
  <r>
    <x v="2"/>
    <x v="5"/>
    <x v="2"/>
    <s v="Prime"/>
    <n v="644"/>
    <n v="5744"/>
    <n v="6433"/>
    <n v="1149"/>
    <x v="0"/>
  </r>
  <r>
    <x v="2"/>
    <x v="5"/>
    <x v="3"/>
    <s v="Renewal"/>
    <n v="643"/>
    <n v="7000"/>
    <n v="7840"/>
    <n v="1400"/>
    <x v="0"/>
  </r>
  <r>
    <x v="2"/>
    <x v="5"/>
    <x v="2"/>
    <s v="Premium"/>
    <n v="455"/>
    <n v="4579"/>
    <n v="5128"/>
    <n v="916"/>
    <x v="0"/>
  </r>
  <r>
    <x v="2"/>
    <x v="5"/>
    <x v="3"/>
    <s v="New"/>
    <n v="345"/>
    <n v="7000"/>
    <n v="7840"/>
    <n v="1400"/>
    <x v="0"/>
  </r>
  <r>
    <x v="2"/>
    <x v="5"/>
    <x v="1"/>
    <s v="Offices"/>
    <n v="122"/>
    <n v="100"/>
    <n v="112"/>
    <n v="20"/>
    <x v="0"/>
  </r>
  <r>
    <x v="2"/>
    <x v="5"/>
    <x v="4"/>
    <s v="Facebook Page"/>
    <n v="78"/>
    <n v="2289"/>
    <n v="5126"/>
    <n v="458"/>
    <x v="0"/>
  </r>
  <r>
    <x v="2"/>
    <x v="5"/>
    <x v="4"/>
    <s v="Google Ad"/>
    <n v="76"/>
    <n v="2288"/>
    <n v="5126"/>
    <n v="458"/>
    <x v="0"/>
  </r>
  <r>
    <x v="2"/>
    <x v="5"/>
    <x v="4"/>
    <s v="Company Website"/>
    <n v="46"/>
    <n v="100"/>
    <n v="224"/>
    <n v="20"/>
    <x v="0"/>
  </r>
  <r>
    <x v="2"/>
    <x v="5"/>
    <x v="4"/>
    <s v="Youtube Channel"/>
    <n v="34"/>
    <n v="2288"/>
    <n v="5126"/>
    <n v="458"/>
    <x v="0"/>
  </r>
  <r>
    <x v="2"/>
    <x v="5"/>
    <x v="1"/>
    <s v="Lands"/>
    <n v="7"/>
    <n v="200"/>
    <n v="224"/>
    <n v="40"/>
    <x v="0"/>
  </r>
  <r>
    <x v="2"/>
    <x v="5"/>
    <x v="5"/>
    <s v="Asset sale"/>
    <n v="3"/>
    <n v="4577"/>
    <n v="7392"/>
    <n v="915"/>
    <x v="0"/>
  </r>
  <r>
    <x v="2"/>
    <x v="5"/>
    <x v="4"/>
    <s v="Television Ad"/>
    <n v="3"/>
    <n v="2289"/>
    <n v="5127"/>
    <n v="458"/>
    <x v="0"/>
  </r>
  <r>
    <x v="2"/>
    <x v="6"/>
    <x v="0"/>
    <s v="Software Metered License"/>
    <n v="3566"/>
    <n v="4577"/>
    <n v="5127"/>
    <n v="915"/>
    <x v="0"/>
  </r>
  <r>
    <x v="2"/>
    <x v="6"/>
    <x v="0"/>
    <s v="Floating License"/>
    <n v="2498"/>
    <n v="8000"/>
    <n v="8960"/>
    <n v="1600"/>
    <x v="0"/>
  </r>
  <r>
    <x v="2"/>
    <x v="6"/>
    <x v="1"/>
    <s v="Equipments"/>
    <n v="1245"/>
    <n v="4577"/>
    <n v="5126"/>
    <n v="915"/>
    <x v="0"/>
  </r>
  <r>
    <x v="2"/>
    <x v="6"/>
    <x v="2"/>
    <s v="Prime"/>
    <n v="644"/>
    <n v="5744"/>
    <n v="6433"/>
    <n v="1149"/>
    <x v="0"/>
  </r>
  <r>
    <x v="2"/>
    <x v="6"/>
    <x v="3"/>
    <s v="Renewal"/>
    <n v="643"/>
    <n v="7000"/>
    <n v="7840"/>
    <n v="1400"/>
    <x v="0"/>
  </r>
  <r>
    <x v="2"/>
    <x v="6"/>
    <x v="2"/>
    <s v="Premium"/>
    <n v="455"/>
    <n v="4579"/>
    <n v="5128"/>
    <n v="916"/>
    <x v="0"/>
  </r>
  <r>
    <x v="2"/>
    <x v="6"/>
    <x v="3"/>
    <s v="New"/>
    <n v="345"/>
    <n v="7000"/>
    <n v="7840"/>
    <n v="1400"/>
    <x v="0"/>
  </r>
  <r>
    <x v="2"/>
    <x v="6"/>
    <x v="1"/>
    <s v="Offices"/>
    <n v="122"/>
    <n v="100"/>
    <n v="112"/>
    <n v="20"/>
    <x v="0"/>
  </r>
  <r>
    <x v="2"/>
    <x v="6"/>
    <x v="4"/>
    <s v="Facebook Page"/>
    <n v="78"/>
    <n v="2289"/>
    <n v="5126"/>
    <n v="458"/>
    <x v="0"/>
  </r>
  <r>
    <x v="2"/>
    <x v="6"/>
    <x v="4"/>
    <s v="Google Ad"/>
    <n v="76"/>
    <n v="2288"/>
    <n v="5126"/>
    <n v="458"/>
    <x v="0"/>
  </r>
  <r>
    <x v="2"/>
    <x v="6"/>
    <x v="4"/>
    <s v="Company Website"/>
    <n v="46"/>
    <n v="100"/>
    <n v="224"/>
    <n v="20"/>
    <x v="0"/>
  </r>
  <r>
    <x v="2"/>
    <x v="6"/>
    <x v="4"/>
    <s v="Youtube Channel"/>
    <n v="34"/>
    <n v="2288"/>
    <n v="5126"/>
    <n v="458"/>
    <x v="0"/>
  </r>
  <r>
    <x v="2"/>
    <x v="6"/>
    <x v="1"/>
    <s v="Lands"/>
    <n v="7"/>
    <n v="200"/>
    <n v="224"/>
    <n v="40"/>
    <x v="0"/>
  </r>
  <r>
    <x v="2"/>
    <x v="6"/>
    <x v="4"/>
    <s v="Television Ad"/>
    <n v="3"/>
    <n v="2289"/>
    <n v="5127"/>
    <n v="458"/>
    <x v="0"/>
  </r>
  <r>
    <x v="2"/>
    <x v="6"/>
    <x v="5"/>
    <s v="Asset sale"/>
    <n v="2"/>
    <n v="6600"/>
    <n v="7392"/>
    <n v="1320"/>
    <x v="0"/>
  </r>
  <r>
    <x v="2"/>
    <x v="7"/>
    <x v="0"/>
    <s v="Software Metered License"/>
    <n v="3566"/>
    <n v="4577"/>
    <n v="5127"/>
    <n v="915"/>
    <x v="0"/>
  </r>
  <r>
    <x v="2"/>
    <x v="7"/>
    <x v="0"/>
    <s v="Floating License"/>
    <n v="2498"/>
    <n v="8000"/>
    <n v="8960"/>
    <n v="1600"/>
    <x v="0"/>
  </r>
  <r>
    <x v="2"/>
    <x v="7"/>
    <x v="1"/>
    <s v="Equipments"/>
    <n v="1245"/>
    <n v="4577"/>
    <n v="5126"/>
    <n v="915"/>
    <x v="0"/>
  </r>
  <r>
    <x v="2"/>
    <x v="7"/>
    <x v="2"/>
    <s v="Prime"/>
    <n v="644"/>
    <n v="5744"/>
    <n v="6433"/>
    <n v="1149"/>
    <x v="0"/>
  </r>
  <r>
    <x v="2"/>
    <x v="7"/>
    <x v="3"/>
    <s v="Renewal"/>
    <n v="643"/>
    <n v="7000"/>
    <n v="7840"/>
    <n v="1400"/>
    <x v="0"/>
  </r>
  <r>
    <x v="2"/>
    <x v="7"/>
    <x v="2"/>
    <s v="Premium"/>
    <n v="455"/>
    <n v="5036"/>
    <n v="5128"/>
    <n v="1007"/>
    <x v="0"/>
  </r>
  <r>
    <x v="2"/>
    <x v="7"/>
    <x v="3"/>
    <s v="New"/>
    <n v="345"/>
    <n v="7700"/>
    <n v="7840"/>
    <n v="1540"/>
    <x v="0"/>
  </r>
  <r>
    <x v="2"/>
    <x v="7"/>
    <x v="1"/>
    <s v="Offices"/>
    <n v="122"/>
    <n v="110"/>
    <n v="112"/>
    <n v="22"/>
    <x v="0"/>
  </r>
  <r>
    <x v="2"/>
    <x v="7"/>
    <x v="4"/>
    <s v="Facebook Page"/>
    <n v="78"/>
    <n v="2517"/>
    <n v="5126"/>
    <n v="503"/>
    <x v="0"/>
  </r>
  <r>
    <x v="2"/>
    <x v="7"/>
    <x v="4"/>
    <s v="Google Ad"/>
    <n v="76"/>
    <n v="2517"/>
    <n v="5126"/>
    <n v="503"/>
    <x v="0"/>
  </r>
  <r>
    <x v="2"/>
    <x v="7"/>
    <x v="4"/>
    <s v="Company Website"/>
    <n v="46"/>
    <n v="115"/>
    <n v="224"/>
    <n v="23"/>
    <x v="0"/>
  </r>
  <r>
    <x v="2"/>
    <x v="7"/>
    <x v="4"/>
    <s v="Youtube Channel"/>
    <n v="34"/>
    <n v="2632"/>
    <n v="5126"/>
    <n v="526"/>
    <x v="0"/>
  </r>
  <r>
    <x v="2"/>
    <x v="7"/>
    <x v="1"/>
    <s v="Lands"/>
    <n v="7"/>
    <n v="230"/>
    <n v="224"/>
    <n v="46"/>
    <x v="0"/>
  </r>
  <r>
    <x v="2"/>
    <x v="7"/>
    <x v="4"/>
    <s v="Television Ad"/>
    <n v="3"/>
    <n v="2632"/>
    <n v="5127"/>
    <n v="526"/>
    <x v="0"/>
  </r>
  <r>
    <x v="2"/>
    <x v="7"/>
    <x v="5"/>
    <s v="Asset sale"/>
    <n v="2"/>
    <n v="7590"/>
    <n v="7392"/>
    <n v="1518"/>
    <x v="0"/>
  </r>
  <r>
    <x v="2"/>
    <x v="8"/>
    <x v="0"/>
    <s v="Software Metered License"/>
    <n v="3566"/>
    <n v="4577"/>
    <n v="5127"/>
    <n v="915"/>
    <x v="0"/>
  </r>
  <r>
    <x v="2"/>
    <x v="8"/>
    <x v="0"/>
    <s v="Floating License"/>
    <n v="2498"/>
    <n v="8000"/>
    <n v="8960"/>
    <n v="1600"/>
    <x v="0"/>
  </r>
  <r>
    <x v="2"/>
    <x v="8"/>
    <x v="1"/>
    <s v="Equipments"/>
    <n v="1245"/>
    <n v="4577"/>
    <n v="5126"/>
    <n v="915"/>
    <x v="0"/>
  </r>
  <r>
    <x v="2"/>
    <x v="8"/>
    <x v="2"/>
    <s v="Prime"/>
    <n v="644"/>
    <n v="5744"/>
    <n v="6433"/>
    <n v="1149"/>
    <x v="0"/>
  </r>
  <r>
    <x v="2"/>
    <x v="8"/>
    <x v="3"/>
    <s v="Renewal"/>
    <n v="643"/>
    <n v="7000"/>
    <n v="7840"/>
    <n v="1400"/>
    <x v="0"/>
  </r>
  <r>
    <x v="2"/>
    <x v="8"/>
    <x v="2"/>
    <s v="Premium"/>
    <n v="455"/>
    <n v="4579"/>
    <n v="5128"/>
    <n v="916"/>
    <x v="0"/>
  </r>
  <r>
    <x v="2"/>
    <x v="8"/>
    <x v="3"/>
    <s v="New"/>
    <n v="345"/>
    <n v="7000"/>
    <n v="7840"/>
    <n v="1400"/>
    <x v="0"/>
  </r>
  <r>
    <x v="2"/>
    <x v="8"/>
    <x v="1"/>
    <s v="Offices"/>
    <n v="122"/>
    <n v="100"/>
    <n v="112"/>
    <n v="20"/>
    <x v="0"/>
  </r>
  <r>
    <x v="2"/>
    <x v="8"/>
    <x v="4"/>
    <s v="Facebook Page"/>
    <n v="78"/>
    <n v="2289"/>
    <n v="5126"/>
    <n v="458"/>
    <x v="0"/>
  </r>
  <r>
    <x v="2"/>
    <x v="8"/>
    <x v="4"/>
    <s v="Google Ad"/>
    <n v="76"/>
    <n v="2288"/>
    <n v="5126"/>
    <n v="458"/>
    <x v="0"/>
  </r>
  <r>
    <x v="2"/>
    <x v="8"/>
    <x v="4"/>
    <s v="Company Website"/>
    <n v="46"/>
    <n v="100"/>
    <n v="224"/>
    <n v="20"/>
    <x v="0"/>
  </r>
  <r>
    <x v="2"/>
    <x v="8"/>
    <x v="4"/>
    <s v="Youtube Channel"/>
    <n v="34"/>
    <n v="2746"/>
    <n v="5126"/>
    <n v="549"/>
    <x v="0"/>
  </r>
  <r>
    <x v="2"/>
    <x v="8"/>
    <x v="1"/>
    <s v="Lands"/>
    <n v="7"/>
    <n v="240"/>
    <n v="224"/>
    <n v="48"/>
    <x v="0"/>
  </r>
  <r>
    <x v="2"/>
    <x v="8"/>
    <x v="4"/>
    <s v="Television Ad"/>
    <n v="3"/>
    <n v="2746"/>
    <n v="5127"/>
    <n v="549"/>
    <x v="0"/>
  </r>
  <r>
    <x v="2"/>
    <x v="8"/>
    <x v="5"/>
    <s v="Asset sale"/>
    <n v="2"/>
    <n v="7920"/>
    <n v="7392"/>
    <n v="1584"/>
    <x v="0"/>
  </r>
  <r>
    <x v="2"/>
    <x v="9"/>
    <x v="0"/>
    <s v="Software Metered License"/>
    <n v="3566"/>
    <n v="5035"/>
    <n v="5127"/>
    <n v="1007"/>
    <x v="0"/>
  </r>
  <r>
    <x v="2"/>
    <x v="9"/>
    <x v="0"/>
    <s v="Floating License"/>
    <n v="2498"/>
    <n v="9200"/>
    <n v="8960"/>
    <n v="1840"/>
    <x v="0"/>
  </r>
  <r>
    <x v="2"/>
    <x v="9"/>
    <x v="1"/>
    <s v="Equipments"/>
    <n v="1245"/>
    <n v="5264"/>
    <n v="5126"/>
    <n v="1053"/>
    <x v="0"/>
  </r>
  <r>
    <x v="2"/>
    <x v="9"/>
    <x v="2"/>
    <s v="Prime"/>
    <n v="644"/>
    <n v="6605"/>
    <n v="6433"/>
    <n v="1321"/>
    <x v="0"/>
  </r>
  <r>
    <x v="2"/>
    <x v="9"/>
    <x v="3"/>
    <s v="Renewal"/>
    <n v="643"/>
    <n v="8400"/>
    <n v="7840"/>
    <n v="1680"/>
    <x v="0"/>
  </r>
  <r>
    <x v="2"/>
    <x v="9"/>
    <x v="2"/>
    <s v="Premium"/>
    <n v="455"/>
    <n v="5494"/>
    <n v="5128"/>
    <n v="1099"/>
    <x v="0"/>
  </r>
  <r>
    <x v="2"/>
    <x v="9"/>
    <x v="3"/>
    <s v="New"/>
    <n v="345"/>
    <n v="8400"/>
    <n v="7840"/>
    <n v="1680"/>
    <x v="0"/>
  </r>
  <r>
    <x v="2"/>
    <x v="9"/>
    <x v="1"/>
    <s v="Offices"/>
    <n v="122"/>
    <n v="120"/>
    <n v="112"/>
    <n v="24"/>
    <x v="0"/>
  </r>
  <r>
    <x v="2"/>
    <x v="9"/>
    <x v="4"/>
    <s v="Facebook Page"/>
    <n v="78"/>
    <n v="2517"/>
    <n v="5126"/>
    <n v="503"/>
    <x v="0"/>
  </r>
  <r>
    <x v="2"/>
    <x v="9"/>
    <x v="4"/>
    <s v="Google Ad"/>
    <n v="76"/>
    <n v="2517"/>
    <n v="5126"/>
    <n v="503"/>
    <x v="0"/>
  </r>
  <r>
    <x v="2"/>
    <x v="9"/>
    <x v="4"/>
    <s v="Company Website"/>
    <n v="46"/>
    <n v="110"/>
    <n v="224"/>
    <n v="22"/>
    <x v="0"/>
  </r>
  <r>
    <x v="2"/>
    <x v="9"/>
    <x v="4"/>
    <s v="Youtube Channel"/>
    <n v="34"/>
    <n v="2517"/>
    <n v="5126"/>
    <n v="503"/>
    <x v="0"/>
  </r>
  <r>
    <x v="2"/>
    <x v="9"/>
    <x v="1"/>
    <s v="Lands"/>
    <n v="7"/>
    <n v="220"/>
    <n v="224"/>
    <n v="44"/>
    <x v="0"/>
  </r>
  <r>
    <x v="2"/>
    <x v="9"/>
    <x v="4"/>
    <s v="Television Ad"/>
    <n v="3"/>
    <n v="2518"/>
    <n v="5127"/>
    <n v="504"/>
    <x v="0"/>
  </r>
  <r>
    <x v="2"/>
    <x v="9"/>
    <x v="5"/>
    <s v="Asset sale"/>
    <n v="2"/>
    <n v="7260"/>
    <n v="7392"/>
    <n v="1452"/>
    <x v="0"/>
  </r>
  <r>
    <x v="2"/>
    <x v="10"/>
    <x v="0"/>
    <s v="Software Metered License"/>
    <n v="3566"/>
    <n v="5264"/>
    <n v="5127"/>
    <n v="1053"/>
    <x v="0"/>
  </r>
  <r>
    <x v="2"/>
    <x v="10"/>
    <x v="0"/>
    <s v="Floating License"/>
    <n v="2498"/>
    <n v="8800"/>
    <n v="8960"/>
    <n v="1760"/>
    <x v="0"/>
  </r>
  <r>
    <x v="2"/>
    <x v="10"/>
    <x v="1"/>
    <s v="Equipments"/>
    <n v="1245"/>
    <n v="5035"/>
    <n v="5126"/>
    <n v="1007"/>
    <x v="0"/>
  </r>
  <r>
    <x v="2"/>
    <x v="10"/>
    <x v="2"/>
    <s v="Prime"/>
    <n v="644"/>
    <n v="6318"/>
    <n v="6433"/>
    <n v="1264"/>
    <x v="0"/>
  </r>
  <r>
    <x v="2"/>
    <x v="10"/>
    <x v="3"/>
    <s v="Renewal"/>
    <n v="643"/>
    <n v="7700"/>
    <n v="7840"/>
    <n v="1540"/>
    <x v="0"/>
  </r>
  <r>
    <x v="2"/>
    <x v="10"/>
    <x v="2"/>
    <s v="Premium"/>
    <n v="455"/>
    <n v="5036"/>
    <n v="5128"/>
    <n v="1007"/>
    <x v="0"/>
  </r>
  <r>
    <x v="2"/>
    <x v="10"/>
    <x v="3"/>
    <s v="New"/>
    <n v="345"/>
    <n v="7700"/>
    <n v="7840"/>
    <n v="1540"/>
    <x v="0"/>
  </r>
  <r>
    <x v="2"/>
    <x v="10"/>
    <x v="1"/>
    <s v="Offices"/>
    <n v="122"/>
    <n v="110"/>
    <n v="112"/>
    <n v="22"/>
    <x v="0"/>
  </r>
  <r>
    <x v="2"/>
    <x v="10"/>
    <x v="4"/>
    <s v="Facebook Page"/>
    <n v="78"/>
    <n v="2517"/>
    <n v="5126"/>
    <n v="503"/>
    <x v="0"/>
  </r>
  <r>
    <x v="2"/>
    <x v="10"/>
    <x v="4"/>
    <s v="Google Ad"/>
    <n v="76"/>
    <n v="2288"/>
    <n v="5126"/>
    <n v="458"/>
    <x v="0"/>
  </r>
  <r>
    <x v="2"/>
    <x v="10"/>
    <x v="4"/>
    <s v="Company Website"/>
    <n v="46"/>
    <n v="100"/>
    <n v="224"/>
    <n v="20"/>
    <x v="0"/>
  </r>
  <r>
    <x v="2"/>
    <x v="10"/>
    <x v="4"/>
    <s v="Youtube Channel"/>
    <n v="34"/>
    <n v="2288"/>
    <n v="5126"/>
    <n v="458"/>
    <x v="1"/>
  </r>
  <r>
    <x v="2"/>
    <x v="10"/>
    <x v="1"/>
    <s v="Lands"/>
    <n v="7"/>
    <n v="200"/>
    <n v="224"/>
    <n v="40"/>
    <x v="1"/>
  </r>
  <r>
    <x v="2"/>
    <x v="10"/>
    <x v="4"/>
    <s v="Television Ad"/>
    <n v="3"/>
    <n v="2289"/>
    <n v="5127"/>
    <n v="458"/>
    <x v="1"/>
  </r>
  <r>
    <x v="2"/>
    <x v="10"/>
    <x v="5"/>
    <s v="Asset sale"/>
    <n v="2"/>
    <n v="6600"/>
    <n v="7392"/>
    <n v="1320"/>
    <x v="1"/>
  </r>
  <r>
    <x v="2"/>
    <x v="11"/>
    <x v="0"/>
    <s v="Software Metered License"/>
    <n v="3566"/>
    <n v="4577"/>
    <n v="5127"/>
    <n v="915"/>
    <x v="1"/>
  </r>
  <r>
    <x v="2"/>
    <x v="11"/>
    <x v="0"/>
    <s v="Floating License"/>
    <n v="2498"/>
    <n v="8000"/>
    <n v="8960"/>
    <n v="1600"/>
    <x v="1"/>
  </r>
  <r>
    <x v="2"/>
    <x v="11"/>
    <x v="1"/>
    <s v="Equipments"/>
    <n v="1245"/>
    <n v="4577"/>
    <n v="5126"/>
    <n v="915"/>
    <x v="1"/>
  </r>
  <r>
    <x v="2"/>
    <x v="11"/>
    <x v="2"/>
    <s v="Prime"/>
    <n v="644"/>
    <n v="5744"/>
    <n v="6433"/>
    <n v="1149"/>
    <x v="1"/>
  </r>
  <r>
    <x v="2"/>
    <x v="11"/>
    <x v="3"/>
    <s v="Renewal"/>
    <n v="643"/>
    <n v="7000"/>
    <n v="7840"/>
    <n v="1400"/>
    <x v="1"/>
  </r>
  <r>
    <x v="2"/>
    <x v="11"/>
    <x v="2"/>
    <s v="Premium"/>
    <n v="455"/>
    <n v="4579"/>
    <n v="5128"/>
    <n v="916"/>
    <x v="1"/>
  </r>
  <r>
    <x v="2"/>
    <x v="11"/>
    <x v="3"/>
    <s v="New"/>
    <n v="345"/>
    <n v="7000"/>
    <n v="7840"/>
    <n v="1400"/>
    <x v="1"/>
  </r>
  <r>
    <x v="2"/>
    <x v="11"/>
    <x v="1"/>
    <s v="Offices"/>
    <n v="122"/>
    <n v="100"/>
    <n v="112"/>
    <n v="20"/>
    <x v="1"/>
  </r>
  <r>
    <x v="2"/>
    <x v="11"/>
    <x v="4"/>
    <s v="Facebook Page"/>
    <n v="78"/>
    <n v="2289"/>
    <n v="5126"/>
    <n v="458"/>
    <x v="1"/>
  </r>
  <r>
    <x v="2"/>
    <x v="11"/>
    <x v="4"/>
    <s v="Google Ad"/>
    <n v="76"/>
    <n v="2288"/>
    <n v="5126"/>
    <n v="458"/>
    <x v="1"/>
  </r>
  <r>
    <x v="2"/>
    <x v="11"/>
    <x v="4"/>
    <s v="Company Website"/>
    <n v="46"/>
    <n v="100"/>
    <n v="224"/>
    <n v="20"/>
    <x v="1"/>
  </r>
  <r>
    <x v="2"/>
    <x v="11"/>
    <x v="4"/>
    <s v="Youtube Channel"/>
    <n v="34"/>
    <n v="2288"/>
    <n v="5126"/>
    <n v="458"/>
    <x v="1"/>
  </r>
  <r>
    <x v="2"/>
    <x v="11"/>
    <x v="1"/>
    <s v="Lands"/>
    <n v="7"/>
    <n v="200"/>
    <n v="224"/>
    <n v="40"/>
    <x v="1"/>
  </r>
  <r>
    <x v="2"/>
    <x v="11"/>
    <x v="4"/>
    <s v="Television Ad"/>
    <n v="3"/>
    <n v="2289"/>
    <n v="5127"/>
    <n v="458"/>
    <x v="1"/>
  </r>
  <r>
    <x v="2"/>
    <x v="11"/>
    <x v="5"/>
    <s v="Asset sale"/>
    <n v="2"/>
    <n v="6600"/>
    <n v="7392"/>
    <n v="1320"/>
    <x v="1"/>
  </r>
  <r>
    <x v="3"/>
    <x v="0"/>
    <x v="0"/>
    <s v="Software Metered License"/>
    <n v="3566"/>
    <n v="5493"/>
    <n v="5127"/>
    <n v="1099"/>
    <x v="1"/>
  </r>
  <r>
    <x v="3"/>
    <x v="0"/>
    <x v="0"/>
    <s v="Floating License"/>
    <n v="2498"/>
    <n v="9600"/>
    <n v="8960"/>
    <n v="1920"/>
    <x v="1"/>
  </r>
  <r>
    <x v="3"/>
    <x v="0"/>
    <x v="1"/>
    <s v="Equipments"/>
    <n v="1245"/>
    <n v="5493"/>
    <n v="5126"/>
    <n v="1099"/>
    <x v="1"/>
  </r>
  <r>
    <x v="3"/>
    <x v="0"/>
    <x v="2"/>
    <s v="Prime"/>
    <n v="644"/>
    <n v="6892"/>
    <n v="6433"/>
    <n v="1378"/>
    <x v="1"/>
  </r>
  <r>
    <x v="3"/>
    <x v="0"/>
    <x v="3"/>
    <s v="Renewal"/>
    <n v="643"/>
    <n v="8400"/>
    <n v="7840"/>
    <n v="1680"/>
    <x v="0"/>
  </r>
  <r>
    <x v="3"/>
    <x v="0"/>
    <x v="2"/>
    <s v="Premium"/>
    <n v="455"/>
    <n v="5494"/>
    <n v="5128"/>
    <n v="1099"/>
    <x v="0"/>
  </r>
  <r>
    <x v="3"/>
    <x v="0"/>
    <x v="3"/>
    <s v="New"/>
    <n v="345"/>
    <n v="8400"/>
    <n v="7840"/>
    <n v="1680"/>
    <x v="0"/>
  </r>
  <r>
    <x v="3"/>
    <x v="0"/>
    <x v="1"/>
    <s v="Offices"/>
    <n v="122"/>
    <n v="120"/>
    <n v="112"/>
    <n v="24"/>
    <x v="0"/>
  </r>
  <r>
    <x v="3"/>
    <x v="0"/>
    <x v="4"/>
    <s v="Facebook Page"/>
    <n v="78"/>
    <n v="2289"/>
    <n v="5126"/>
    <n v="458"/>
    <x v="0"/>
  </r>
  <r>
    <x v="3"/>
    <x v="0"/>
    <x v="4"/>
    <s v="Google Ad"/>
    <n v="76"/>
    <n v="2288"/>
    <n v="5126"/>
    <n v="458"/>
    <x v="0"/>
  </r>
  <r>
    <x v="3"/>
    <x v="0"/>
    <x v="4"/>
    <s v="Company Website"/>
    <n v="46"/>
    <n v="100"/>
    <n v="224"/>
    <n v="20"/>
    <x v="0"/>
  </r>
  <r>
    <x v="3"/>
    <x v="0"/>
    <x v="4"/>
    <s v="Youtube Channel"/>
    <n v="34"/>
    <n v="2288"/>
    <n v="5126"/>
    <n v="458"/>
    <x v="0"/>
  </r>
  <r>
    <x v="3"/>
    <x v="0"/>
    <x v="1"/>
    <s v="Lands"/>
    <n v="7"/>
    <n v="200"/>
    <n v="224"/>
    <n v="40"/>
    <x v="0"/>
  </r>
  <r>
    <x v="3"/>
    <x v="0"/>
    <x v="5"/>
    <s v="Asset sale"/>
    <n v="3"/>
    <n v="4577"/>
    <n v="7392"/>
    <n v="915"/>
    <x v="0"/>
  </r>
  <r>
    <x v="3"/>
    <x v="0"/>
    <x v="4"/>
    <s v="Television Ad"/>
    <n v="3"/>
    <n v="3300"/>
    <n v="5127"/>
    <n v="660"/>
    <x v="0"/>
  </r>
  <r>
    <x v="3"/>
    <x v="1"/>
    <x v="0"/>
    <s v="Software Metered License"/>
    <n v="3566"/>
    <n v="4577"/>
    <n v="5127"/>
    <n v="915"/>
    <x v="0"/>
  </r>
  <r>
    <x v="3"/>
    <x v="1"/>
    <x v="0"/>
    <s v="Floating License"/>
    <n v="2498"/>
    <n v="8000"/>
    <n v="8960"/>
    <n v="1600"/>
    <x v="0"/>
  </r>
  <r>
    <x v="3"/>
    <x v="1"/>
    <x v="1"/>
    <s v="Equipments"/>
    <n v="1245"/>
    <n v="4577"/>
    <n v="5126"/>
    <n v="915"/>
    <x v="0"/>
  </r>
  <r>
    <x v="3"/>
    <x v="1"/>
    <x v="2"/>
    <s v="Prime"/>
    <n v="644"/>
    <n v="5744"/>
    <n v="6433"/>
    <n v="1149"/>
    <x v="0"/>
  </r>
  <r>
    <x v="3"/>
    <x v="1"/>
    <x v="3"/>
    <s v="Renewal"/>
    <n v="643"/>
    <n v="7000"/>
    <n v="7840"/>
    <n v="1400"/>
    <x v="0"/>
  </r>
  <r>
    <x v="3"/>
    <x v="1"/>
    <x v="2"/>
    <s v="Premium"/>
    <n v="455"/>
    <n v="4579"/>
    <n v="5128"/>
    <n v="916"/>
    <x v="0"/>
  </r>
  <r>
    <x v="3"/>
    <x v="1"/>
    <x v="3"/>
    <s v="New"/>
    <n v="345"/>
    <n v="7000"/>
    <n v="7840"/>
    <n v="1400"/>
    <x v="0"/>
  </r>
  <r>
    <x v="3"/>
    <x v="1"/>
    <x v="1"/>
    <s v="Offices"/>
    <n v="122"/>
    <n v="100"/>
    <n v="112"/>
    <n v="20"/>
    <x v="0"/>
  </r>
  <r>
    <x v="3"/>
    <x v="1"/>
    <x v="4"/>
    <s v="Facebook Page"/>
    <n v="78"/>
    <n v="2289"/>
    <n v="5126"/>
    <n v="458"/>
    <x v="0"/>
  </r>
  <r>
    <x v="3"/>
    <x v="1"/>
    <x v="4"/>
    <s v="Google Ad"/>
    <n v="76"/>
    <n v="2288"/>
    <n v="5126"/>
    <n v="458"/>
    <x v="0"/>
  </r>
  <r>
    <x v="3"/>
    <x v="1"/>
    <x v="4"/>
    <s v="Company Website"/>
    <n v="46"/>
    <n v="100"/>
    <n v="224"/>
    <n v="20"/>
    <x v="0"/>
  </r>
  <r>
    <x v="3"/>
    <x v="1"/>
    <x v="4"/>
    <s v="Youtube Channel"/>
    <n v="34"/>
    <n v="2288"/>
    <n v="5126"/>
    <n v="458"/>
    <x v="0"/>
  </r>
  <r>
    <x v="3"/>
    <x v="1"/>
    <x v="1"/>
    <s v="Lands"/>
    <n v="7"/>
    <n v="200"/>
    <n v="224"/>
    <n v="40"/>
    <x v="0"/>
  </r>
  <r>
    <x v="3"/>
    <x v="1"/>
    <x v="4"/>
    <s v="Television Ad"/>
    <n v="3"/>
    <n v="3300"/>
    <n v="5127"/>
    <n v="660"/>
    <x v="0"/>
  </r>
  <r>
    <x v="3"/>
    <x v="1"/>
    <x v="5"/>
    <s v="Asset sale"/>
    <n v="2"/>
    <n v="6600"/>
    <n v="7392"/>
    <n v="1320"/>
    <x v="0"/>
  </r>
  <r>
    <x v="3"/>
    <x v="2"/>
    <x v="0"/>
    <s v="Software Metered License"/>
    <n v="3566"/>
    <n v="4577"/>
    <n v="5127"/>
    <n v="915"/>
    <x v="0"/>
  </r>
  <r>
    <x v="3"/>
    <x v="2"/>
    <x v="0"/>
    <s v="Floating License"/>
    <n v="2498"/>
    <n v="8000"/>
    <n v="8960"/>
    <n v="1600"/>
    <x v="0"/>
  </r>
  <r>
    <x v="3"/>
    <x v="2"/>
    <x v="1"/>
    <s v="Equipments"/>
    <n v="1245"/>
    <n v="4577"/>
    <n v="5126"/>
    <n v="915"/>
    <x v="0"/>
  </r>
  <r>
    <x v="3"/>
    <x v="2"/>
    <x v="2"/>
    <s v="Prime"/>
    <n v="644"/>
    <n v="10000"/>
    <n v="6433"/>
    <n v="2000"/>
    <x v="0"/>
  </r>
  <r>
    <x v="3"/>
    <x v="2"/>
    <x v="3"/>
    <s v="Renewal"/>
    <n v="643"/>
    <n v="7000"/>
    <n v="7840"/>
    <n v="1400"/>
    <x v="0"/>
  </r>
  <r>
    <x v="3"/>
    <x v="2"/>
    <x v="2"/>
    <s v="Premium"/>
    <n v="455"/>
    <n v="4579"/>
    <n v="5128"/>
    <n v="916"/>
    <x v="0"/>
  </r>
  <r>
    <x v="3"/>
    <x v="2"/>
    <x v="3"/>
    <s v="New"/>
    <n v="345"/>
    <n v="7000"/>
    <n v="7840"/>
    <n v="1400"/>
    <x v="0"/>
  </r>
  <r>
    <x v="3"/>
    <x v="2"/>
    <x v="1"/>
    <s v="Offices"/>
    <n v="122"/>
    <n v="100"/>
    <n v="112"/>
    <n v="20"/>
    <x v="0"/>
  </r>
  <r>
    <x v="3"/>
    <x v="2"/>
    <x v="4"/>
    <s v="Facebook Page"/>
    <n v="78"/>
    <n v="2289"/>
    <n v="5126"/>
    <n v="458"/>
    <x v="0"/>
  </r>
  <r>
    <x v="3"/>
    <x v="2"/>
    <x v="4"/>
    <s v="Google Ad"/>
    <n v="76"/>
    <n v="2288"/>
    <n v="5126"/>
    <n v="458"/>
    <x v="0"/>
  </r>
  <r>
    <x v="3"/>
    <x v="2"/>
    <x v="4"/>
    <s v="Company Website"/>
    <n v="46"/>
    <n v="100"/>
    <n v="224"/>
    <n v="20"/>
    <x v="0"/>
  </r>
  <r>
    <x v="3"/>
    <x v="2"/>
    <x v="4"/>
    <s v="Youtube Channel"/>
    <n v="34"/>
    <n v="2288"/>
    <n v="5126"/>
    <n v="458"/>
    <x v="0"/>
  </r>
  <r>
    <x v="3"/>
    <x v="2"/>
    <x v="1"/>
    <s v="Lands"/>
    <n v="7"/>
    <n v="200"/>
    <n v="224"/>
    <n v="40"/>
    <x v="0"/>
  </r>
  <r>
    <x v="3"/>
    <x v="2"/>
    <x v="4"/>
    <s v="Television Ad"/>
    <n v="3"/>
    <n v="2289"/>
    <n v="5127"/>
    <n v="458"/>
    <x v="0"/>
  </r>
  <r>
    <x v="3"/>
    <x v="2"/>
    <x v="5"/>
    <s v="Asset sale"/>
    <n v="2"/>
    <n v="6600"/>
    <n v="7392"/>
    <n v="1320"/>
    <x v="0"/>
  </r>
  <r>
    <x v="3"/>
    <x v="3"/>
    <x v="0"/>
    <s v="Software Metered License"/>
    <n v="3566"/>
    <n v="4577"/>
    <n v="5127"/>
    <n v="915"/>
    <x v="0"/>
  </r>
  <r>
    <x v="3"/>
    <x v="3"/>
    <x v="0"/>
    <s v="Floating License"/>
    <n v="2498"/>
    <n v="8000"/>
    <n v="8960"/>
    <n v="1600"/>
    <x v="1"/>
  </r>
  <r>
    <x v="3"/>
    <x v="3"/>
    <x v="1"/>
    <s v="Equipments"/>
    <n v="1245"/>
    <n v="4577"/>
    <n v="5126"/>
    <n v="915"/>
    <x v="1"/>
  </r>
  <r>
    <x v="3"/>
    <x v="3"/>
    <x v="2"/>
    <s v="Prime"/>
    <n v="644"/>
    <n v="15000"/>
    <n v="6433"/>
    <n v="3000"/>
    <x v="1"/>
  </r>
  <r>
    <x v="3"/>
    <x v="3"/>
    <x v="3"/>
    <s v="Renewal"/>
    <n v="643"/>
    <n v="7000"/>
    <n v="7840"/>
    <n v="1400"/>
    <x v="1"/>
  </r>
  <r>
    <x v="3"/>
    <x v="3"/>
    <x v="2"/>
    <s v="Premium"/>
    <n v="455"/>
    <n v="14000"/>
    <n v="5128"/>
    <n v="2800"/>
    <x v="1"/>
  </r>
  <r>
    <x v="3"/>
    <x v="3"/>
    <x v="3"/>
    <s v="New"/>
    <n v="345"/>
    <n v="7000"/>
    <n v="7840"/>
    <n v="1400"/>
    <x v="1"/>
  </r>
  <r>
    <x v="3"/>
    <x v="3"/>
    <x v="1"/>
    <s v="Offices"/>
    <n v="122"/>
    <n v="100"/>
    <n v="112"/>
    <n v="20"/>
    <x v="1"/>
  </r>
  <r>
    <x v="3"/>
    <x v="3"/>
    <x v="4"/>
    <s v="Facebook Page"/>
    <n v="78"/>
    <n v="2289"/>
    <n v="5126"/>
    <n v="458"/>
    <x v="1"/>
  </r>
  <r>
    <x v="3"/>
    <x v="3"/>
    <x v="4"/>
    <s v="Google Ad"/>
    <n v="76"/>
    <n v="2288"/>
    <n v="5126"/>
    <n v="458"/>
    <x v="1"/>
  </r>
  <r>
    <x v="3"/>
    <x v="3"/>
    <x v="4"/>
    <s v="Company Website"/>
    <n v="46"/>
    <n v="100"/>
    <n v="224"/>
    <n v="20"/>
    <x v="1"/>
  </r>
  <r>
    <x v="3"/>
    <x v="3"/>
    <x v="4"/>
    <s v="Youtube Channel"/>
    <n v="34"/>
    <n v="2288"/>
    <n v="5126"/>
    <n v="458"/>
    <x v="1"/>
  </r>
  <r>
    <x v="3"/>
    <x v="3"/>
    <x v="1"/>
    <s v="Lands"/>
    <n v="7"/>
    <n v="200"/>
    <n v="224"/>
    <n v="40"/>
    <x v="1"/>
  </r>
  <r>
    <x v="3"/>
    <x v="3"/>
    <x v="4"/>
    <s v="Television Ad"/>
    <n v="3"/>
    <n v="2289"/>
    <n v="5127"/>
    <n v="458"/>
    <x v="1"/>
  </r>
  <r>
    <x v="3"/>
    <x v="3"/>
    <x v="5"/>
    <s v="Asset sale"/>
    <n v="2"/>
    <n v="7920"/>
    <n v="7392"/>
    <n v="1584"/>
    <x v="1"/>
  </r>
  <r>
    <x v="3"/>
    <x v="4"/>
    <x v="0"/>
    <s v="Software Metered License"/>
    <n v="3566"/>
    <n v="4577"/>
    <n v="5127"/>
    <n v="915"/>
    <x v="1"/>
  </r>
  <r>
    <x v="3"/>
    <x v="4"/>
    <x v="0"/>
    <s v="Floating License"/>
    <n v="2498"/>
    <n v="8800"/>
    <n v="8960"/>
    <n v="1760"/>
    <x v="1"/>
  </r>
  <r>
    <x v="3"/>
    <x v="4"/>
    <x v="1"/>
    <s v="Equipments"/>
    <n v="1245"/>
    <n v="5035"/>
    <n v="5126"/>
    <n v="1007"/>
    <x v="1"/>
  </r>
  <r>
    <x v="3"/>
    <x v="4"/>
    <x v="2"/>
    <s v="Prime"/>
    <n v="644"/>
    <n v="6318"/>
    <n v="6433"/>
    <n v="1264"/>
    <x v="1"/>
  </r>
  <r>
    <x v="3"/>
    <x v="4"/>
    <x v="3"/>
    <s v="Renewal"/>
    <n v="643"/>
    <n v="7700"/>
    <n v="7840"/>
    <n v="1540"/>
    <x v="1"/>
  </r>
  <r>
    <x v="3"/>
    <x v="4"/>
    <x v="2"/>
    <s v="Premium"/>
    <n v="455"/>
    <n v="5036"/>
    <n v="5128"/>
    <n v="1007"/>
    <x v="1"/>
  </r>
  <r>
    <x v="3"/>
    <x v="4"/>
    <x v="3"/>
    <s v="New"/>
    <n v="345"/>
    <n v="7700"/>
    <n v="7840"/>
    <n v="1540"/>
    <x v="1"/>
  </r>
  <r>
    <x v="3"/>
    <x v="4"/>
    <x v="1"/>
    <s v="Offices"/>
    <n v="122"/>
    <n v="110"/>
    <n v="112"/>
    <n v="22"/>
    <x v="1"/>
  </r>
  <r>
    <x v="3"/>
    <x v="4"/>
    <x v="4"/>
    <s v="Facebook Page"/>
    <n v="78"/>
    <n v="2517"/>
    <n v="5126"/>
    <n v="503"/>
    <x v="1"/>
  </r>
  <r>
    <x v="3"/>
    <x v="4"/>
    <x v="4"/>
    <s v="Google Ad"/>
    <n v="76"/>
    <n v="2288"/>
    <n v="5126"/>
    <n v="458"/>
    <x v="1"/>
  </r>
  <r>
    <x v="3"/>
    <x v="4"/>
    <x v="4"/>
    <s v="Company Website"/>
    <n v="46"/>
    <n v="100"/>
    <n v="224"/>
    <n v="20"/>
    <x v="1"/>
  </r>
  <r>
    <x v="3"/>
    <x v="4"/>
    <x v="4"/>
    <s v="Youtube Channel"/>
    <n v="34"/>
    <n v="2288"/>
    <n v="5126"/>
    <n v="458"/>
    <x v="0"/>
  </r>
  <r>
    <x v="3"/>
    <x v="4"/>
    <x v="1"/>
    <s v="Lands"/>
    <n v="7"/>
    <n v="200"/>
    <n v="224"/>
    <n v="40"/>
    <x v="0"/>
  </r>
  <r>
    <x v="3"/>
    <x v="4"/>
    <x v="4"/>
    <s v="Television Ad"/>
    <n v="3"/>
    <n v="3300"/>
    <n v="5127"/>
    <n v="660"/>
    <x v="0"/>
  </r>
  <r>
    <x v="3"/>
    <x v="4"/>
    <x v="5"/>
    <s v="Asset sale"/>
    <n v="2"/>
    <n v="4577"/>
    <n v="7392"/>
    <n v="915"/>
    <x v="0"/>
  </r>
  <r>
    <x v="3"/>
    <x v="5"/>
    <x v="0"/>
    <s v="Software Metered License"/>
    <n v="3566"/>
    <n v="4577"/>
    <n v="5127"/>
    <n v="915"/>
    <x v="0"/>
  </r>
  <r>
    <x v="3"/>
    <x v="5"/>
    <x v="0"/>
    <s v="Floating License"/>
    <n v="2498"/>
    <n v="8000"/>
    <n v="8960"/>
    <n v="1600"/>
    <x v="0"/>
  </r>
  <r>
    <x v="3"/>
    <x v="5"/>
    <x v="1"/>
    <s v="Equipments"/>
    <n v="1245"/>
    <n v="4577"/>
    <n v="5126"/>
    <n v="915"/>
    <x v="0"/>
  </r>
  <r>
    <x v="3"/>
    <x v="5"/>
    <x v="2"/>
    <s v="Prime"/>
    <n v="644"/>
    <n v="10000"/>
    <n v="6433"/>
    <n v="2000"/>
    <x v="0"/>
  </r>
  <r>
    <x v="3"/>
    <x v="5"/>
    <x v="3"/>
    <s v="Renewal"/>
    <n v="643"/>
    <n v="7000"/>
    <n v="7840"/>
    <n v="1400"/>
    <x v="0"/>
  </r>
  <r>
    <x v="3"/>
    <x v="5"/>
    <x v="2"/>
    <s v="Premium"/>
    <n v="455"/>
    <n v="8000"/>
    <n v="5128"/>
    <n v="1600"/>
    <x v="0"/>
  </r>
  <r>
    <x v="3"/>
    <x v="5"/>
    <x v="3"/>
    <s v="New"/>
    <n v="345"/>
    <n v="7000"/>
    <n v="7840"/>
    <n v="1400"/>
    <x v="0"/>
  </r>
  <r>
    <x v="3"/>
    <x v="5"/>
    <x v="1"/>
    <s v="Offices"/>
    <n v="122"/>
    <n v="100"/>
    <n v="112"/>
    <n v="20"/>
    <x v="0"/>
  </r>
  <r>
    <x v="3"/>
    <x v="5"/>
    <x v="4"/>
    <s v="Facebook Page"/>
    <n v="78"/>
    <n v="2289"/>
    <n v="5126"/>
    <n v="458"/>
    <x v="0"/>
  </r>
  <r>
    <x v="3"/>
    <x v="5"/>
    <x v="4"/>
    <s v="Google Ad"/>
    <n v="76"/>
    <n v="2288"/>
    <n v="5126"/>
    <n v="458"/>
    <x v="0"/>
  </r>
  <r>
    <x v="3"/>
    <x v="5"/>
    <x v="4"/>
    <s v="Company Website"/>
    <n v="46"/>
    <n v="100"/>
    <n v="224"/>
    <n v="20"/>
    <x v="0"/>
  </r>
  <r>
    <x v="3"/>
    <x v="5"/>
    <x v="4"/>
    <s v="Youtube Channel"/>
    <n v="34"/>
    <n v="2288"/>
    <n v="5126"/>
    <n v="458"/>
    <x v="0"/>
  </r>
  <r>
    <x v="3"/>
    <x v="5"/>
    <x v="1"/>
    <s v="Lands"/>
    <n v="7"/>
    <n v="200"/>
    <n v="224"/>
    <n v="40"/>
    <x v="0"/>
  </r>
  <r>
    <x v="3"/>
    <x v="5"/>
    <x v="5"/>
    <s v="Asset sale"/>
    <n v="3"/>
    <n v="4577"/>
    <n v="7392"/>
    <n v="915"/>
    <x v="1"/>
  </r>
  <r>
    <x v="3"/>
    <x v="5"/>
    <x v="4"/>
    <s v="Television Ad"/>
    <n v="3"/>
    <n v="2289"/>
    <n v="5127"/>
    <n v="458"/>
    <x v="1"/>
  </r>
  <r>
    <x v="3"/>
    <x v="6"/>
    <x v="0"/>
    <s v="Software Metered License"/>
    <n v="3566"/>
    <n v="4577"/>
    <n v="5127"/>
    <n v="915"/>
    <x v="1"/>
  </r>
  <r>
    <x v="3"/>
    <x v="6"/>
    <x v="0"/>
    <s v="Floating License"/>
    <n v="2498"/>
    <n v="8000"/>
    <n v="8960"/>
    <n v="1600"/>
    <x v="1"/>
  </r>
  <r>
    <x v="3"/>
    <x v="6"/>
    <x v="1"/>
    <s v="Equipments"/>
    <n v="1245"/>
    <n v="4577"/>
    <n v="5126"/>
    <n v="915"/>
    <x v="1"/>
  </r>
  <r>
    <x v="3"/>
    <x v="6"/>
    <x v="2"/>
    <s v="Prime"/>
    <n v="644"/>
    <n v="5744"/>
    <n v="6433"/>
    <n v="1149"/>
    <x v="1"/>
  </r>
  <r>
    <x v="3"/>
    <x v="6"/>
    <x v="3"/>
    <s v="Renewal"/>
    <n v="643"/>
    <n v="7000"/>
    <n v="7840"/>
    <n v="1400"/>
    <x v="1"/>
  </r>
  <r>
    <x v="3"/>
    <x v="6"/>
    <x v="2"/>
    <s v="Premium"/>
    <n v="455"/>
    <n v="4579"/>
    <n v="5128"/>
    <n v="916"/>
    <x v="1"/>
  </r>
  <r>
    <x v="3"/>
    <x v="6"/>
    <x v="3"/>
    <s v="New"/>
    <n v="345"/>
    <n v="7000"/>
    <n v="7840"/>
    <n v="1400"/>
    <x v="1"/>
  </r>
  <r>
    <x v="3"/>
    <x v="6"/>
    <x v="1"/>
    <s v="Offices"/>
    <n v="122"/>
    <n v="100"/>
    <n v="112"/>
    <n v="20"/>
    <x v="1"/>
  </r>
  <r>
    <x v="3"/>
    <x v="6"/>
    <x v="4"/>
    <s v="Facebook Page"/>
    <n v="78"/>
    <n v="2289"/>
    <n v="5126"/>
    <n v="458"/>
    <x v="1"/>
  </r>
  <r>
    <x v="3"/>
    <x v="6"/>
    <x v="4"/>
    <s v="Google Ad"/>
    <n v="76"/>
    <n v="2288"/>
    <n v="5126"/>
    <n v="458"/>
    <x v="1"/>
  </r>
  <r>
    <x v="3"/>
    <x v="6"/>
    <x v="4"/>
    <s v="Company Website"/>
    <n v="46"/>
    <n v="100"/>
    <n v="224"/>
    <n v="20"/>
    <x v="1"/>
  </r>
  <r>
    <x v="3"/>
    <x v="6"/>
    <x v="4"/>
    <s v="Youtube Channel"/>
    <n v="34"/>
    <n v="2288"/>
    <n v="5126"/>
    <n v="458"/>
    <x v="1"/>
  </r>
  <r>
    <x v="3"/>
    <x v="6"/>
    <x v="1"/>
    <s v="Lands"/>
    <n v="7"/>
    <n v="200"/>
    <n v="224"/>
    <n v="40"/>
    <x v="1"/>
  </r>
  <r>
    <x v="3"/>
    <x v="6"/>
    <x v="4"/>
    <s v="Television Ad"/>
    <n v="3"/>
    <n v="2289"/>
    <n v="5127"/>
    <n v="458"/>
    <x v="1"/>
  </r>
  <r>
    <x v="3"/>
    <x v="6"/>
    <x v="5"/>
    <s v="Asset sale"/>
    <n v="2"/>
    <n v="6600"/>
    <n v="7392"/>
    <n v="1320"/>
    <x v="0"/>
  </r>
  <r>
    <x v="3"/>
    <x v="7"/>
    <x v="0"/>
    <s v="Software Metered License"/>
    <n v="3566"/>
    <n v="4577"/>
    <n v="5127"/>
    <n v="915"/>
    <x v="0"/>
  </r>
  <r>
    <x v="3"/>
    <x v="7"/>
    <x v="0"/>
    <s v="Floating License"/>
    <n v="2498"/>
    <n v="8000"/>
    <n v="8960"/>
    <n v="1600"/>
    <x v="0"/>
  </r>
  <r>
    <x v="3"/>
    <x v="7"/>
    <x v="1"/>
    <s v="Equipments"/>
    <n v="1245"/>
    <n v="4577"/>
    <n v="5126"/>
    <n v="915"/>
    <x v="0"/>
  </r>
  <r>
    <x v="3"/>
    <x v="7"/>
    <x v="2"/>
    <s v="Prime"/>
    <n v="644"/>
    <n v="5744"/>
    <n v="6433"/>
    <n v="1149"/>
    <x v="0"/>
  </r>
  <r>
    <x v="3"/>
    <x v="7"/>
    <x v="3"/>
    <s v="Renewal"/>
    <n v="643"/>
    <n v="7000"/>
    <n v="7840"/>
    <n v="1400"/>
    <x v="1"/>
  </r>
  <r>
    <x v="3"/>
    <x v="7"/>
    <x v="2"/>
    <s v="Premium"/>
    <n v="455"/>
    <n v="5036"/>
    <n v="5128"/>
    <n v="1007"/>
    <x v="1"/>
  </r>
  <r>
    <x v="3"/>
    <x v="7"/>
    <x v="3"/>
    <s v="New"/>
    <n v="345"/>
    <n v="7700"/>
    <n v="7840"/>
    <n v="1540"/>
    <x v="1"/>
  </r>
  <r>
    <x v="3"/>
    <x v="7"/>
    <x v="1"/>
    <s v="Offices"/>
    <n v="122"/>
    <n v="110"/>
    <n v="112"/>
    <n v="22"/>
    <x v="1"/>
  </r>
  <r>
    <x v="3"/>
    <x v="7"/>
    <x v="4"/>
    <s v="Facebook Page"/>
    <n v="78"/>
    <n v="2517"/>
    <n v="5126"/>
    <n v="503"/>
    <x v="1"/>
  </r>
  <r>
    <x v="3"/>
    <x v="7"/>
    <x v="4"/>
    <s v="Google Ad"/>
    <n v="76"/>
    <n v="2517"/>
    <n v="5126"/>
    <n v="503"/>
    <x v="1"/>
  </r>
  <r>
    <x v="3"/>
    <x v="7"/>
    <x v="4"/>
    <s v="Company Website"/>
    <n v="46"/>
    <n v="115"/>
    <n v="224"/>
    <n v="23"/>
    <x v="1"/>
  </r>
  <r>
    <x v="3"/>
    <x v="7"/>
    <x v="4"/>
    <s v="Youtube Channel"/>
    <n v="34"/>
    <n v="2632"/>
    <n v="5126"/>
    <n v="526"/>
    <x v="1"/>
  </r>
  <r>
    <x v="3"/>
    <x v="7"/>
    <x v="1"/>
    <s v="Lands"/>
    <n v="7"/>
    <n v="230"/>
    <n v="224"/>
    <n v="46"/>
    <x v="1"/>
  </r>
  <r>
    <x v="3"/>
    <x v="7"/>
    <x v="4"/>
    <s v="Television Ad"/>
    <n v="3"/>
    <n v="2632"/>
    <n v="5127"/>
    <n v="526"/>
    <x v="0"/>
  </r>
  <r>
    <x v="3"/>
    <x v="7"/>
    <x v="5"/>
    <s v="Asset sale"/>
    <n v="2"/>
    <n v="7590"/>
    <n v="7392"/>
    <n v="1518"/>
    <x v="1"/>
  </r>
  <r>
    <x v="3"/>
    <x v="8"/>
    <x v="0"/>
    <s v="Software Metered License"/>
    <n v="3566"/>
    <n v="4577"/>
    <n v="5127"/>
    <n v="915"/>
    <x v="1"/>
  </r>
  <r>
    <x v="3"/>
    <x v="8"/>
    <x v="0"/>
    <s v="Floating License"/>
    <n v="2498"/>
    <n v="8000"/>
    <n v="8960"/>
    <n v="1600"/>
    <x v="1"/>
  </r>
  <r>
    <x v="3"/>
    <x v="8"/>
    <x v="1"/>
    <s v="Equipments"/>
    <n v="1245"/>
    <n v="4577"/>
    <n v="5126"/>
    <n v="915"/>
    <x v="1"/>
  </r>
  <r>
    <x v="3"/>
    <x v="8"/>
    <x v="2"/>
    <s v="Prime"/>
    <n v="644"/>
    <n v="5744"/>
    <n v="6433"/>
    <n v="1149"/>
    <x v="1"/>
  </r>
  <r>
    <x v="3"/>
    <x v="8"/>
    <x v="3"/>
    <s v="Renewal"/>
    <n v="643"/>
    <n v="7000"/>
    <n v="7840"/>
    <n v="1400"/>
    <x v="1"/>
  </r>
  <r>
    <x v="3"/>
    <x v="8"/>
    <x v="2"/>
    <s v="Premium"/>
    <n v="455"/>
    <n v="4579"/>
    <n v="5128"/>
    <n v="916"/>
    <x v="1"/>
  </r>
  <r>
    <x v="3"/>
    <x v="8"/>
    <x v="3"/>
    <s v="New"/>
    <n v="345"/>
    <n v="7000"/>
    <n v="7840"/>
    <n v="1400"/>
    <x v="1"/>
  </r>
  <r>
    <x v="3"/>
    <x v="8"/>
    <x v="1"/>
    <s v="Offices"/>
    <n v="122"/>
    <n v="100"/>
    <n v="112"/>
    <n v="20"/>
    <x v="1"/>
  </r>
  <r>
    <x v="3"/>
    <x v="8"/>
    <x v="4"/>
    <s v="Facebook Page"/>
    <n v="78"/>
    <n v="2289"/>
    <n v="5126"/>
    <n v="458"/>
    <x v="1"/>
  </r>
  <r>
    <x v="3"/>
    <x v="8"/>
    <x v="4"/>
    <s v="Google Ad"/>
    <n v="76"/>
    <n v="2288"/>
    <n v="5126"/>
    <n v="458"/>
    <x v="1"/>
  </r>
  <r>
    <x v="3"/>
    <x v="8"/>
    <x v="4"/>
    <s v="Company Website"/>
    <n v="46"/>
    <n v="100"/>
    <n v="224"/>
    <n v="20"/>
    <x v="1"/>
  </r>
  <r>
    <x v="3"/>
    <x v="8"/>
    <x v="4"/>
    <s v="Youtube Channel"/>
    <n v="34"/>
    <n v="2746"/>
    <n v="5126"/>
    <n v="549"/>
    <x v="1"/>
  </r>
  <r>
    <x v="3"/>
    <x v="8"/>
    <x v="1"/>
    <s v="Lands"/>
    <n v="7"/>
    <n v="240"/>
    <n v="224"/>
    <n v="48"/>
    <x v="1"/>
  </r>
  <r>
    <x v="3"/>
    <x v="8"/>
    <x v="4"/>
    <s v="Television Ad"/>
    <n v="3"/>
    <n v="2746"/>
    <n v="5127"/>
    <n v="549"/>
    <x v="1"/>
  </r>
  <r>
    <x v="3"/>
    <x v="8"/>
    <x v="5"/>
    <s v="Asset sale"/>
    <n v="2"/>
    <n v="7920"/>
    <n v="7392"/>
    <n v="1584"/>
    <x v="1"/>
  </r>
  <r>
    <x v="3"/>
    <x v="9"/>
    <x v="0"/>
    <s v="Software Metered License"/>
    <n v="3566"/>
    <n v="5035"/>
    <n v="5127"/>
    <n v="1007"/>
    <x v="1"/>
  </r>
  <r>
    <x v="3"/>
    <x v="9"/>
    <x v="0"/>
    <s v="Floating License"/>
    <n v="2498"/>
    <n v="9200"/>
    <n v="8960"/>
    <n v="1840"/>
    <x v="1"/>
  </r>
  <r>
    <x v="3"/>
    <x v="9"/>
    <x v="1"/>
    <s v="Equipments"/>
    <n v="1245"/>
    <n v="5264"/>
    <n v="5126"/>
    <n v="1053"/>
    <x v="1"/>
  </r>
  <r>
    <x v="3"/>
    <x v="9"/>
    <x v="2"/>
    <s v="Prime"/>
    <n v="644"/>
    <n v="6605"/>
    <n v="6433"/>
    <n v="1321"/>
    <x v="1"/>
  </r>
  <r>
    <x v="3"/>
    <x v="9"/>
    <x v="3"/>
    <s v="Renewal"/>
    <n v="643"/>
    <n v="8400"/>
    <n v="7840"/>
    <n v="1680"/>
    <x v="1"/>
  </r>
  <r>
    <x v="3"/>
    <x v="9"/>
    <x v="2"/>
    <s v="Premium"/>
    <n v="455"/>
    <n v="5494"/>
    <n v="5128"/>
    <n v="1099"/>
    <x v="1"/>
  </r>
  <r>
    <x v="3"/>
    <x v="9"/>
    <x v="3"/>
    <s v="New"/>
    <n v="345"/>
    <n v="8400"/>
    <n v="7840"/>
    <n v="1680"/>
    <x v="1"/>
  </r>
  <r>
    <x v="3"/>
    <x v="9"/>
    <x v="1"/>
    <s v="Offices"/>
    <n v="122"/>
    <n v="120"/>
    <n v="112"/>
    <n v="24"/>
    <x v="1"/>
  </r>
  <r>
    <x v="3"/>
    <x v="9"/>
    <x v="4"/>
    <s v="Facebook Page"/>
    <n v="78"/>
    <n v="2517"/>
    <n v="5126"/>
    <n v="503"/>
    <x v="1"/>
  </r>
  <r>
    <x v="3"/>
    <x v="9"/>
    <x v="4"/>
    <s v="Google Ad"/>
    <n v="76"/>
    <n v="2517"/>
    <n v="5126"/>
    <n v="503"/>
    <x v="1"/>
  </r>
  <r>
    <x v="3"/>
    <x v="9"/>
    <x v="4"/>
    <s v="Company Website"/>
    <n v="46"/>
    <n v="110"/>
    <n v="224"/>
    <n v="22"/>
    <x v="1"/>
  </r>
  <r>
    <x v="3"/>
    <x v="9"/>
    <x v="4"/>
    <s v="Youtube Channel"/>
    <n v="34"/>
    <n v="2517"/>
    <n v="5126"/>
    <n v="503"/>
    <x v="1"/>
  </r>
  <r>
    <x v="3"/>
    <x v="9"/>
    <x v="1"/>
    <s v="Lands"/>
    <n v="7"/>
    <n v="220"/>
    <n v="224"/>
    <n v="44"/>
    <x v="1"/>
  </r>
  <r>
    <x v="3"/>
    <x v="9"/>
    <x v="4"/>
    <s v="Television Ad"/>
    <n v="3"/>
    <n v="2518"/>
    <n v="5127"/>
    <n v="504"/>
    <x v="1"/>
  </r>
  <r>
    <x v="3"/>
    <x v="9"/>
    <x v="5"/>
    <s v="Asset sale"/>
    <n v="2"/>
    <n v="7260"/>
    <n v="7392"/>
    <n v="1452"/>
    <x v="1"/>
  </r>
  <r>
    <x v="3"/>
    <x v="10"/>
    <x v="0"/>
    <s v="Software Metered License"/>
    <n v="3566"/>
    <n v="5264"/>
    <n v="5127"/>
    <n v="1053"/>
    <x v="1"/>
  </r>
  <r>
    <x v="3"/>
    <x v="10"/>
    <x v="0"/>
    <s v="Floating License"/>
    <n v="2498"/>
    <n v="8800"/>
    <n v="8960"/>
    <n v="1760"/>
    <x v="1"/>
  </r>
  <r>
    <x v="3"/>
    <x v="10"/>
    <x v="1"/>
    <s v="Equipments"/>
    <n v="1245"/>
    <n v="5035"/>
    <n v="5126"/>
    <n v="1007"/>
    <x v="1"/>
  </r>
  <r>
    <x v="3"/>
    <x v="10"/>
    <x v="2"/>
    <s v="Prime"/>
    <n v="644"/>
    <n v="22000"/>
    <n v="6433"/>
    <n v="4400"/>
    <x v="1"/>
  </r>
  <r>
    <x v="3"/>
    <x v="10"/>
    <x v="3"/>
    <s v="Renewal"/>
    <n v="643"/>
    <n v="7700"/>
    <n v="7840"/>
    <n v="1540"/>
    <x v="1"/>
  </r>
  <r>
    <x v="3"/>
    <x v="10"/>
    <x v="2"/>
    <s v="Premium"/>
    <n v="455"/>
    <n v="11111"/>
    <n v="5128"/>
    <n v="2222"/>
    <x v="1"/>
  </r>
  <r>
    <x v="3"/>
    <x v="10"/>
    <x v="3"/>
    <s v="New"/>
    <n v="345"/>
    <n v="7700"/>
    <n v="7840"/>
    <n v="1540"/>
    <x v="1"/>
  </r>
  <r>
    <x v="3"/>
    <x v="10"/>
    <x v="1"/>
    <s v="Offices"/>
    <n v="122"/>
    <n v="110"/>
    <n v="112"/>
    <n v="22"/>
    <x v="1"/>
  </r>
  <r>
    <x v="3"/>
    <x v="10"/>
    <x v="4"/>
    <s v="Facebook Page"/>
    <n v="78"/>
    <n v="2517"/>
    <n v="5126"/>
    <n v="503"/>
    <x v="1"/>
  </r>
  <r>
    <x v="3"/>
    <x v="10"/>
    <x v="4"/>
    <s v="Google Ad"/>
    <n v="76"/>
    <n v="2288"/>
    <n v="5126"/>
    <n v="458"/>
    <x v="1"/>
  </r>
  <r>
    <x v="3"/>
    <x v="10"/>
    <x v="4"/>
    <s v="Company Website"/>
    <n v="46"/>
    <n v="100"/>
    <n v="224"/>
    <n v="20"/>
    <x v="1"/>
  </r>
  <r>
    <x v="3"/>
    <x v="10"/>
    <x v="4"/>
    <s v="Youtube Channel"/>
    <n v="34"/>
    <n v="2288"/>
    <n v="5126"/>
    <n v="458"/>
    <x v="1"/>
  </r>
  <r>
    <x v="3"/>
    <x v="10"/>
    <x v="1"/>
    <s v="Lands"/>
    <n v="7"/>
    <n v="200"/>
    <n v="224"/>
    <n v="40"/>
    <x v="1"/>
  </r>
  <r>
    <x v="3"/>
    <x v="10"/>
    <x v="4"/>
    <s v="Television Ad"/>
    <n v="3"/>
    <n v="2289"/>
    <n v="5127"/>
    <n v="458"/>
    <x v="1"/>
  </r>
  <r>
    <x v="3"/>
    <x v="10"/>
    <x v="5"/>
    <s v="Asset sale"/>
    <n v="2"/>
    <n v="6600"/>
    <n v="7392"/>
    <n v="1320"/>
    <x v="1"/>
  </r>
  <r>
    <x v="3"/>
    <x v="11"/>
    <x v="0"/>
    <s v="Software Metered License"/>
    <n v="3566"/>
    <n v="4577"/>
    <n v="5127"/>
    <n v="915"/>
    <x v="1"/>
  </r>
  <r>
    <x v="3"/>
    <x v="11"/>
    <x v="0"/>
    <s v="Floating License"/>
    <n v="2498"/>
    <n v="8000"/>
    <n v="8960"/>
    <n v="1600"/>
    <x v="1"/>
  </r>
  <r>
    <x v="3"/>
    <x v="11"/>
    <x v="1"/>
    <s v="Equipments"/>
    <n v="1245"/>
    <n v="4577"/>
    <n v="5126"/>
    <n v="915"/>
    <x v="1"/>
  </r>
  <r>
    <x v="3"/>
    <x v="11"/>
    <x v="2"/>
    <s v="Prime"/>
    <n v="644"/>
    <n v="5744"/>
    <n v="6433"/>
    <n v="1149"/>
    <x v="1"/>
  </r>
  <r>
    <x v="3"/>
    <x v="11"/>
    <x v="3"/>
    <s v="Renewal"/>
    <n v="643"/>
    <n v="7000"/>
    <n v="7840"/>
    <n v="1400"/>
    <x v="1"/>
  </r>
  <r>
    <x v="3"/>
    <x v="11"/>
    <x v="2"/>
    <s v="Premium"/>
    <n v="455"/>
    <n v="4579"/>
    <n v="5128"/>
    <n v="916"/>
    <x v="1"/>
  </r>
  <r>
    <x v="3"/>
    <x v="11"/>
    <x v="3"/>
    <s v="New"/>
    <n v="345"/>
    <n v="7000"/>
    <n v="7840"/>
    <n v="1400"/>
    <x v="1"/>
  </r>
  <r>
    <x v="3"/>
    <x v="11"/>
    <x v="1"/>
    <s v="Offices"/>
    <n v="122"/>
    <n v="100"/>
    <n v="112"/>
    <n v="20"/>
    <x v="1"/>
  </r>
  <r>
    <x v="3"/>
    <x v="11"/>
    <x v="4"/>
    <s v="Facebook Page"/>
    <n v="78"/>
    <n v="2289"/>
    <n v="5126"/>
    <n v="458"/>
    <x v="1"/>
  </r>
  <r>
    <x v="3"/>
    <x v="11"/>
    <x v="4"/>
    <s v="Google Ad"/>
    <n v="76"/>
    <n v="2288"/>
    <n v="5126"/>
    <n v="458"/>
    <x v="1"/>
  </r>
  <r>
    <x v="3"/>
    <x v="11"/>
    <x v="4"/>
    <s v="Company Website"/>
    <n v="46"/>
    <n v="100"/>
    <n v="224"/>
    <n v="20"/>
    <x v="1"/>
  </r>
  <r>
    <x v="3"/>
    <x v="11"/>
    <x v="4"/>
    <s v="Youtube Channel"/>
    <n v="34"/>
    <n v="2288"/>
    <n v="5126"/>
    <n v="458"/>
    <x v="1"/>
  </r>
  <r>
    <x v="3"/>
    <x v="11"/>
    <x v="1"/>
    <s v="Lands"/>
    <n v="7"/>
    <n v="200"/>
    <n v="224"/>
    <n v="40"/>
    <x v="1"/>
  </r>
  <r>
    <x v="3"/>
    <x v="11"/>
    <x v="4"/>
    <s v="Television Ad"/>
    <n v="3"/>
    <n v="2289"/>
    <n v="5127"/>
    <n v="458"/>
    <x v="1"/>
  </r>
  <r>
    <x v="3"/>
    <x v="11"/>
    <x v="5"/>
    <s v="Asset sale"/>
    <n v="2"/>
    <n v="6600"/>
    <n v="7392"/>
    <n v="1320"/>
    <x v="1"/>
  </r>
  <r>
    <x v="4"/>
    <x v="0"/>
    <x v="0"/>
    <s v="Software Metered License"/>
    <n v="3566"/>
    <n v="4577"/>
    <n v="5127"/>
    <n v="915"/>
    <x v="1"/>
  </r>
  <r>
    <x v="4"/>
    <x v="0"/>
    <x v="0"/>
    <s v="Floating License"/>
    <n v="2498"/>
    <n v="8000"/>
    <n v="8960"/>
    <n v="1600"/>
    <x v="1"/>
  </r>
  <r>
    <x v="4"/>
    <x v="0"/>
    <x v="1"/>
    <s v="Equipments"/>
    <n v="1245"/>
    <n v="4577"/>
    <n v="5126"/>
    <n v="915"/>
    <x v="1"/>
  </r>
  <r>
    <x v="4"/>
    <x v="0"/>
    <x v="2"/>
    <s v="Prime"/>
    <n v="644"/>
    <n v="5744"/>
    <n v="6433"/>
    <n v="1149"/>
    <x v="1"/>
  </r>
  <r>
    <x v="4"/>
    <x v="0"/>
    <x v="3"/>
    <s v="Renewal"/>
    <n v="643"/>
    <n v="7000"/>
    <n v="7840"/>
    <n v="1400"/>
    <x v="1"/>
  </r>
  <r>
    <x v="4"/>
    <x v="0"/>
    <x v="2"/>
    <s v="Premium"/>
    <n v="455"/>
    <n v="4579"/>
    <n v="5128"/>
    <n v="916"/>
    <x v="1"/>
  </r>
  <r>
    <x v="4"/>
    <x v="0"/>
    <x v="3"/>
    <s v="New"/>
    <n v="345"/>
    <n v="7000"/>
    <n v="7840"/>
    <n v="1400"/>
    <x v="1"/>
  </r>
  <r>
    <x v="4"/>
    <x v="0"/>
    <x v="1"/>
    <s v="Offices"/>
    <n v="122"/>
    <n v="100"/>
    <n v="112"/>
    <n v="20"/>
    <x v="1"/>
  </r>
  <r>
    <x v="4"/>
    <x v="0"/>
    <x v="4"/>
    <s v="Facebook Page"/>
    <n v="78"/>
    <n v="4577"/>
    <n v="5126"/>
    <n v="915"/>
    <x v="1"/>
  </r>
  <r>
    <x v="4"/>
    <x v="0"/>
    <x v="4"/>
    <s v="Google Ad"/>
    <n v="76"/>
    <n v="4577"/>
    <n v="5126"/>
    <n v="915"/>
    <x v="1"/>
  </r>
  <r>
    <x v="4"/>
    <x v="0"/>
    <x v="4"/>
    <s v="Company Website"/>
    <n v="46"/>
    <n v="200"/>
    <n v="224"/>
    <n v="40"/>
    <x v="1"/>
  </r>
  <r>
    <x v="4"/>
    <x v="0"/>
    <x v="4"/>
    <s v="Youtube Channel"/>
    <n v="34"/>
    <n v="4577"/>
    <n v="5126"/>
    <n v="915"/>
    <x v="1"/>
  </r>
  <r>
    <x v="4"/>
    <x v="0"/>
    <x v="1"/>
    <s v="Lands"/>
    <n v="7"/>
    <n v="200"/>
    <n v="224"/>
    <n v="40"/>
    <x v="1"/>
  </r>
  <r>
    <x v="4"/>
    <x v="0"/>
    <x v="5"/>
    <s v="Asset sale"/>
    <n v="3"/>
    <n v="6600"/>
    <n v="7392"/>
    <n v="1320"/>
    <x v="1"/>
  </r>
  <r>
    <x v="4"/>
    <x v="0"/>
    <x v="4"/>
    <s v="Television Ad"/>
    <n v="3"/>
    <n v="4577"/>
    <n v="5127"/>
    <n v="915"/>
    <x v="1"/>
  </r>
  <r>
    <x v="4"/>
    <x v="1"/>
    <x v="0"/>
    <s v="Software Metered License"/>
    <n v="3566"/>
    <n v="4577"/>
    <n v="5127"/>
    <n v="915"/>
    <x v="1"/>
  </r>
  <r>
    <x v="4"/>
    <x v="1"/>
    <x v="0"/>
    <s v="Floating License"/>
    <n v="2498"/>
    <n v="8000"/>
    <n v="8960"/>
    <n v="1600"/>
    <x v="1"/>
  </r>
  <r>
    <x v="4"/>
    <x v="1"/>
    <x v="1"/>
    <s v="Equipments"/>
    <n v="1245"/>
    <n v="4577"/>
    <n v="5126"/>
    <n v="915"/>
    <x v="1"/>
  </r>
  <r>
    <x v="4"/>
    <x v="1"/>
    <x v="2"/>
    <s v="Prime"/>
    <n v="644"/>
    <n v="5744"/>
    <n v="6433"/>
    <n v="1149"/>
    <x v="1"/>
  </r>
  <r>
    <x v="4"/>
    <x v="1"/>
    <x v="3"/>
    <s v="Renewal"/>
    <n v="643"/>
    <n v="7000"/>
    <n v="7840"/>
    <n v="1400"/>
    <x v="1"/>
  </r>
  <r>
    <x v="4"/>
    <x v="1"/>
    <x v="2"/>
    <s v="Premium"/>
    <n v="455"/>
    <n v="4579"/>
    <n v="5128"/>
    <n v="916"/>
    <x v="1"/>
  </r>
  <r>
    <x v="4"/>
    <x v="1"/>
    <x v="3"/>
    <s v="New"/>
    <n v="345"/>
    <n v="7000"/>
    <n v="7840"/>
    <n v="1400"/>
    <x v="1"/>
  </r>
  <r>
    <x v="4"/>
    <x v="1"/>
    <x v="1"/>
    <s v="Offices"/>
    <n v="122"/>
    <n v="100"/>
    <n v="112"/>
    <n v="20"/>
    <x v="1"/>
  </r>
  <r>
    <x v="4"/>
    <x v="1"/>
    <x v="4"/>
    <s v="Facebook Page"/>
    <n v="78"/>
    <n v="4577"/>
    <n v="5126"/>
    <n v="915"/>
    <x v="1"/>
  </r>
  <r>
    <x v="4"/>
    <x v="1"/>
    <x v="4"/>
    <s v="Google Ad"/>
    <n v="76"/>
    <n v="4577"/>
    <n v="5126"/>
    <n v="915"/>
    <x v="1"/>
  </r>
  <r>
    <x v="4"/>
    <x v="1"/>
    <x v="4"/>
    <s v="Company Website"/>
    <n v="46"/>
    <n v="200"/>
    <n v="224"/>
    <n v="40"/>
    <x v="1"/>
  </r>
  <r>
    <x v="4"/>
    <x v="1"/>
    <x v="4"/>
    <s v="Youtube Channel"/>
    <n v="34"/>
    <n v="4577"/>
    <n v="5126"/>
    <n v="915"/>
    <x v="1"/>
  </r>
  <r>
    <x v="4"/>
    <x v="1"/>
    <x v="1"/>
    <s v="Lands"/>
    <n v="7"/>
    <n v="200"/>
    <n v="224"/>
    <n v="40"/>
    <x v="1"/>
  </r>
  <r>
    <x v="4"/>
    <x v="1"/>
    <x v="4"/>
    <s v="Television Ad"/>
    <n v="3"/>
    <n v="4577"/>
    <n v="5127"/>
    <n v="915"/>
    <x v="1"/>
  </r>
  <r>
    <x v="4"/>
    <x v="1"/>
    <x v="5"/>
    <s v="Asset sale"/>
    <n v="2"/>
    <n v="6600"/>
    <n v="7392"/>
    <n v="1320"/>
    <x v="1"/>
  </r>
  <r>
    <x v="4"/>
    <x v="2"/>
    <x v="0"/>
    <s v="Software Metered License"/>
    <n v="3566"/>
    <n v="4577"/>
    <n v="5127"/>
    <n v="915"/>
    <x v="1"/>
  </r>
  <r>
    <x v="4"/>
    <x v="2"/>
    <x v="0"/>
    <s v="Floating License"/>
    <n v="2498"/>
    <n v="8000"/>
    <n v="8960"/>
    <n v="1600"/>
    <x v="1"/>
  </r>
  <r>
    <x v="4"/>
    <x v="2"/>
    <x v="1"/>
    <s v="Equipments"/>
    <n v="1245"/>
    <n v="4577"/>
    <n v="5126"/>
    <n v="915"/>
    <x v="1"/>
  </r>
  <r>
    <x v="4"/>
    <x v="2"/>
    <x v="2"/>
    <s v="Prime"/>
    <n v="644"/>
    <n v="5744"/>
    <n v="6433"/>
    <n v="1149"/>
    <x v="0"/>
  </r>
  <r>
    <x v="4"/>
    <x v="2"/>
    <x v="3"/>
    <s v="Renewal"/>
    <n v="643"/>
    <n v="7000"/>
    <n v="7840"/>
    <n v="1400"/>
    <x v="0"/>
  </r>
  <r>
    <x v="4"/>
    <x v="2"/>
    <x v="2"/>
    <s v="Premium"/>
    <n v="455"/>
    <n v="4579"/>
    <n v="5128"/>
    <n v="916"/>
    <x v="0"/>
  </r>
  <r>
    <x v="4"/>
    <x v="2"/>
    <x v="3"/>
    <s v="New"/>
    <n v="345"/>
    <n v="7000"/>
    <n v="7840"/>
    <n v="1400"/>
    <x v="0"/>
  </r>
  <r>
    <x v="4"/>
    <x v="2"/>
    <x v="1"/>
    <s v="Offices"/>
    <n v="122"/>
    <n v="100"/>
    <n v="112"/>
    <n v="20"/>
    <x v="0"/>
  </r>
  <r>
    <x v="4"/>
    <x v="2"/>
    <x v="4"/>
    <s v="Facebook Page"/>
    <n v="78"/>
    <n v="4577"/>
    <n v="5126"/>
    <n v="915"/>
    <x v="0"/>
  </r>
  <r>
    <x v="4"/>
    <x v="2"/>
    <x v="4"/>
    <s v="Google Ad"/>
    <n v="76"/>
    <n v="4577"/>
    <n v="5126"/>
    <n v="915"/>
    <x v="0"/>
  </r>
  <r>
    <x v="4"/>
    <x v="2"/>
    <x v="4"/>
    <s v="Company Website"/>
    <n v="46"/>
    <n v="200"/>
    <n v="224"/>
    <n v="40"/>
    <x v="0"/>
  </r>
  <r>
    <x v="4"/>
    <x v="2"/>
    <x v="4"/>
    <s v="Youtube Channel"/>
    <n v="34"/>
    <n v="4577"/>
    <n v="5126"/>
    <n v="915"/>
    <x v="0"/>
  </r>
  <r>
    <x v="4"/>
    <x v="2"/>
    <x v="1"/>
    <s v="Lands"/>
    <n v="7"/>
    <n v="200"/>
    <n v="224"/>
    <n v="40"/>
    <x v="0"/>
  </r>
  <r>
    <x v="4"/>
    <x v="2"/>
    <x v="4"/>
    <s v="Television Ad"/>
    <n v="3"/>
    <n v="4577"/>
    <n v="5127"/>
    <n v="915"/>
    <x v="0"/>
  </r>
  <r>
    <x v="4"/>
    <x v="2"/>
    <x v="5"/>
    <s v="Asset sale"/>
    <n v="2"/>
    <n v="6600"/>
    <n v="7392"/>
    <n v="1320"/>
    <x v="0"/>
  </r>
  <r>
    <x v="4"/>
    <x v="3"/>
    <x v="0"/>
    <s v="Software Metered License"/>
    <n v="3566"/>
    <n v="4577"/>
    <n v="5127"/>
    <n v="915"/>
    <x v="0"/>
  </r>
  <r>
    <x v="4"/>
    <x v="3"/>
    <x v="0"/>
    <s v="Floating License"/>
    <n v="2498"/>
    <n v="8000"/>
    <n v="8960"/>
    <n v="1600"/>
    <x v="0"/>
  </r>
  <r>
    <x v="4"/>
    <x v="3"/>
    <x v="1"/>
    <s v="Equipments"/>
    <n v="1245"/>
    <n v="4577"/>
    <n v="5126"/>
    <n v="915"/>
    <x v="0"/>
  </r>
  <r>
    <x v="4"/>
    <x v="3"/>
    <x v="2"/>
    <s v="Prime"/>
    <n v="644"/>
    <n v="5744"/>
    <n v="6433"/>
    <n v="1149"/>
    <x v="0"/>
  </r>
  <r>
    <x v="4"/>
    <x v="3"/>
    <x v="3"/>
    <s v="Renewal"/>
    <n v="643"/>
    <n v="7000"/>
    <n v="7840"/>
    <n v="1400"/>
    <x v="0"/>
  </r>
  <r>
    <x v="4"/>
    <x v="3"/>
    <x v="2"/>
    <s v="Premium"/>
    <n v="455"/>
    <n v="4579"/>
    <n v="5128"/>
    <n v="916"/>
    <x v="0"/>
  </r>
  <r>
    <x v="4"/>
    <x v="3"/>
    <x v="3"/>
    <s v="New"/>
    <n v="345"/>
    <n v="7000"/>
    <n v="7840"/>
    <n v="1400"/>
    <x v="0"/>
  </r>
  <r>
    <x v="4"/>
    <x v="3"/>
    <x v="1"/>
    <s v="Offices"/>
    <n v="122"/>
    <n v="100"/>
    <n v="112"/>
    <n v="20"/>
    <x v="0"/>
  </r>
  <r>
    <x v="4"/>
    <x v="3"/>
    <x v="4"/>
    <s v="Facebook Page"/>
    <n v="78"/>
    <n v="4577"/>
    <n v="5126"/>
    <n v="915"/>
    <x v="0"/>
  </r>
  <r>
    <x v="4"/>
    <x v="3"/>
    <x v="4"/>
    <s v="Google Ad"/>
    <n v="76"/>
    <n v="4577"/>
    <n v="5126"/>
    <n v="915"/>
    <x v="0"/>
  </r>
  <r>
    <x v="4"/>
    <x v="3"/>
    <x v="4"/>
    <s v="Company Website"/>
    <n v="46"/>
    <n v="200"/>
    <n v="224"/>
    <n v="40"/>
    <x v="0"/>
  </r>
  <r>
    <x v="4"/>
    <x v="3"/>
    <x v="4"/>
    <s v="Youtube Channel"/>
    <n v="34"/>
    <n v="4577"/>
    <n v="5126"/>
    <n v="915"/>
    <x v="0"/>
  </r>
  <r>
    <x v="4"/>
    <x v="3"/>
    <x v="1"/>
    <s v="Lands"/>
    <n v="7"/>
    <n v="200"/>
    <n v="224"/>
    <n v="40"/>
    <x v="0"/>
  </r>
  <r>
    <x v="4"/>
    <x v="3"/>
    <x v="4"/>
    <s v="Television Ad"/>
    <n v="3"/>
    <n v="4577"/>
    <n v="5127"/>
    <n v="915"/>
    <x v="0"/>
  </r>
  <r>
    <x v="4"/>
    <x v="3"/>
    <x v="5"/>
    <s v="Asset sale"/>
    <n v="2"/>
    <n v="6600"/>
    <n v="7392"/>
    <n v="1320"/>
    <x v="0"/>
  </r>
  <r>
    <x v="4"/>
    <x v="4"/>
    <x v="0"/>
    <s v="Software Metered License"/>
    <n v="3566"/>
    <n v="4577"/>
    <n v="5127"/>
    <n v="915"/>
    <x v="0"/>
  </r>
  <r>
    <x v="4"/>
    <x v="4"/>
    <x v="0"/>
    <s v="Floating License"/>
    <n v="2498"/>
    <n v="8000"/>
    <n v="8960"/>
    <n v="1600"/>
    <x v="0"/>
  </r>
  <r>
    <x v="4"/>
    <x v="4"/>
    <x v="1"/>
    <s v="Equipments"/>
    <n v="1245"/>
    <n v="4577"/>
    <n v="5126"/>
    <n v="915"/>
    <x v="0"/>
  </r>
  <r>
    <x v="4"/>
    <x v="4"/>
    <x v="2"/>
    <s v="Prime"/>
    <n v="644"/>
    <n v="5744"/>
    <n v="6433"/>
    <n v="1149"/>
    <x v="0"/>
  </r>
  <r>
    <x v="4"/>
    <x v="4"/>
    <x v="3"/>
    <s v="Renewal"/>
    <n v="643"/>
    <n v="7000"/>
    <n v="7840"/>
    <n v="1400"/>
    <x v="0"/>
  </r>
  <r>
    <x v="4"/>
    <x v="4"/>
    <x v="2"/>
    <s v="Premium"/>
    <n v="455"/>
    <n v="4579"/>
    <n v="5128"/>
    <n v="916"/>
    <x v="0"/>
  </r>
  <r>
    <x v="4"/>
    <x v="4"/>
    <x v="3"/>
    <s v="New"/>
    <n v="345"/>
    <n v="7000"/>
    <n v="7840"/>
    <n v="1400"/>
    <x v="0"/>
  </r>
  <r>
    <x v="4"/>
    <x v="4"/>
    <x v="1"/>
    <s v="Offices"/>
    <n v="122"/>
    <n v="100"/>
    <n v="112"/>
    <n v="20"/>
    <x v="0"/>
  </r>
  <r>
    <x v="4"/>
    <x v="4"/>
    <x v="4"/>
    <s v="Facebook Page"/>
    <n v="78"/>
    <n v="4577"/>
    <n v="5126"/>
    <n v="915"/>
    <x v="0"/>
  </r>
  <r>
    <x v="4"/>
    <x v="4"/>
    <x v="4"/>
    <s v="Google Ad"/>
    <n v="76"/>
    <n v="4577"/>
    <n v="5126"/>
    <n v="915"/>
    <x v="0"/>
  </r>
  <r>
    <x v="4"/>
    <x v="4"/>
    <x v="4"/>
    <s v="Company Website"/>
    <n v="46"/>
    <n v="200"/>
    <n v="224"/>
    <n v="40"/>
    <x v="0"/>
  </r>
  <r>
    <x v="4"/>
    <x v="4"/>
    <x v="4"/>
    <s v="Youtube Channel"/>
    <n v="34"/>
    <n v="4577"/>
    <n v="5126"/>
    <n v="915"/>
    <x v="0"/>
  </r>
  <r>
    <x v="4"/>
    <x v="4"/>
    <x v="1"/>
    <s v="Lands"/>
    <n v="7"/>
    <n v="200"/>
    <n v="224"/>
    <n v="40"/>
    <x v="0"/>
  </r>
  <r>
    <x v="4"/>
    <x v="4"/>
    <x v="4"/>
    <s v="Television Ad"/>
    <n v="3"/>
    <n v="4577"/>
    <n v="5127"/>
    <n v="915"/>
    <x v="0"/>
  </r>
  <r>
    <x v="4"/>
    <x v="4"/>
    <x v="5"/>
    <s v="Asset sale"/>
    <n v="2"/>
    <n v="6600"/>
    <n v="7392"/>
    <n v="1320"/>
    <x v="1"/>
  </r>
  <r>
    <x v="4"/>
    <x v="5"/>
    <x v="0"/>
    <s v="Software Metered License"/>
    <n v="3566"/>
    <n v="4577"/>
    <n v="5127"/>
    <n v="915"/>
    <x v="1"/>
  </r>
  <r>
    <x v="4"/>
    <x v="5"/>
    <x v="0"/>
    <s v="Floating License"/>
    <n v="2498"/>
    <n v="8000"/>
    <n v="8960"/>
    <n v="1600"/>
    <x v="1"/>
  </r>
  <r>
    <x v="4"/>
    <x v="5"/>
    <x v="1"/>
    <s v="Equipments"/>
    <n v="1245"/>
    <n v="4577"/>
    <n v="5126"/>
    <n v="915"/>
    <x v="1"/>
  </r>
  <r>
    <x v="4"/>
    <x v="5"/>
    <x v="2"/>
    <s v="Prime"/>
    <n v="644"/>
    <n v="5744"/>
    <n v="6433"/>
    <n v="1149"/>
    <x v="1"/>
  </r>
  <r>
    <x v="4"/>
    <x v="5"/>
    <x v="3"/>
    <s v="Renewal"/>
    <n v="643"/>
    <n v="7000"/>
    <n v="7840"/>
    <n v="1400"/>
    <x v="1"/>
  </r>
  <r>
    <x v="4"/>
    <x v="5"/>
    <x v="2"/>
    <s v="Premium"/>
    <n v="455"/>
    <n v="4579"/>
    <n v="5128"/>
    <n v="916"/>
    <x v="1"/>
  </r>
  <r>
    <x v="4"/>
    <x v="5"/>
    <x v="3"/>
    <s v="New"/>
    <n v="345"/>
    <n v="7000"/>
    <n v="7840"/>
    <n v="1400"/>
    <x v="1"/>
  </r>
  <r>
    <x v="4"/>
    <x v="5"/>
    <x v="1"/>
    <s v="Offices"/>
    <n v="122"/>
    <n v="100"/>
    <n v="112"/>
    <n v="20"/>
    <x v="1"/>
  </r>
  <r>
    <x v="4"/>
    <x v="5"/>
    <x v="4"/>
    <s v="Facebook Page"/>
    <n v="78"/>
    <n v="4577"/>
    <n v="5126"/>
    <n v="915"/>
    <x v="1"/>
  </r>
  <r>
    <x v="4"/>
    <x v="5"/>
    <x v="4"/>
    <s v="Google Ad"/>
    <n v="76"/>
    <n v="4577"/>
    <n v="5126"/>
    <n v="915"/>
    <x v="1"/>
  </r>
  <r>
    <x v="4"/>
    <x v="5"/>
    <x v="4"/>
    <s v="Company Website"/>
    <n v="46"/>
    <n v="200"/>
    <n v="224"/>
    <n v="40"/>
    <x v="1"/>
  </r>
  <r>
    <x v="4"/>
    <x v="5"/>
    <x v="4"/>
    <s v="Youtube Channel"/>
    <n v="34"/>
    <n v="4577"/>
    <n v="5126"/>
    <n v="915"/>
    <x v="1"/>
  </r>
  <r>
    <x v="4"/>
    <x v="5"/>
    <x v="1"/>
    <s v="Lands"/>
    <n v="7"/>
    <n v="200"/>
    <n v="224"/>
    <n v="40"/>
    <x v="1"/>
  </r>
  <r>
    <x v="4"/>
    <x v="5"/>
    <x v="5"/>
    <s v="Asset sale"/>
    <n v="3"/>
    <n v="6600"/>
    <n v="7392"/>
    <n v="1320"/>
    <x v="1"/>
  </r>
  <r>
    <x v="4"/>
    <x v="5"/>
    <x v="4"/>
    <s v="Television Ad"/>
    <n v="3"/>
    <n v="4577"/>
    <n v="5127"/>
    <n v="915"/>
    <x v="1"/>
  </r>
  <r>
    <x v="4"/>
    <x v="6"/>
    <x v="0"/>
    <s v="Software Metered License"/>
    <n v="3566"/>
    <n v="4577"/>
    <n v="5127"/>
    <n v="915"/>
    <x v="1"/>
  </r>
  <r>
    <x v="4"/>
    <x v="6"/>
    <x v="0"/>
    <s v="Floating License"/>
    <n v="2498"/>
    <n v="8000"/>
    <n v="8960"/>
    <n v="1600"/>
    <x v="1"/>
  </r>
  <r>
    <x v="4"/>
    <x v="6"/>
    <x v="1"/>
    <s v="Equipments"/>
    <n v="1245"/>
    <n v="4577"/>
    <n v="5126"/>
    <n v="915"/>
    <x v="1"/>
  </r>
  <r>
    <x v="4"/>
    <x v="6"/>
    <x v="2"/>
    <s v="Prime"/>
    <n v="644"/>
    <n v="5744"/>
    <n v="6433"/>
    <n v="1149"/>
    <x v="1"/>
  </r>
  <r>
    <x v="4"/>
    <x v="6"/>
    <x v="3"/>
    <s v="Renewal"/>
    <n v="643"/>
    <n v="7000"/>
    <n v="7840"/>
    <n v="1400"/>
    <x v="1"/>
  </r>
  <r>
    <x v="4"/>
    <x v="6"/>
    <x v="2"/>
    <s v="Premium"/>
    <n v="455"/>
    <n v="4579"/>
    <n v="5128"/>
    <n v="916"/>
    <x v="1"/>
  </r>
  <r>
    <x v="4"/>
    <x v="6"/>
    <x v="3"/>
    <s v="New"/>
    <n v="345"/>
    <n v="7000"/>
    <n v="7840"/>
    <n v="1400"/>
    <x v="1"/>
  </r>
  <r>
    <x v="4"/>
    <x v="6"/>
    <x v="1"/>
    <s v="Offices"/>
    <n v="122"/>
    <n v="100"/>
    <n v="112"/>
    <n v="20"/>
    <x v="0"/>
  </r>
  <r>
    <x v="4"/>
    <x v="6"/>
    <x v="4"/>
    <s v="Facebook Page"/>
    <n v="78"/>
    <n v="4577"/>
    <n v="5126"/>
    <n v="915"/>
    <x v="0"/>
  </r>
  <r>
    <x v="4"/>
    <x v="6"/>
    <x v="4"/>
    <s v="Google Ad"/>
    <n v="76"/>
    <n v="4577"/>
    <n v="5126"/>
    <n v="915"/>
    <x v="0"/>
  </r>
  <r>
    <x v="4"/>
    <x v="6"/>
    <x v="4"/>
    <s v="Company Website"/>
    <n v="46"/>
    <n v="200"/>
    <n v="224"/>
    <n v="40"/>
    <x v="0"/>
  </r>
  <r>
    <x v="4"/>
    <x v="6"/>
    <x v="4"/>
    <s v="Youtube Channel"/>
    <n v="34"/>
    <n v="4577"/>
    <n v="5126"/>
    <n v="915"/>
    <x v="0"/>
  </r>
  <r>
    <x v="4"/>
    <x v="6"/>
    <x v="1"/>
    <s v="Lands"/>
    <n v="7"/>
    <n v="200"/>
    <n v="224"/>
    <n v="40"/>
    <x v="0"/>
  </r>
  <r>
    <x v="4"/>
    <x v="6"/>
    <x v="4"/>
    <s v="Television Ad"/>
    <n v="3"/>
    <n v="4577"/>
    <n v="5127"/>
    <n v="915"/>
    <x v="0"/>
  </r>
  <r>
    <x v="4"/>
    <x v="6"/>
    <x v="5"/>
    <s v="Asset sale"/>
    <n v="2"/>
    <n v="6600"/>
    <n v="7392"/>
    <n v="1320"/>
    <x v="0"/>
  </r>
  <r>
    <x v="4"/>
    <x v="7"/>
    <x v="0"/>
    <s v="Software Metered License"/>
    <n v="3566"/>
    <n v="4577"/>
    <n v="5127"/>
    <n v="915"/>
    <x v="0"/>
  </r>
  <r>
    <x v="4"/>
    <x v="7"/>
    <x v="0"/>
    <s v="Floating License"/>
    <n v="2498"/>
    <n v="8000"/>
    <n v="8960"/>
    <n v="1600"/>
    <x v="0"/>
  </r>
  <r>
    <x v="4"/>
    <x v="7"/>
    <x v="1"/>
    <s v="Equipments"/>
    <n v="1245"/>
    <n v="4577"/>
    <n v="5126"/>
    <n v="915"/>
    <x v="0"/>
  </r>
  <r>
    <x v="4"/>
    <x v="7"/>
    <x v="2"/>
    <s v="Prime"/>
    <n v="644"/>
    <n v="5744"/>
    <n v="6433"/>
    <n v="1149"/>
    <x v="0"/>
  </r>
  <r>
    <x v="4"/>
    <x v="7"/>
    <x v="3"/>
    <s v="Renewal"/>
    <n v="643"/>
    <n v="7000"/>
    <n v="7840"/>
    <n v="1400"/>
    <x v="0"/>
  </r>
  <r>
    <x v="4"/>
    <x v="7"/>
    <x v="2"/>
    <s v="Premium"/>
    <n v="455"/>
    <n v="4579"/>
    <n v="5128"/>
    <n v="916"/>
    <x v="0"/>
  </r>
  <r>
    <x v="4"/>
    <x v="7"/>
    <x v="3"/>
    <s v="New"/>
    <n v="345"/>
    <n v="7000"/>
    <n v="7840"/>
    <n v="1400"/>
    <x v="0"/>
  </r>
  <r>
    <x v="4"/>
    <x v="7"/>
    <x v="1"/>
    <s v="Offices"/>
    <n v="122"/>
    <n v="100"/>
    <n v="112"/>
    <n v="20"/>
    <x v="0"/>
  </r>
  <r>
    <x v="4"/>
    <x v="7"/>
    <x v="4"/>
    <s v="Facebook Page"/>
    <n v="78"/>
    <n v="4577"/>
    <n v="5126"/>
    <n v="915"/>
    <x v="0"/>
  </r>
  <r>
    <x v="4"/>
    <x v="7"/>
    <x v="4"/>
    <s v="Google Ad"/>
    <n v="76"/>
    <n v="4577"/>
    <n v="5126"/>
    <n v="915"/>
    <x v="0"/>
  </r>
  <r>
    <x v="4"/>
    <x v="7"/>
    <x v="4"/>
    <s v="Company Website"/>
    <n v="46"/>
    <n v="200"/>
    <n v="224"/>
    <n v="40"/>
    <x v="0"/>
  </r>
  <r>
    <x v="4"/>
    <x v="7"/>
    <x v="4"/>
    <s v="Youtube Channel"/>
    <n v="34"/>
    <n v="4577"/>
    <n v="5126"/>
    <n v="915"/>
    <x v="0"/>
  </r>
  <r>
    <x v="4"/>
    <x v="7"/>
    <x v="1"/>
    <s v="Lands"/>
    <n v="7"/>
    <n v="200"/>
    <n v="224"/>
    <n v="40"/>
    <x v="0"/>
  </r>
  <r>
    <x v="4"/>
    <x v="7"/>
    <x v="4"/>
    <s v="Television Ad"/>
    <n v="3"/>
    <n v="4577"/>
    <n v="5127"/>
    <n v="915"/>
    <x v="0"/>
  </r>
  <r>
    <x v="4"/>
    <x v="7"/>
    <x v="5"/>
    <s v="Asset sale"/>
    <n v="2"/>
    <n v="6600"/>
    <n v="7392"/>
    <n v="1320"/>
    <x v="0"/>
  </r>
  <r>
    <x v="4"/>
    <x v="8"/>
    <x v="0"/>
    <s v="Software Metered License"/>
    <n v="3566"/>
    <n v="4577"/>
    <n v="5127"/>
    <n v="915"/>
    <x v="0"/>
  </r>
  <r>
    <x v="4"/>
    <x v="8"/>
    <x v="0"/>
    <s v="Floating License"/>
    <n v="2498"/>
    <n v="8000"/>
    <n v="8960"/>
    <n v="1600"/>
    <x v="0"/>
  </r>
  <r>
    <x v="4"/>
    <x v="8"/>
    <x v="1"/>
    <s v="Equipments"/>
    <n v="1245"/>
    <n v="4577"/>
    <n v="5126"/>
    <n v="915"/>
    <x v="0"/>
  </r>
  <r>
    <x v="4"/>
    <x v="8"/>
    <x v="2"/>
    <s v="Prime"/>
    <n v="644"/>
    <n v="5744"/>
    <n v="6433"/>
    <n v="1149"/>
    <x v="0"/>
  </r>
  <r>
    <x v="4"/>
    <x v="8"/>
    <x v="3"/>
    <s v="Renewal"/>
    <n v="643"/>
    <n v="7000"/>
    <n v="7840"/>
    <n v="1400"/>
    <x v="0"/>
  </r>
  <r>
    <x v="4"/>
    <x v="8"/>
    <x v="2"/>
    <s v="Premium"/>
    <n v="455"/>
    <n v="4579"/>
    <n v="5128"/>
    <n v="916"/>
    <x v="0"/>
  </r>
  <r>
    <x v="4"/>
    <x v="8"/>
    <x v="3"/>
    <s v="New"/>
    <n v="345"/>
    <n v="7000"/>
    <n v="7840"/>
    <n v="1400"/>
    <x v="0"/>
  </r>
  <r>
    <x v="4"/>
    <x v="8"/>
    <x v="1"/>
    <s v="Offices"/>
    <n v="122"/>
    <n v="100"/>
    <n v="112"/>
    <n v="20"/>
    <x v="0"/>
  </r>
  <r>
    <x v="4"/>
    <x v="8"/>
    <x v="4"/>
    <s v="Facebook Page"/>
    <n v="78"/>
    <n v="4577"/>
    <n v="5126"/>
    <n v="915"/>
    <x v="0"/>
  </r>
  <r>
    <x v="4"/>
    <x v="8"/>
    <x v="4"/>
    <s v="Google Ad"/>
    <n v="76"/>
    <n v="4577"/>
    <n v="5126"/>
    <n v="915"/>
    <x v="0"/>
  </r>
  <r>
    <x v="4"/>
    <x v="8"/>
    <x v="4"/>
    <s v="Company Website"/>
    <n v="46"/>
    <n v="200"/>
    <n v="224"/>
    <n v="40"/>
    <x v="0"/>
  </r>
  <r>
    <x v="4"/>
    <x v="8"/>
    <x v="4"/>
    <s v="Youtube Channel"/>
    <n v="34"/>
    <n v="4577"/>
    <n v="5126"/>
    <n v="915"/>
    <x v="0"/>
  </r>
  <r>
    <x v="4"/>
    <x v="8"/>
    <x v="1"/>
    <s v="Lands"/>
    <n v="7"/>
    <n v="200"/>
    <n v="224"/>
    <n v="40"/>
    <x v="0"/>
  </r>
  <r>
    <x v="4"/>
    <x v="8"/>
    <x v="4"/>
    <s v="Television Ad"/>
    <n v="3"/>
    <n v="4577"/>
    <n v="5127"/>
    <n v="915"/>
    <x v="0"/>
  </r>
  <r>
    <x v="4"/>
    <x v="8"/>
    <x v="5"/>
    <s v="Asset sale"/>
    <n v="2"/>
    <n v="6600"/>
    <n v="7392"/>
    <n v="1320"/>
    <x v="0"/>
  </r>
  <r>
    <x v="4"/>
    <x v="9"/>
    <x v="0"/>
    <s v="Software Metered License"/>
    <n v="3566"/>
    <n v="4577"/>
    <n v="5127"/>
    <n v="915"/>
    <x v="0"/>
  </r>
  <r>
    <x v="4"/>
    <x v="9"/>
    <x v="0"/>
    <s v="Floating License"/>
    <n v="2498"/>
    <n v="8000"/>
    <n v="8960"/>
    <n v="1600"/>
    <x v="0"/>
  </r>
  <r>
    <x v="4"/>
    <x v="9"/>
    <x v="1"/>
    <s v="Equipments"/>
    <n v="1245"/>
    <n v="4577"/>
    <n v="5126"/>
    <n v="915"/>
    <x v="0"/>
  </r>
  <r>
    <x v="4"/>
    <x v="9"/>
    <x v="2"/>
    <s v="Prime"/>
    <n v="644"/>
    <n v="5744"/>
    <n v="6433"/>
    <n v="1149"/>
    <x v="0"/>
  </r>
  <r>
    <x v="4"/>
    <x v="9"/>
    <x v="3"/>
    <s v="Renewal"/>
    <n v="643"/>
    <n v="7000"/>
    <n v="7840"/>
    <n v="1400"/>
    <x v="1"/>
  </r>
  <r>
    <x v="4"/>
    <x v="9"/>
    <x v="2"/>
    <s v="Premium"/>
    <n v="455"/>
    <n v="4579"/>
    <n v="5128"/>
    <n v="916"/>
    <x v="1"/>
  </r>
  <r>
    <x v="4"/>
    <x v="9"/>
    <x v="3"/>
    <s v="New"/>
    <n v="345"/>
    <n v="7000"/>
    <n v="7840"/>
    <n v="1400"/>
    <x v="1"/>
  </r>
  <r>
    <x v="4"/>
    <x v="9"/>
    <x v="1"/>
    <s v="Offices"/>
    <n v="122"/>
    <n v="100"/>
    <n v="112"/>
    <n v="20"/>
    <x v="1"/>
  </r>
  <r>
    <x v="4"/>
    <x v="9"/>
    <x v="4"/>
    <s v="Facebook Page"/>
    <n v="78"/>
    <n v="4577"/>
    <n v="5126"/>
    <n v="915"/>
    <x v="1"/>
  </r>
  <r>
    <x v="4"/>
    <x v="9"/>
    <x v="4"/>
    <s v="Google Ad"/>
    <n v="76"/>
    <n v="4577"/>
    <n v="5126"/>
    <n v="915"/>
    <x v="1"/>
  </r>
  <r>
    <x v="4"/>
    <x v="9"/>
    <x v="4"/>
    <s v="Company Website"/>
    <n v="46"/>
    <n v="200"/>
    <n v="224"/>
    <n v="40"/>
    <x v="1"/>
  </r>
  <r>
    <x v="4"/>
    <x v="9"/>
    <x v="4"/>
    <s v="Youtube Channel"/>
    <n v="34"/>
    <n v="4577"/>
    <n v="5126"/>
    <n v="915"/>
    <x v="1"/>
  </r>
  <r>
    <x v="4"/>
    <x v="9"/>
    <x v="1"/>
    <s v="Lands"/>
    <n v="7"/>
    <n v="200"/>
    <n v="224"/>
    <n v="40"/>
    <x v="1"/>
  </r>
  <r>
    <x v="4"/>
    <x v="9"/>
    <x v="4"/>
    <s v="Television Ad"/>
    <n v="3"/>
    <n v="4577"/>
    <n v="5127"/>
    <n v="915"/>
    <x v="1"/>
  </r>
  <r>
    <x v="4"/>
    <x v="9"/>
    <x v="5"/>
    <s v="Asset sale"/>
    <n v="2"/>
    <n v="6600"/>
    <n v="7392"/>
    <n v="1320"/>
    <x v="1"/>
  </r>
  <r>
    <x v="4"/>
    <x v="10"/>
    <x v="0"/>
    <s v="Software Metered License"/>
    <n v="3566"/>
    <n v="4577"/>
    <n v="5127"/>
    <n v="915"/>
    <x v="1"/>
  </r>
  <r>
    <x v="4"/>
    <x v="10"/>
    <x v="0"/>
    <s v="Floating License"/>
    <n v="2498"/>
    <n v="8000"/>
    <n v="8960"/>
    <n v="1600"/>
    <x v="1"/>
  </r>
  <r>
    <x v="4"/>
    <x v="10"/>
    <x v="1"/>
    <s v="Equipments"/>
    <n v="1245"/>
    <n v="4577"/>
    <n v="5126"/>
    <n v="915"/>
    <x v="1"/>
  </r>
  <r>
    <x v="4"/>
    <x v="10"/>
    <x v="2"/>
    <s v="Prime"/>
    <n v="644"/>
    <n v="5744"/>
    <n v="6433"/>
    <n v="1149"/>
    <x v="1"/>
  </r>
  <r>
    <x v="4"/>
    <x v="10"/>
    <x v="3"/>
    <s v="Renewal"/>
    <n v="643"/>
    <n v="7000"/>
    <n v="7840"/>
    <n v="1400"/>
    <x v="1"/>
  </r>
  <r>
    <x v="4"/>
    <x v="10"/>
    <x v="2"/>
    <s v="Premium"/>
    <n v="455"/>
    <n v="4579"/>
    <n v="5128"/>
    <n v="916"/>
    <x v="1"/>
  </r>
  <r>
    <x v="4"/>
    <x v="10"/>
    <x v="3"/>
    <s v="New"/>
    <n v="345"/>
    <n v="7000"/>
    <n v="7840"/>
    <n v="1400"/>
    <x v="1"/>
  </r>
  <r>
    <x v="4"/>
    <x v="10"/>
    <x v="1"/>
    <s v="Offices"/>
    <n v="122"/>
    <n v="100"/>
    <n v="112"/>
    <n v="20"/>
    <x v="1"/>
  </r>
  <r>
    <x v="4"/>
    <x v="10"/>
    <x v="4"/>
    <s v="Facebook Page"/>
    <n v="78"/>
    <n v="4577"/>
    <n v="5126"/>
    <n v="915"/>
    <x v="1"/>
  </r>
  <r>
    <x v="4"/>
    <x v="10"/>
    <x v="4"/>
    <s v="Google Ad"/>
    <n v="76"/>
    <n v="4577"/>
    <n v="5126"/>
    <n v="915"/>
    <x v="1"/>
  </r>
  <r>
    <x v="4"/>
    <x v="10"/>
    <x v="4"/>
    <s v="Company Website"/>
    <n v="46"/>
    <n v="200"/>
    <n v="224"/>
    <n v="40"/>
    <x v="1"/>
  </r>
  <r>
    <x v="4"/>
    <x v="10"/>
    <x v="4"/>
    <s v="Youtube Channel"/>
    <n v="34"/>
    <n v="4577"/>
    <n v="5126"/>
    <n v="915"/>
    <x v="1"/>
  </r>
  <r>
    <x v="4"/>
    <x v="10"/>
    <x v="1"/>
    <s v="Lands"/>
    <n v="7"/>
    <n v="200"/>
    <n v="224"/>
    <n v="40"/>
    <x v="1"/>
  </r>
  <r>
    <x v="4"/>
    <x v="10"/>
    <x v="4"/>
    <s v="Television Ad"/>
    <n v="3"/>
    <n v="4577"/>
    <n v="5127"/>
    <n v="915"/>
    <x v="1"/>
  </r>
  <r>
    <x v="4"/>
    <x v="10"/>
    <x v="5"/>
    <s v="Asset sale"/>
    <n v="2"/>
    <n v="6600"/>
    <n v="7392"/>
    <n v="1320"/>
    <x v="0"/>
  </r>
  <r>
    <x v="4"/>
    <x v="11"/>
    <x v="0"/>
    <s v="Software Metered License"/>
    <n v="3566"/>
    <n v="4577"/>
    <n v="5127"/>
    <n v="915"/>
    <x v="0"/>
  </r>
  <r>
    <x v="4"/>
    <x v="11"/>
    <x v="0"/>
    <s v="Floating License"/>
    <n v="2498"/>
    <n v="8000"/>
    <n v="8960"/>
    <n v="1600"/>
    <x v="0"/>
  </r>
  <r>
    <x v="4"/>
    <x v="11"/>
    <x v="1"/>
    <s v="Equipments"/>
    <n v="1245"/>
    <n v="4577"/>
    <n v="5126"/>
    <n v="915"/>
    <x v="0"/>
  </r>
  <r>
    <x v="4"/>
    <x v="11"/>
    <x v="2"/>
    <s v="Prime"/>
    <n v="644"/>
    <n v="5744"/>
    <n v="6433"/>
    <n v="1149"/>
    <x v="0"/>
  </r>
  <r>
    <x v="4"/>
    <x v="11"/>
    <x v="3"/>
    <s v="Renewal"/>
    <n v="643"/>
    <n v="7000"/>
    <n v="7840"/>
    <n v="1400"/>
    <x v="0"/>
  </r>
  <r>
    <x v="4"/>
    <x v="11"/>
    <x v="2"/>
    <s v="Premium"/>
    <n v="455"/>
    <n v="4579"/>
    <n v="5128"/>
    <n v="916"/>
    <x v="0"/>
  </r>
  <r>
    <x v="4"/>
    <x v="11"/>
    <x v="3"/>
    <s v="New"/>
    <n v="345"/>
    <n v="7000"/>
    <n v="7840"/>
    <n v="1400"/>
    <x v="0"/>
  </r>
  <r>
    <x v="4"/>
    <x v="11"/>
    <x v="1"/>
    <s v="Offices"/>
    <n v="122"/>
    <n v="100"/>
    <n v="112"/>
    <n v="20"/>
    <x v="0"/>
  </r>
  <r>
    <x v="4"/>
    <x v="11"/>
    <x v="4"/>
    <s v="Facebook Page"/>
    <n v="78"/>
    <n v="4577"/>
    <n v="5126"/>
    <n v="915"/>
    <x v="0"/>
  </r>
  <r>
    <x v="4"/>
    <x v="11"/>
    <x v="4"/>
    <s v="Google Ad"/>
    <n v="76"/>
    <n v="4577"/>
    <n v="5126"/>
    <n v="915"/>
    <x v="0"/>
  </r>
  <r>
    <x v="4"/>
    <x v="11"/>
    <x v="4"/>
    <s v="Company Website"/>
    <n v="46"/>
    <n v="200"/>
    <n v="224"/>
    <n v="40"/>
    <x v="0"/>
  </r>
  <r>
    <x v="4"/>
    <x v="11"/>
    <x v="4"/>
    <s v="Youtube Channel"/>
    <n v="34"/>
    <n v="4577"/>
    <n v="5126"/>
    <n v="915"/>
    <x v="0"/>
  </r>
  <r>
    <x v="4"/>
    <x v="11"/>
    <x v="1"/>
    <s v="Lands"/>
    <n v="7"/>
    <n v="200"/>
    <n v="224"/>
    <n v="40"/>
    <x v="0"/>
  </r>
  <r>
    <x v="4"/>
    <x v="11"/>
    <x v="4"/>
    <s v="Television Ad"/>
    <n v="3"/>
    <n v="4577"/>
    <n v="5127"/>
    <n v="915"/>
    <x v="0"/>
  </r>
  <r>
    <x v="4"/>
    <x v="11"/>
    <x v="5"/>
    <s v="Asset sale"/>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5483E7-2FF5-4ECC-843B-4BB24D6412C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N29:P32"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1">
    <format dxfId="10">
      <pivotArea type="all" dataOnly="0" outline="0" fieldPosition="0"/>
    </format>
    <format dxfId="9">
      <pivotArea outline="0" collapsedLevelsAreSubtotals="1" fieldPosition="0"/>
    </format>
    <format dxfId="8">
      <pivotArea field="2" type="button" dataOnly="0" labelOnly="1" outline="0"/>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2" type="button" dataOnly="0" labelOnly="1" outline="0"/>
    </format>
    <format dxfId="3">
      <pivotArea dataOnly="0" labelOnly="1" grandRow="1" outline="0" fieldPosition="0"/>
    </format>
    <format dxfId="2">
      <pivotArea outline="0" collapsedLevelsAreSubtotals="1" fieldPosition="0"/>
    </format>
    <format dxfId="1">
      <pivotArea dataOnly="0" labelOnly="1" grandRow="1" outline="0" fieldPosition="0"/>
    </format>
    <format dxfId="0">
      <pivotArea outline="0" fieldPosition="0">
        <references count="1">
          <reference field="4294967294" count="1">
            <x v="1"/>
          </reference>
        </references>
      </pivotArea>
    </format>
  </formats>
  <chartFormats count="24">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pivotArea type="data" outline="0" fieldPosition="0">
        <references count="2">
          <reference field="4294967294" count="1" selected="0">
            <x v="1"/>
          </reference>
          <reference field="8" count="1" selected="0">
            <x v="0"/>
          </reference>
        </references>
      </pivotArea>
    </chartFormat>
    <chartFormat chart="33" format="3">
      <pivotArea type="data" outline="0" fieldPosition="0">
        <references count="2">
          <reference field="4294967294" count="1" selected="0">
            <x v="0"/>
          </reference>
          <reference field="8" count="1" selected="0">
            <x v="1"/>
          </reference>
        </references>
      </pivotArea>
    </chartFormat>
    <chartFormat chart="33" format="4">
      <pivotArea type="data" outline="0" fieldPosition="0">
        <references count="2">
          <reference field="4294967294" count="1" selected="0">
            <x v="1"/>
          </reference>
          <reference field="8" count="1" selected="0">
            <x v="1"/>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8" count="1" selected="0">
            <x v="0"/>
          </reference>
        </references>
      </pivotArea>
    </chartFormat>
    <chartFormat chart="34" format="7">
      <pivotArea type="data" outline="0" fieldPosition="0">
        <references count="2">
          <reference field="4294967294" count="1" selected="0">
            <x v="0"/>
          </reference>
          <reference field="8" count="1" selected="0">
            <x v="1"/>
          </reference>
        </references>
      </pivotArea>
    </chartFormat>
    <chartFormat chart="34" format="8" series="1">
      <pivotArea type="data" outline="0" fieldPosition="0">
        <references count="1">
          <reference field="4294967294" count="1" selected="0">
            <x v="1"/>
          </reference>
        </references>
      </pivotArea>
    </chartFormat>
    <chartFormat chart="34" format="9">
      <pivotArea type="data" outline="0" fieldPosition="0">
        <references count="2">
          <reference field="4294967294" count="1" selected="0">
            <x v="1"/>
          </reference>
          <reference field="8" count="1" selected="0">
            <x v="0"/>
          </reference>
        </references>
      </pivotArea>
    </chartFormat>
    <chartFormat chart="34" format="10">
      <pivotArea type="data" outline="0" fieldPosition="0">
        <references count="2">
          <reference field="4294967294" count="1" selected="0">
            <x v="1"/>
          </reference>
          <reference field="8" count="1" selected="0">
            <x v="1"/>
          </reference>
        </references>
      </pivotArea>
    </chartFormat>
    <chartFormat chart="37" format="5" series="1">
      <pivotArea type="data" outline="0" fieldPosition="0">
        <references count="1">
          <reference field="4294967294" count="1" selected="0">
            <x v="0"/>
          </reference>
        </references>
      </pivotArea>
    </chartFormat>
    <chartFormat chart="37" format="6">
      <pivotArea type="data" outline="0" fieldPosition="0">
        <references count="2">
          <reference field="4294967294" count="1" selected="0">
            <x v="0"/>
          </reference>
          <reference field="8" count="1" selected="0">
            <x v="0"/>
          </reference>
        </references>
      </pivotArea>
    </chartFormat>
    <chartFormat chart="37" format="7">
      <pivotArea type="data" outline="0" fieldPosition="0">
        <references count="2">
          <reference field="4294967294" count="1" selected="0">
            <x v="0"/>
          </reference>
          <reference field="8" count="1" selected="0">
            <x v="1"/>
          </reference>
        </references>
      </pivotArea>
    </chartFormat>
    <chartFormat chart="37" format="8" series="1">
      <pivotArea type="data" outline="0" fieldPosition="0">
        <references count="1">
          <reference field="4294967294" count="1" selected="0">
            <x v="1"/>
          </reference>
        </references>
      </pivotArea>
    </chartFormat>
    <chartFormat chart="37" format="9">
      <pivotArea type="data" outline="0" fieldPosition="0">
        <references count="2">
          <reference field="4294967294" count="1" selected="0">
            <x v="1"/>
          </reference>
          <reference field="8" count="1" selected="0">
            <x v="0"/>
          </reference>
        </references>
      </pivotArea>
    </chartFormat>
    <chartFormat chart="37" format="10">
      <pivotArea type="data" outline="0" fieldPosition="0">
        <references count="2">
          <reference field="4294967294" count="1" selected="0">
            <x v="1"/>
          </reference>
          <reference field="8" count="1" selected="0">
            <x v="1"/>
          </reference>
        </references>
      </pivotArea>
    </chartFormat>
    <chartFormat chart="38" format="11" series="1">
      <pivotArea type="data" outline="0" fieldPosition="0">
        <references count="1">
          <reference field="4294967294" count="1" selected="0">
            <x v="0"/>
          </reference>
        </references>
      </pivotArea>
    </chartFormat>
    <chartFormat chart="38" format="12">
      <pivotArea type="data" outline="0" fieldPosition="0">
        <references count="2">
          <reference field="4294967294" count="1" selected="0">
            <x v="0"/>
          </reference>
          <reference field="8" count="1" selected="0">
            <x v="0"/>
          </reference>
        </references>
      </pivotArea>
    </chartFormat>
    <chartFormat chart="38" format="13">
      <pivotArea type="data" outline="0" fieldPosition="0">
        <references count="2">
          <reference field="4294967294" count="1" selected="0">
            <x v="0"/>
          </reference>
          <reference field="8" count="1" selected="0">
            <x v="1"/>
          </reference>
        </references>
      </pivotArea>
    </chartFormat>
    <chartFormat chart="38" format="14" series="1">
      <pivotArea type="data" outline="0" fieldPosition="0">
        <references count="1">
          <reference field="4294967294" count="1" selected="0">
            <x v="1"/>
          </reference>
        </references>
      </pivotArea>
    </chartFormat>
    <chartFormat chart="38" format="15">
      <pivotArea type="data" outline="0" fieldPosition="0">
        <references count="2">
          <reference field="4294967294" count="1" selected="0">
            <x v="1"/>
          </reference>
          <reference field="8" count="1" selected="0">
            <x v="0"/>
          </reference>
        </references>
      </pivotArea>
    </chartFormat>
    <chartFormat chart="38" format="16">
      <pivotArea type="data" outline="0" fieldPosition="0">
        <references count="2">
          <reference field="4294967294" count="1" selected="0">
            <x v="1"/>
          </reference>
          <reference field="8" count="1" selected="0">
            <x v="1"/>
          </reference>
        </references>
      </pivotArea>
    </chartFormat>
    <chartFormat chart="33" format="5">
      <pivotArea type="data" outline="0" fieldPosition="0">
        <references count="2">
          <reference field="4294967294" count="1" selected="0">
            <x v="0"/>
          </reference>
          <reference field="8"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3E742B-6F0E-451C-9F7F-B275FBE5358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S18:U21"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11">
    <format dxfId="21">
      <pivotArea type="all" dataOnly="0" outline="0" fieldPosition="0"/>
    </format>
    <format dxfId="20">
      <pivotArea outline="0" collapsedLevelsAreSubtotals="1" fieldPosition="0"/>
    </format>
    <format dxfId="19">
      <pivotArea field="2" type="button" dataOnly="0" labelOnly="1" outline="0"/>
    </format>
    <format dxfId="18">
      <pivotArea dataOnly="0" labelOnly="1" grandRow="1" outline="0" fieldPosition="0"/>
    </format>
    <format dxfId="17">
      <pivotArea type="all" dataOnly="0" outline="0" fieldPosition="0"/>
    </format>
    <format dxfId="16">
      <pivotArea outline="0" collapsedLevelsAreSubtotals="1" fieldPosition="0"/>
    </format>
    <format dxfId="15">
      <pivotArea field="2" type="button" dataOnly="0" labelOnly="1" outline="0"/>
    </format>
    <format dxfId="14">
      <pivotArea dataOnly="0" labelOnly="1" grandRow="1" outline="0" fieldPosition="0"/>
    </format>
    <format dxfId="13">
      <pivotArea outline="0" collapsedLevelsAreSubtotals="1" fieldPosition="0"/>
    </format>
    <format dxfId="12">
      <pivotArea dataOnly="0" labelOnly="1" grandRow="1" outline="0" fieldPosition="0"/>
    </format>
    <format dxfId="11">
      <pivotArea outline="0" fieldPosition="0">
        <references count="1">
          <reference field="4294967294" count="1">
            <x v="1"/>
          </reference>
        </references>
      </pivotArea>
    </format>
  </formats>
  <chartFormats count="18">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8" count="1" selected="0">
            <x v="0"/>
          </reference>
        </references>
      </pivotArea>
    </chartFormat>
    <chartFormat chart="34" format="7">
      <pivotArea type="data" outline="0" fieldPosition="0">
        <references count="2">
          <reference field="4294967294" count="1" selected="0">
            <x v="0"/>
          </reference>
          <reference field="8" count="1" selected="0">
            <x v="1"/>
          </reference>
        </references>
      </pivotArea>
    </chartFormat>
    <chartFormat chart="34" format="8" series="1">
      <pivotArea type="data" outline="0" fieldPosition="0">
        <references count="1">
          <reference field="4294967294" count="1" selected="0">
            <x v="1"/>
          </reference>
        </references>
      </pivotArea>
    </chartFormat>
    <chartFormat chart="34" format="9">
      <pivotArea type="data" outline="0" fieldPosition="0">
        <references count="2">
          <reference field="4294967294" count="1" selected="0">
            <x v="1"/>
          </reference>
          <reference field="8" count="1" selected="0">
            <x v="0"/>
          </reference>
        </references>
      </pivotArea>
    </chartFormat>
    <chartFormat chart="34" format="10">
      <pivotArea type="data" outline="0" fieldPosition="0">
        <references count="2">
          <reference field="4294967294" count="1" selected="0">
            <x v="1"/>
          </reference>
          <reference field="8" count="1" selected="0">
            <x v="1"/>
          </reference>
        </references>
      </pivotArea>
    </chartFormat>
    <chartFormat chart="37" format="5" series="1">
      <pivotArea type="data" outline="0" fieldPosition="0">
        <references count="1">
          <reference field="4294967294" count="1" selected="0">
            <x v="0"/>
          </reference>
        </references>
      </pivotArea>
    </chartFormat>
    <chartFormat chart="37" format="6">
      <pivotArea type="data" outline="0" fieldPosition="0">
        <references count="2">
          <reference field="4294967294" count="1" selected="0">
            <x v="0"/>
          </reference>
          <reference field="8" count="1" selected="0">
            <x v="0"/>
          </reference>
        </references>
      </pivotArea>
    </chartFormat>
    <chartFormat chart="37" format="7">
      <pivotArea type="data" outline="0" fieldPosition="0">
        <references count="2">
          <reference field="4294967294" count="1" selected="0">
            <x v="0"/>
          </reference>
          <reference field="8" count="1" selected="0">
            <x v="1"/>
          </reference>
        </references>
      </pivotArea>
    </chartFormat>
    <chartFormat chart="37" format="8" series="1">
      <pivotArea type="data" outline="0" fieldPosition="0">
        <references count="1">
          <reference field="4294967294" count="1" selected="0">
            <x v="1"/>
          </reference>
        </references>
      </pivotArea>
    </chartFormat>
    <chartFormat chart="37" format="9">
      <pivotArea type="data" outline="0" fieldPosition="0">
        <references count="2">
          <reference field="4294967294" count="1" selected="0">
            <x v="1"/>
          </reference>
          <reference field="8" count="1" selected="0">
            <x v="0"/>
          </reference>
        </references>
      </pivotArea>
    </chartFormat>
    <chartFormat chart="37" format="10">
      <pivotArea type="data" outline="0" fieldPosition="0">
        <references count="2">
          <reference field="4294967294" count="1" selected="0">
            <x v="1"/>
          </reference>
          <reference field="8" count="1" selected="0">
            <x v="1"/>
          </reference>
        </references>
      </pivotArea>
    </chartFormat>
    <chartFormat chart="38" format="11" series="1">
      <pivotArea type="data" outline="0" fieldPosition="0">
        <references count="1">
          <reference field="4294967294" count="1" selected="0">
            <x v="0"/>
          </reference>
        </references>
      </pivotArea>
    </chartFormat>
    <chartFormat chart="38" format="12">
      <pivotArea type="data" outline="0" fieldPosition="0">
        <references count="2">
          <reference field="4294967294" count="1" selected="0">
            <x v="0"/>
          </reference>
          <reference field="8" count="1" selected="0">
            <x v="0"/>
          </reference>
        </references>
      </pivotArea>
    </chartFormat>
    <chartFormat chart="38" format="13">
      <pivotArea type="data" outline="0" fieldPosition="0">
        <references count="2">
          <reference field="4294967294" count="1" selected="0">
            <x v="0"/>
          </reference>
          <reference field="8" count="1" selected="0">
            <x v="1"/>
          </reference>
        </references>
      </pivotArea>
    </chartFormat>
    <chartFormat chart="38" format="14" series="1">
      <pivotArea type="data" outline="0" fieldPosition="0">
        <references count="1">
          <reference field="4294967294" count="1" selected="0">
            <x v="1"/>
          </reference>
        </references>
      </pivotArea>
    </chartFormat>
    <chartFormat chart="38" format="15">
      <pivotArea type="data" outline="0" fieldPosition="0">
        <references count="2">
          <reference field="4294967294" count="1" selected="0">
            <x v="1"/>
          </reference>
          <reference field="8" count="1" selected="0">
            <x v="0"/>
          </reference>
        </references>
      </pivotArea>
    </chartFormat>
    <chartFormat chart="38" format="16">
      <pivotArea type="data" outline="0" fieldPosition="0">
        <references count="2">
          <reference field="4294967294" count="1" selected="0">
            <x v="1"/>
          </reference>
          <reference field="8" count="1" selected="0">
            <x v="1"/>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104A75-7813-45DB-BC43-1AF44B145C0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3" firstHeaderRow="0" firstDataRow="1" firstDataCol="0"/>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0" numFmtId="165"/>
  </dataFields>
  <formats count="14">
    <format dxfId="35">
      <pivotArea type="all" dataOnly="0" outline="0" fieldPosition="0"/>
    </format>
    <format dxfId="34">
      <pivotArea outline="0" collapsedLevelsAreSubtotals="1" fieldPosition="0"/>
    </format>
    <format dxfId="33">
      <pivotArea field="2" type="button" dataOnly="0" labelOnly="1" outline="0"/>
    </format>
    <format dxfId="32">
      <pivotArea dataOnly="0" labelOnly="1" grandRow="1" outline="0" fieldPosition="0"/>
    </format>
    <format dxfId="31">
      <pivotArea dataOnly="0" labelOnly="1" outline="0" fieldPosition="0">
        <references count="1">
          <reference field="4294967294" count="1">
            <x v="0"/>
          </reference>
        </references>
      </pivotArea>
    </format>
    <format dxfId="30">
      <pivotArea type="all" dataOnly="0" outline="0" fieldPosition="0"/>
    </format>
    <format dxfId="29">
      <pivotArea outline="0" collapsedLevelsAreSubtotals="1" fieldPosition="0"/>
    </format>
    <format dxfId="28">
      <pivotArea field="2" type="button" dataOnly="0" labelOnly="1" outline="0"/>
    </format>
    <format dxfId="27">
      <pivotArea dataOnly="0" labelOnly="1" grandRow="1" outline="0" fieldPosition="0"/>
    </format>
    <format dxfId="26">
      <pivotArea dataOnly="0" labelOnly="1" outline="0" fieldPosition="0">
        <references count="1">
          <reference field="4294967294" count="1">
            <x v="0"/>
          </reference>
        </references>
      </pivotArea>
    </format>
    <format dxfId="25">
      <pivotArea outline="0" collapsedLevelsAreSubtotals="1" fieldPosition="0"/>
    </format>
    <format dxfId="24">
      <pivotArea dataOnly="0" labelOnly="1" grandRow="1" outline="0" fieldPosition="0"/>
    </format>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0"/>
          </reference>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F0E3AE-DCB4-43F8-83E6-FA008427B8F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8"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showAll="0"/>
    <pivotField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2" baseItem="0" numFmtId="10"/>
  </dataFields>
  <formats count="15">
    <format dxfId="50">
      <pivotArea type="all" dataOnly="0" outline="0" fieldPosition="0"/>
    </format>
    <format dxfId="49">
      <pivotArea outline="0" collapsedLevelsAreSubtotals="1" fieldPosition="0"/>
    </format>
    <format dxfId="48">
      <pivotArea field="2" type="button" dataOnly="0" labelOnly="1" outline="0" axis="axisRow" fieldPosition="0"/>
    </format>
    <format dxfId="47">
      <pivotArea dataOnly="0" labelOnly="1" fieldPosition="0">
        <references count="1">
          <reference field="2" count="0"/>
        </references>
      </pivotArea>
    </format>
    <format dxfId="46">
      <pivotArea dataOnly="0" labelOnly="1" grandRow="1" outline="0" fieldPosition="0"/>
    </format>
    <format dxfId="45">
      <pivotArea dataOnly="0" labelOnly="1" outline="0" fieldPosition="0">
        <references count="1">
          <reference field="4294967294" count="2">
            <x v="0"/>
            <x v="1"/>
          </reference>
        </references>
      </pivotArea>
    </format>
    <format dxfId="44">
      <pivotArea type="all" dataOnly="0" outline="0" fieldPosition="0"/>
    </format>
    <format dxfId="43">
      <pivotArea outline="0" collapsedLevelsAreSubtotals="1" fieldPosition="0"/>
    </format>
    <format dxfId="42">
      <pivotArea field="2" type="button" dataOnly="0" labelOnly="1" outline="0" axis="axisRow" fieldPosition="0"/>
    </format>
    <format dxfId="41">
      <pivotArea dataOnly="0" labelOnly="1" fieldPosition="0">
        <references count="1">
          <reference field="2" count="0"/>
        </references>
      </pivotArea>
    </format>
    <format dxfId="40">
      <pivotArea dataOnly="0" labelOnly="1" grandRow="1" outline="0" fieldPosition="0"/>
    </format>
    <format dxfId="39">
      <pivotArea dataOnly="0" labelOnly="1" outline="0" fieldPosition="0">
        <references count="1">
          <reference field="4294967294" count="2">
            <x v="0"/>
            <x v="1"/>
          </reference>
        </references>
      </pivotArea>
    </format>
    <format dxfId="38">
      <pivotArea outline="0" collapsedLevelsAreSubtotals="1" fieldPosition="0"/>
    </format>
    <format dxfId="37">
      <pivotArea dataOnly="0" labelOnly="1" fieldPosition="0">
        <references count="1">
          <reference field="2" count="0"/>
        </references>
      </pivotArea>
    </format>
    <format dxfId="36">
      <pivotArea dataOnly="0" labelOnly="1" grandRow="1" outline="0" fieldPosition="0"/>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8C3A4D-6823-4BCD-8A92-16FB2F0109E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8:I25"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showAll="0"/>
    <pivotField dataField="1"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2" baseItem="0" numFmtId="10"/>
  </dataFields>
  <formats count="16">
    <format dxfId="66">
      <pivotArea type="all" dataOnly="0" outline="0" fieldPosition="0"/>
    </format>
    <format dxfId="65">
      <pivotArea outline="0" collapsedLevelsAreSubtotals="1" fieldPosition="0"/>
    </format>
    <format dxfId="64">
      <pivotArea field="2" type="button" dataOnly="0" labelOnly="1" outline="0" axis="axisRow" fieldPosition="0"/>
    </format>
    <format dxfId="63">
      <pivotArea dataOnly="0" labelOnly="1" fieldPosition="0">
        <references count="1">
          <reference field="2" count="0"/>
        </references>
      </pivotArea>
    </format>
    <format dxfId="62">
      <pivotArea dataOnly="0" labelOnly="1" grandRow="1" outline="0" fieldPosition="0"/>
    </format>
    <format dxfId="61">
      <pivotArea dataOnly="0" labelOnly="1" outline="0" fieldPosition="0">
        <references count="1">
          <reference field="4294967294" count="1">
            <x v="0"/>
          </reference>
        </references>
      </pivotArea>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outline="0" fieldPosition="0">
        <references count="1">
          <reference field="4294967294" count="1">
            <x v="0"/>
          </reference>
        </references>
      </pivotArea>
    </format>
    <format dxfId="54">
      <pivotArea outline="0" collapsedLevelsAreSubtotals="1" fieldPosition="0"/>
    </format>
    <format dxfId="53">
      <pivotArea dataOnly="0" labelOnly="1" fieldPosition="0">
        <references count="1">
          <reference field="2" count="0"/>
        </references>
      </pivotArea>
    </format>
    <format dxfId="52">
      <pivotArea dataOnly="0" labelOnly="1" grandRow="1" outline="0" fieldPosition="0"/>
    </format>
    <format dxfId="51">
      <pivotArea outline="0" fieldPosition="0">
        <references count="1">
          <reference field="4294967294" count="1">
            <x v="2"/>
          </reference>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DB724A-7A2D-4F29-BECC-0C6383FB4B9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18:L31"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0">
    <format dxfId="76">
      <pivotArea type="all" dataOnly="0" outline="0" fieldPosition="0"/>
    </format>
    <format dxfId="75">
      <pivotArea outline="0" collapsedLevelsAreSubtotals="1" fieldPosition="0"/>
    </format>
    <format dxfId="74">
      <pivotArea field="2" type="button" dataOnly="0" labelOnly="1" outline="0"/>
    </format>
    <format dxfId="73">
      <pivotArea dataOnly="0" labelOnly="1" grandRow="1" outline="0" fieldPosition="0"/>
    </format>
    <format dxfId="72">
      <pivotArea type="all" dataOnly="0" outline="0" fieldPosition="0"/>
    </format>
    <format dxfId="71">
      <pivotArea outline="0" collapsedLevelsAreSubtotals="1" fieldPosition="0"/>
    </format>
    <format dxfId="70">
      <pivotArea field="2" type="button" dataOnly="0" labelOnly="1" outline="0"/>
    </format>
    <format dxfId="69">
      <pivotArea dataOnly="0" labelOnly="1" grandRow="1" outline="0" fieldPosition="0"/>
    </format>
    <format dxfId="68">
      <pivotArea outline="0" collapsedLevelsAreSubtotals="1" fieldPosition="0"/>
    </format>
    <format dxfId="67">
      <pivotArea dataOnly="0" labelOnly="1" grandRow="1" outline="0" fieldPosition="0"/>
    </format>
  </formats>
  <chartFormats count="1">
    <chartFormat chart="29" format="2"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28A1AF-0860-48BE-89D2-B93B1F40F43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8:C31"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5"/>
    <dataField name="Sum of Income2" fld="5" baseField="0" baseItem="0"/>
  </dataFields>
  <formats count="13">
    <format dxfId="89">
      <pivotArea type="all" dataOnly="0" outline="0" fieldPosition="0"/>
    </format>
    <format dxfId="88">
      <pivotArea outline="0" collapsedLevelsAreSubtotals="1" fieldPosition="0"/>
    </format>
    <format dxfId="87">
      <pivotArea field="2" type="button" dataOnly="0" labelOnly="1" outline="0"/>
    </format>
    <format dxfId="86">
      <pivotArea dataOnly="0" labelOnly="1" grandRow="1" outline="0" fieldPosition="0"/>
    </format>
    <format dxfId="85">
      <pivotArea dataOnly="0" labelOnly="1" outline="0" fieldPosition="0">
        <references count="1">
          <reference field="4294967294" count="1">
            <x v="0"/>
          </reference>
        </references>
      </pivotArea>
    </format>
    <format dxfId="84">
      <pivotArea type="all" dataOnly="0" outline="0" fieldPosition="0"/>
    </format>
    <format dxfId="83">
      <pivotArea outline="0" collapsedLevelsAreSubtotals="1" fieldPosition="0"/>
    </format>
    <format dxfId="82">
      <pivotArea field="2" type="button" dataOnly="0" labelOnly="1" outline="0"/>
    </format>
    <format dxfId="81">
      <pivotArea dataOnly="0" labelOnly="1" grandRow="1" outline="0" fieldPosition="0"/>
    </format>
    <format dxfId="80">
      <pivotArea dataOnly="0" labelOnly="1" outline="0" fieldPosition="0">
        <references count="1">
          <reference field="4294967294" count="1">
            <x v="0"/>
          </reference>
        </references>
      </pivotArea>
    </format>
    <format dxfId="79">
      <pivotArea outline="0" collapsedLevelsAreSubtotals="1" fieldPosition="0"/>
    </format>
    <format dxfId="78">
      <pivotArea dataOnly="0" labelOnly="1" grandRow="1" outline="0" fieldPosition="0"/>
    </format>
    <format dxfId="77">
      <pivotArea outline="0" collapsedLevelsAreSubtotals="1" fieldPosition="0">
        <references count="1">
          <reference field="4294967294" count="1" selected="0">
            <x v="0"/>
          </reference>
        </references>
      </pivotArea>
    </format>
  </formats>
  <chartFormats count="2">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3C5DB9-BEC9-4D68-A50E-A91ADE07BB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16" firstHeaderRow="0" firstDataRow="1" firstDataCol="0"/>
  <pivotFields count="4">
    <pivotField showAll="0">
      <items count="6">
        <item x="0"/>
        <item h="1" x="1"/>
        <item h="1" x="2"/>
        <item h="1"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numFmtId="1"/>
    <dataField name="Sum of Target" fld="3" baseField="0" baseItem="0" numFmtId="1"/>
  </dataField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E7AAFF-3C02-41DC-B9A3-78F0ACA4B2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8" firstHeaderRow="0" firstDataRow="1" firstDataCol="1"/>
  <pivotFields count="4">
    <pivotField showAll="0">
      <items count="6">
        <item x="0"/>
        <item h="1" x="1"/>
        <item h="1" x="2"/>
        <item h="1"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1"/>
            </reference>
          </references>
        </pivotArea>
      </autoSortScope>
    </pivotField>
    <pivotField dataField="1" numFmtId="1" showAll="0"/>
    <pivotField numFmtId="1" showAll="0"/>
  </pivotFields>
  <rowFields count="1">
    <field x="1"/>
  </rowFields>
  <rowItems count="7">
    <i>
      <x v="2"/>
    </i>
    <i>
      <x v="5"/>
    </i>
    <i>
      <x v="3"/>
    </i>
    <i>
      <x v="4"/>
    </i>
    <i>
      <x/>
    </i>
    <i>
      <x v="1"/>
    </i>
    <i t="grand">
      <x/>
    </i>
  </rowItems>
  <colFields count="1">
    <field x="-2"/>
  </colFields>
  <colItems count="2">
    <i>
      <x/>
    </i>
    <i i="1">
      <x v="1"/>
    </i>
  </colItems>
  <dataFields count="2">
    <dataField name="Sum of Amount" fld="2" baseField="0" baseItem="0" numFmtId="1"/>
    <dataField name="Sum of Amount2" fld="2" showDataAs="percentOfCol" baseField="1" baseItem="0" numFmtId="10"/>
  </dataField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939DFEC-AB27-4308-A2C9-D3DC5F829091}" sourceName="Year">
  <pivotTables>
    <pivotTable tabId="6" name="PivotTable1"/>
    <pivotTable tabId="6" name="PivotTable3"/>
  </pivotTables>
  <data>
    <tabular pivotCacheId="457235329">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280BE19-6CA8-4B7E-8A0F-F033615E1616}" sourceName="Year">
  <pivotTables>
    <pivotTable tabId="8" name="PivotTable1"/>
    <pivotTable tabId="8" name="PivotTable2"/>
    <pivotTable tabId="8" name="PivotTable3"/>
    <pivotTable tabId="8" name="PivotTable4"/>
    <pivotTable tabId="8" name="PivotTable5"/>
    <pivotTable tabId="8" name="PivotTable6"/>
    <pivotTable tabId="8" name="PivotTable7"/>
  </pivotTables>
  <data>
    <tabular pivotCacheId="2027161394">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CFB2436-549A-4EED-9510-490D43B78919}" cache="Slicer_Year1" caption="Year" columnCount="5" showCaption="0" style="SlicerStyleDark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801DF38-E330-44CB-96D0-BA2E764F7FB6}" cache="Slicer_Year" caption="Year" columnCount="5" showCaption="0"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07F5D1-902A-4543-B5D5-6D26DBCC6156}" name="Map" displayName="Map" ref="A1:D31" totalsRowShown="0" headerRowDxfId="95" dataDxfId="94">
  <autoFilter ref="A1:D31" xr:uid="{D6337FC8-26EF-1741-A90C-B9AFF187B923}">
    <filterColumn colId="0" hiddenButton="1"/>
    <filterColumn colId="1" hiddenButton="1"/>
    <filterColumn colId="2" hiddenButton="1"/>
    <filterColumn colId="3" hiddenButton="1"/>
  </autoFilter>
  <sortState xmlns:xlrd2="http://schemas.microsoft.com/office/spreadsheetml/2017/richdata2" ref="A2:D31">
    <sortCondition ref="A1:A31"/>
  </sortState>
  <tableColumns count="4">
    <tableColumn id="1" xr3:uid="{8993DF48-AFDF-9E47-9E73-F4A0FDE8FFC9}" name="Year" dataDxfId="93"/>
    <tableColumn id="2" xr3:uid="{0AC76573-01F4-7448-8A1A-77345C891D2C}" name="Country" dataDxfId="92"/>
    <tableColumn id="3" xr3:uid="{FE9C93E2-6438-F048-BEBC-369784AD58CB}" name="Amount" dataDxfId="91"/>
    <tableColumn id="4" xr3:uid="{654984DD-F3C9-A747-8613-84E03D47EB3B}" name="Target" dataDxfId="90"/>
  </tableColumns>
  <tableStyleInfo name="TableStyleLight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03FE-D6FE-9847-9FAC-8D7A3BFB6A31}">
  <sheetPr>
    <tabColor theme="1"/>
  </sheetPr>
  <dimension ref="A1:D31"/>
  <sheetViews>
    <sheetView showGridLines="0" zoomScaleNormal="85" workbookViewId="0">
      <selection activeCell="C9" sqref="C9"/>
    </sheetView>
  </sheetViews>
  <sheetFormatPr defaultColWidth="8.77734375" defaultRowHeight="18" customHeight="1" x14ac:dyDescent="0.3"/>
  <cols>
    <col min="1" max="1" width="10" style="1" bestFit="1" customWidth="1"/>
    <col min="2" max="2" width="13.77734375" style="1" bestFit="1" customWidth="1"/>
    <col min="3" max="3" width="13.33203125" style="1" bestFit="1" customWidth="1"/>
    <col min="4" max="4" width="11.77734375" style="1" bestFit="1" customWidth="1"/>
    <col min="5" max="16384" width="8.77734375" style="1"/>
  </cols>
  <sheetData>
    <row r="1" spans="1:4" ht="28.95" customHeight="1" x14ac:dyDescent="0.3">
      <c r="A1" s="2" t="s">
        <v>0</v>
      </c>
      <c r="B1" s="3" t="s">
        <v>3</v>
      </c>
      <c r="C1" s="2" t="s">
        <v>1</v>
      </c>
      <c r="D1" s="2" t="s">
        <v>2</v>
      </c>
    </row>
    <row r="2" spans="1:4" ht="18" customHeight="1" x14ac:dyDescent="0.3">
      <c r="A2" s="4">
        <v>2020</v>
      </c>
      <c r="B2" s="4" t="s">
        <v>4</v>
      </c>
      <c r="C2" s="5">
        <v>364236</v>
      </c>
      <c r="D2" s="6">
        <v>501558.1999999999</v>
      </c>
    </row>
    <row r="3" spans="1:4" ht="18" customHeight="1" x14ac:dyDescent="0.3">
      <c r="A3" s="4">
        <v>2020</v>
      </c>
      <c r="B3" s="4" t="s">
        <v>5</v>
      </c>
      <c r="C3" s="5">
        <v>197480</v>
      </c>
      <c r="D3" s="6">
        <v>360897.68000000005</v>
      </c>
    </row>
    <row r="4" spans="1:4" ht="18" customHeight="1" x14ac:dyDescent="0.3">
      <c r="A4" s="4">
        <v>2020</v>
      </c>
      <c r="B4" s="4" t="s">
        <v>6</v>
      </c>
      <c r="C4" s="5">
        <v>187412</v>
      </c>
      <c r="D4" s="6">
        <v>227490.12000000002</v>
      </c>
    </row>
    <row r="5" spans="1:4" ht="18" customHeight="1" x14ac:dyDescent="0.3">
      <c r="A5" s="4">
        <v>2020</v>
      </c>
      <c r="B5" s="4" t="s">
        <v>7</v>
      </c>
      <c r="C5" s="5">
        <v>167840</v>
      </c>
      <c r="D5" s="6">
        <v>281795.8000000001</v>
      </c>
    </row>
    <row r="6" spans="1:4" ht="18" customHeight="1" x14ac:dyDescent="0.3">
      <c r="A6" s="4">
        <v>2020</v>
      </c>
      <c r="B6" s="4" t="s">
        <v>8</v>
      </c>
      <c r="C6" s="5">
        <v>126472</v>
      </c>
      <c r="D6" s="6">
        <v>206264.59999999995</v>
      </c>
    </row>
    <row r="7" spans="1:4" ht="18" customHeight="1" x14ac:dyDescent="0.3">
      <c r="A7" s="4">
        <v>2020</v>
      </c>
      <c r="B7" s="4" t="s">
        <v>9</v>
      </c>
      <c r="C7" s="5">
        <v>125960</v>
      </c>
      <c r="D7" s="6">
        <v>202419.35999999975</v>
      </c>
    </row>
    <row r="8" spans="1:4" ht="18" customHeight="1" x14ac:dyDescent="0.3">
      <c r="A8" s="4">
        <v>2021</v>
      </c>
      <c r="B8" s="4" t="s">
        <v>4</v>
      </c>
      <c r="C8" s="5">
        <v>342724</v>
      </c>
      <c r="D8" s="6">
        <v>509978.03999999992</v>
      </c>
    </row>
    <row r="9" spans="1:4" ht="18" customHeight="1" x14ac:dyDescent="0.3">
      <c r="A9" s="4">
        <v>2021</v>
      </c>
      <c r="B9" s="4" t="s">
        <v>5</v>
      </c>
      <c r="C9" s="5">
        <v>238460</v>
      </c>
      <c r="D9" s="6">
        <v>280188.47999999992</v>
      </c>
    </row>
    <row r="10" spans="1:4" ht="18" customHeight="1" x14ac:dyDescent="0.3">
      <c r="A10" s="4">
        <v>2021</v>
      </c>
      <c r="B10" s="4" t="s">
        <v>6</v>
      </c>
      <c r="C10" s="5">
        <v>231288</v>
      </c>
      <c r="D10" s="6">
        <v>209586.52000000019</v>
      </c>
    </row>
    <row r="11" spans="1:4" ht="18" customHeight="1" x14ac:dyDescent="0.3">
      <c r="A11" s="4">
        <v>2021</v>
      </c>
      <c r="B11" s="4" t="s">
        <v>7</v>
      </c>
      <c r="C11" s="5">
        <v>210228</v>
      </c>
      <c r="D11" s="6">
        <v>273633.36</v>
      </c>
    </row>
    <row r="12" spans="1:4" ht="18" customHeight="1" x14ac:dyDescent="0.3">
      <c r="A12" s="4">
        <v>2021</v>
      </c>
      <c r="B12" s="4" t="s">
        <v>9</v>
      </c>
      <c r="C12" s="5">
        <v>135984</v>
      </c>
      <c r="D12" s="6">
        <v>204158.23999999973</v>
      </c>
    </row>
    <row r="13" spans="1:4" ht="18" customHeight="1" x14ac:dyDescent="0.3">
      <c r="A13" s="4">
        <v>2021</v>
      </c>
      <c r="B13" s="4" t="s">
        <v>8</v>
      </c>
      <c r="C13" s="5">
        <v>128888</v>
      </c>
      <c r="D13" s="6">
        <v>275347.0400000001</v>
      </c>
    </row>
    <row r="14" spans="1:4" ht="18" customHeight="1" x14ac:dyDescent="0.3">
      <c r="A14" s="4">
        <v>2022</v>
      </c>
      <c r="B14" s="4" t="s">
        <v>4</v>
      </c>
      <c r="C14" s="5">
        <v>365892</v>
      </c>
      <c r="D14" s="6">
        <v>524449.6399999999</v>
      </c>
    </row>
    <row r="15" spans="1:4" ht="18" customHeight="1" x14ac:dyDescent="0.3">
      <c r="A15" s="4">
        <v>2022</v>
      </c>
      <c r="B15" s="4" t="s">
        <v>6</v>
      </c>
      <c r="C15" s="5">
        <v>188312</v>
      </c>
      <c r="D15" s="6">
        <v>201424.08000000007</v>
      </c>
    </row>
    <row r="16" spans="1:4" ht="18" customHeight="1" x14ac:dyDescent="0.3">
      <c r="A16" s="4">
        <v>2022</v>
      </c>
      <c r="B16" s="4" t="s">
        <v>5</v>
      </c>
      <c r="C16" s="5">
        <v>387584</v>
      </c>
      <c r="D16" s="6">
        <v>700000</v>
      </c>
    </row>
    <row r="17" spans="1:4" ht="18" customHeight="1" x14ac:dyDescent="0.3">
      <c r="A17" s="4">
        <v>2022</v>
      </c>
      <c r="B17" s="4" t="s">
        <v>7</v>
      </c>
      <c r="C17" s="5">
        <v>178572</v>
      </c>
      <c r="D17" s="6">
        <v>255357.95999999996</v>
      </c>
    </row>
    <row r="18" spans="1:4" ht="18" customHeight="1" x14ac:dyDescent="0.3">
      <c r="A18" s="4">
        <v>2022</v>
      </c>
      <c r="B18" s="4" t="s">
        <v>8</v>
      </c>
      <c r="C18" s="5">
        <v>127296</v>
      </c>
      <c r="D18" s="6">
        <v>181256.00000000003</v>
      </c>
    </row>
    <row r="19" spans="1:4" ht="18" customHeight="1" x14ac:dyDescent="0.3">
      <c r="A19" s="4">
        <v>2022</v>
      </c>
      <c r="B19" s="4" t="s">
        <v>9</v>
      </c>
      <c r="C19" s="5">
        <v>125136</v>
      </c>
      <c r="D19" s="6">
        <v>199811.0399999998</v>
      </c>
    </row>
    <row r="20" spans="1:4" ht="18" customHeight="1" x14ac:dyDescent="0.3">
      <c r="A20" s="4">
        <v>2023</v>
      </c>
      <c r="B20" s="4" t="s">
        <v>4</v>
      </c>
      <c r="C20" s="5">
        <v>204528</v>
      </c>
      <c r="D20" s="6">
        <v>292475.04000000004</v>
      </c>
    </row>
    <row r="21" spans="1:4" ht="18" customHeight="1" x14ac:dyDescent="0.3">
      <c r="A21" s="4">
        <v>2023</v>
      </c>
      <c r="B21" s="4" t="s">
        <v>7</v>
      </c>
      <c r="C21" s="5">
        <v>129304</v>
      </c>
      <c r="D21" s="6">
        <v>184904.72</v>
      </c>
    </row>
    <row r="22" spans="1:4" ht="18" customHeight="1" x14ac:dyDescent="0.3">
      <c r="A22" s="4">
        <v>2023</v>
      </c>
      <c r="B22" s="4" t="s">
        <v>5</v>
      </c>
      <c r="C22" s="5">
        <v>127904</v>
      </c>
      <c r="D22" s="6">
        <v>182902.72000000003</v>
      </c>
    </row>
    <row r="23" spans="1:4" ht="18" customHeight="1" x14ac:dyDescent="0.3">
      <c r="A23" s="4">
        <v>2023</v>
      </c>
      <c r="B23" s="4" t="s">
        <v>6</v>
      </c>
      <c r="C23" s="5">
        <v>219404</v>
      </c>
      <c r="D23" s="6">
        <v>212626.8</v>
      </c>
    </row>
    <row r="24" spans="1:4" ht="18" customHeight="1" x14ac:dyDescent="0.3">
      <c r="A24" s="4">
        <v>2023</v>
      </c>
      <c r="B24" s="4" t="s">
        <v>9</v>
      </c>
      <c r="C24" s="5">
        <v>73912</v>
      </c>
      <c r="D24" s="6">
        <v>130072.80000000012</v>
      </c>
    </row>
    <row r="25" spans="1:4" ht="18" customHeight="1" x14ac:dyDescent="0.3">
      <c r="A25" s="4">
        <v>2023</v>
      </c>
      <c r="B25" s="4" t="s">
        <v>8</v>
      </c>
      <c r="C25" s="5">
        <v>71992</v>
      </c>
      <c r="D25" s="6">
        <v>104238.15999999999</v>
      </c>
    </row>
    <row r="26" spans="1:4" ht="18" customHeight="1" x14ac:dyDescent="0.3">
      <c r="A26" s="4">
        <v>2024</v>
      </c>
      <c r="B26" s="4" t="s">
        <v>4</v>
      </c>
      <c r="C26" s="5">
        <v>190380</v>
      </c>
      <c r="D26" s="6">
        <v>272243.39999999997</v>
      </c>
    </row>
    <row r="27" spans="1:4" ht="18" customHeight="1" x14ac:dyDescent="0.3">
      <c r="A27" s="4">
        <v>2024</v>
      </c>
      <c r="B27" s="4" t="s">
        <v>6</v>
      </c>
      <c r="C27" s="5">
        <v>112620</v>
      </c>
      <c r="D27" s="6">
        <v>107044.07999999994</v>
      </c>
    </row>
    <row r="28" spans="1:4" ht="18" customHeight="1" x14ac:dyDescent="0.3">
      <c r="A28" s="4">
        <v>2024</v>
      </c>
      <c r="B28" s="4" t="s">
        <v>5</v>
      </c>
      <c r="C28" s="5">
        <v>109940</v>
      </c>
      <c r="D28" s="6">
        <v>157214.20000000007</v>
      </c>
    </row>
    <row r="29" spans="1:4" ht="18" customHeight="1" x14ac:dyDescent="0.3">
      <c r="A29" s="4">
        <v>2024</v>
      </c>
      <c r="B29" s="4" t="s">
        <v>7</v>
      </c>
      <c r="C29" s="5">
        <v>106948</v>
      </c>
      <c r="D29" s="6">
        <v>152935.63999999998</v>
      </c>
    </row>
    <row r="30" spans="1:4" ht="18" customHeight="1" x14ac:dyDescent="0.3">
      <c r="A30" s="4">
        <v>2024</v>
      </c>
      <c r="B30" s="4" t="s">
        <v>9</v>
      </c>
      <c r="C30" s="5">
        <v>62256</v>
      </c>
      <c r="D30" s="6">
        <v>100660.56000000013</v>
      </c>
    </row>
    <row r="31" spans="1:4" ht="18" customHeight="1" x14ac:dyDescent="0.3">
      <c r="A31" s="4">
        <v>2024</v>
      </c>
      <c r="B31" s="4" t="s">
        <v>8</v>
      </c>
      <c r="C31" s="5">
        <v>62240</v>
      </c>
      <c r="D31" s="6">
        <v>90151.200000000041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1798A-EE41-48E0-9F2F-81E7EE110062}">
  <dimension ref="A1:I901"/>
  <sheetViews>
    <sheetView workbookViewId="0">
      <selection activeCell="D10" sqref="D10"/>
    </sheetView>
  </sheetViews>
  <sheetFormatPr defaultRowHeight="14.4" x14ac:dyDescent="0.3"/>
  <sheetData>
    <row r="1" spans="1:9" ht="55.2" x14ac:dyDescent="0.3">
      <c r="A1" s="52" t="s">
        <v>0</v>
      </c>
      <c r="B1" s="52" t="s">
        <v>25</v>
      </c>
      <c r="C1" s="52" t="s">
        <v>65</v>
      </c>
      <c r="D1" s="52" t="s">
        <v>26</v>
      </c>
      <c r="E1" s="52" t="s">
        <v>27</v>
      </c>
      <c r="F1" s="52" t="s">
        <v>28</v>
      </c>
      <c r="G1" s="52" t="s">
        <v>29</v>
      </c>
      <c r="H1" s="52" t="s">
        <v>66</v>
      </c>
      <c r="I1" s="52" t="s">
        <v>30</v>
      </c>
    </row>
    <row r="2" spans="1:9" ht="43.2" x14ac:dyDescent="0.3">
      <c r="A2" s="40">
        <v>2020</v>
      </c>
      <c r="B2" s="40" t="s">
        <v>31</v>
      </c>
      <c r="C2" s="40" t="s">
        <v>32</v>
      </c>
      <c r="D2" s="41" t="s">
        <v>33</v>
      </c>
      <c r="E2" s="42">
        <v>3566</v>
      </c>
      <c r="F2" s="42">
        <v>5493</v>
      </c>
      <c r="G2" s="42">
        <v>5127</v>
      </c>
      <c r="H2" s="42">
        <v>1099</v>
      </c>
      <c r="I2" s="40" t="s">
        <v>34</v>
      </c>
    </row>
    <row r="3" spans="1:9" ht="28.8" x14ac:dyDescent="0.3">
      <c r="A3" s="43">
        <v>2020</v>
      </c>
      <c r="B3" s="43" t="s">
        <v>31</v>
      </c>
      <c r="C3" s="43" t="s">
        <v>32</v>
      </c>
      <c r="D3" s="44" t="s">
        <v>35</v>
      </c>
      <c r="E3" s="45">
        <v>2498</v>
      </c>
      <c r="F3" s="45">
        <v>9600</v>
      </c>
      <c r="G3" s="45">
        <v>8960</v>
      </c>
      <c r="H3" s="45">
        <v>1920</v>
      </c>
      <c r="I3" s="43" t="s">
        <v>34</v>
      </c>
    </row>
    <row r="4" spans="1:9" ht="28.8" x14ac:dyDescent="0.3">
      <c r="A4" s="40">
        <v>2020</v>
      </c>
      <c r="B4" s="40" t="s">
        <v>31</v>
      </c>
      <c r="C4" s="40" t="s">
        <v>36</v>
      </c>
      <c r="D4" s="41" t="s">
        <v>37</v>
      </c>
      <c r="E4" s="42">
        <v>1245</v>
      </c>
      <c r="F4" s="42">
        <v>5493</v>
      </c>
      <c r="G4" s="42">
        <v>5126</v>
      </c>
      <c r="H4" s="42">
        <v>1099</v>
      </c>
      <c r="I4" s="40" t="s">
        <v>34</v>
      </c>
    </row>
    <row r="5" spans="1:9" ht="28.8" x14ac:dyDescent="0.3">
      <c r="A5" s="43">
        <v>2020</v>
      </c>
      <c r="B5" s="43" t="s">
        <v>31</v>
      </c>
      <c r="C5" s="43" t="s">
        <v>38</v>
      </c>
      <c r="D5" s="46" t="s">
        <v>39</v>
      </c>
      <c r="E5" s="43">
        <v>644</v>
      </c>
      <c r="F5" s="47">
        <v>6892</v>
      </c>
      <c r="G5" s="47">
        <v>6433</v>
      </c>
      <c r="H5" s="45">
        <v>1378</v>
      </c>
      <c r="I5" s="43" t="s">
        <v>34</v>
      </c>
    </row>
    <row r="6" spans="1:9" ht="28.8" x14ac:dyDescent="0.3">
      <c r="A6" s="40">
        <v>2020</v>
      </c>
      <c r="B6" s="40" t="s">
        <v>31</v>
      </c>
      <c r="C6" s="40" t="s">
        <v>40</v>
      </c>
      <c r="D6" s="48" t="s">
        <v>41</v>
      </c>
      <c r="E6" s="40">
        <v>643</v>
      </c>
      <c r="F6" s="49">
        <v>7700</v>
      </c>
      <c r="G6" s="49">
        <v>7840</v>
      </c>
      <c r="H6" s="42">
        <v>1540</v>
      </c>
      <c r="I6" s="40" t="s">
        <v>34</v>
      </c>
    </row>
    <row r="7" spans="1:9" ht="28.8" x14ac:dyDescent="0.3">
      <c r="A7" s="43">
        <v>2020</v>
      </c>
      <c r="B7" s="43" t="s">
        <v>31</v>
      </c>
      <c r="C7" s="43" t="s">
        <v>38</v>
      </c>
      <c r="D7" s="46" t="s">
        <v>42</v>
      </c>
      <c r="E7" s="43">
        <v>455</v>
      </c>
      <c r="F7" s="47">
        <v>5265</v>
      </c>
      <c r="G7" s="47">
        <v>5128</v>
      </c>
      <c r="H7" s="45">
        <v>1053</v>
      </c>
      <c r="I7" s="43" t="s">
        <v>34</v>
      </c>
    </row>
    <row r="8" spans="1:9" ht="28.8" x14ac:dyDescent="0.3">
      <c r="A8" s="40">
        <v>2020</v>
      </c>
      <c r="B8" s="40" t="s">
        <v>31</v>
      </c>
      <c r="C8" s="40" t="s">
        <v>40</v>
      </c>
      <c r="D8" s="48" t="s">
        <v>43</v>
      </c>
      <c r="E8" s="50">
        <v>345</v>
      </c>
      <c r="F8" s="42">
        <v>9016</v>
      </c>
      <c r="G8" s="42">
        <v>7840</v>
      </c>
      <c r="H8" s="42">
        <v>1803</v>
      </c>
      <c r="I8" s="40" t="s">
        <v>34</v>
      </c>
    </row>
    <row r="9" spans="1:9" x14ac:dyDescent="0.3">
      <c r="A9" s="43">
        <v>2020</v>
      </c>
      <c r="B9" s="43" t="s">
        <v>31</v>
      </c>
      <c r="C9" s="43" t="s">
        <v>36</v>
      </c>
      <c r="D9" s="44" t="s">
        <v>44</v>
      </c>
      <c r="E9" s="51">
        <v>122</v>
      </c>
      <c r="F9" s="45">
        <v>2697</v>
      </c>
      <c r="G9" s="51">
        <v>112</v>
      </c>
      <c r="H9" s="51">
        <v>539</v>
      </c>
      <c r="I9" s="43" t="s">
        <v>34</v>
      </c>
    </row>
    <row r="10" spans="1:9" ht="28.8" x14ac:dyDescent="0.3">
      <c r="A10" s="40">
        <v>2020</v>
      </c>
      <c r="B10" s="40" t="s">
        <v>31</v>
      </c>
      <c r="C10" s="40" t="s">
        <v>45</v>
      </c>
      <c r="D10" s="48" t="s">
        <v>46</v>
      </c>
      <c r="E10" s="40">
        <v>78</v>
      </c>
      <c r="F10" s="49">
        <v>5493</v>
      </c>
      <c r="G10" s="49">
        <v>5126</v>
      </c>
      <c r="H10" s="42">
        <v>1099</v>
      </c>
      <c r="I10" s="40" t="s">
        <v>34</v>
      </c>
    </row>
    <row r="11" spans="1:9" ht="28.8" x14ac:dyDescent="0.3">
      <c r="A11" s="43">
        <v>2020</v>
      </c>
      <c r="B11" s="43" t="s">
        <v>31</v>
      </c>
      <c r="C11" s="43" t="s">
        <v>45</v>
      </c>
      <c r="D11" s="46" t="s">
        <v>47</v>
      </c>
      <c r="E11" s="43">
        <v>76</v>
      </c>
      <c r="F11" s="47">
        <v>5492</v>
      </c>
      <c r="G11" s="47">
        <v>5126</v>
      </c>
      <c r="H11" s="45">
        <v>1098</v>
      </c>
      <c r="I11" s="43" t="s">
        <v>34</v>
      </c>
    </row>
    <row r="12" spans="1:9" ht="28.8" x14ac:dyDescent="0.3">
      <c r="A12" s="40">
        <v>2020</v>
      </c>
      <c r="B12" s="40" t="s">
        <v>31</v>
      </c>
      <c r="C12" s="40" t="s">
        <v>45</v>
      </c>
      <c r="D12" s="48" t="s">
        <v>48</v>
      </c>
      <c r="E12" s="40">
        <v>46</v>
      </c>
      <c r="F12" s="40">
        <v>240</v>
      </c>
      <c r="G12" s="40">
        <v>224</v>
      </c>
      <c r="H12" s="50">
        <v>48</v>
      </c>
      <c r="I12" s="40" t="s">
        <v>34</v>
      </c>
    </row>
    <row r="13" spans="1:9" ht="28.8" x14ac:dyDescent="0.3">
      <c r="A13" s="43">
        <v>2020</v>
      </c>
      <c r="B13" s="43" t="s">
        <v>31</v>
      </c>
      <c r="C13" s="43" t="s">
        <v>45</v>
      </c>
      <c r="D13" s="46" t="s">
        <v>49</v>
      </c>
      <c r="E13" s="43">
        <v>34</v>
      </c>
      <c r="F13" s="47">
        <v>5492</v>
      </c>
      <c r="G13" s="47">
        <v>5126</v>
      </c>
      <c r="H13" s="45">
        <v>1098</v>
      </c>
      <c r="I13" s="43" t="s">
        <v>34</v>
      </c>
    </row>
    <row r="14" spans="1:9" x14ac:dyDescent="0.3">
      <c r="A14" s="40">
        <v>2020</v>
      </c>
      <c r="B14" s="40" t="s">
        <v>31</v>
      </c>
      <c r="C14" s="40" t="s">
        <v>36</v>
      </c>
      <c r="D14" s="41" t="s">
        <v>50</v>
      </c>
      <c r="E14" s="50">
        <v>7</v>
      </c>
      <c r="F14" s="42">
        <v>3666</v>
      </c>
      <c r="G14" s="50">
        <v>224</v>
      </c>
      <c r="H14" s="50">
        <v>733</v>
      </c>
      <c r="I14" s="40" t="s">
        <v>34</v>
      </c>
    </row>
    <row r="15" spans="1:9" ht="28.8" x14ac:dyDescent="0.3">
      <c r="A15" s="43">
        <v>2020</v>
      </c>
      <c r="B15" s="43" t="s">
        <v>31</v>
      </c>
      <c r="C15" s="43" t="s">
        <v>51</v>
      </c>
      <c r="D15" s="46" t="s">
        <v>51</v>
      </c>
      <c r="E15" s="43">
        <v>3</v>
      </c>
      <c r="F15" s="47">
        <v>7260</v>
      </c>
      <c r="G15" s="47">
        <v>7392</v>
      </c>
      <c r="H15" s="45">
        <v>1452</v>
      </c>
      <c r="I15" s="43" t="s">
        <v>34</v>
      </c>
    </row>
    <row r="16" spans="1:9" ht="28.8" x14ac:dyDescent="0.3">
      <c r="A16" s="40">
        <v>2020</v>
      </c>
      <c r="B16" s="40" t="s">
        <v>31</v>
      </c>
      <c r="C16" s="40" t="s">
        <v>45</v>
      </c>
      <c r="D16" s="48" t="s">
        <v>52</v>
      </c>
      <c r="E16" s="40">
        <v>3</v>
      </c>
      <c r="F16" s="49">
        <v>5035</v>
      </c>
      <c r="G16" s="49">
        <v>5127</v>
      </c>
      <c r="H16" s="42">
        <v>1007</v>
      </c>
      <c r="I16" s="40" t="s">
        <v>34</v>
      </c>
    </row>
    <row r="17" spans="1:9" ht="43.2" x14ac:dyDescent="0.3">
      <c r="A17" s="43">
        <v>2020</v>
      </c>
      <c r="B17" s="43" t="s">
        <v>53</v>
      </c>
      <c r="C17" s="43" t="s">
        <v>32</v>
      </c>
      <c r="D17" s="44" t="s">
        <v>33</v>
      </c>
      <c r="E17" s="45">
        <v>3566</v>
      </c>
      <c r="F17" s="45">
        <v>5035</v>
      </c>
      <c r="G17" s="45">
        <v>5127</v>
      </c>
      <c r="H17" s="45">
        <v>1007</v>
      </c>
      <c r="I17" s="43" t="s">
        <v>34</v>
      </c>
    </row>
    <row r="18" spans="1:9" ht="28.8" x14ac:dyDescent="0.3">
      <c r="A18" s="40">
        <v>2020</v>
      </c>
      <c r="B18" s="40" t="s">
        <v>53</v>
      </c>
      <c r="C18" s="40" t="s">
        <v>32</v>
      </c>
      <c r="D18" s="41" t="s">
        <v>35</v>
      </c>
      <c r="E18" s="42">
        <v>2498</v>
      </c>
      <c r="F18" s="42">
        <v>8800</v>
      </c>
      <c r="G18" s="42">
        <v>8960</v>
      </c>
      <c r="H18" s="42">
        <v>1760</v>
      </c>
      <c r="I18" s="40" t="s">
        <v>34</v>
      </c>
    </row>
    <row r="19" spans="1:9" ht="28.8" x14ac:dyDescent="0.3">
      <c r="A19" s="43">
        <v>2020</v>
      </c>
      <c r="B19" s="43" t="s">
        <v>53</v>
      </c>
      <c r="C19" s="43" t="s">
        <v>36</v>
      </c>
      <c r="D19" s="44" t="s">
        <v>37</v>
      </c>
      <c r="E19" s="45">
        <v>1245</v>
      </c>
      <c r="F19" s="45">
        <v>5035</v>
      </c>
      <c r="G19" s="45">
        <v>5126</v>
      </c>
      <c r="H19" s="45">
        <v>1007</v>
      </c>
      <c r="I19" s="43" t="s">
        <v>34</v>
      </c>
    </row>
    <row r="20" spans="1:9" ht="28.8" x14ac:dyDescent="0.3">
      <c r="A20" s="40">
        <v>2020</v>
      </c>
      <c r="B20" s="40" t="s">
        <v>53</v>
      </c>
      <c r="C20" s="40" t="s">
        <v>38</v>
      </c>
      <c r="D20" s="48" t="s">
        <v>39</v>
      </c>
      <c r="E20" s="40">
        <v>644</v>
      </c>
      <c r="F20" s="49">
        <v>6318</v>
      </c>
      <c r="G20" s="49">
        <v>6433</v>
      </c>
      <c r="H20" s="42">
        <v>1264</v>
      </c>
      <c r="I20" s="40" t="s">
        <v>34</v>
      </c>
    </row>
    <row r="21" spans="1:9" ht="28.8" x14ac:dyDescent="0.3">
      <c r="A21" s="43">
        <v>2020</v>
      </c>
      <c r="B21" s="43" t="s">
        <v>53</v>
      </c>
      <c r="C21" s="43" t="s">
        <v>40</v>
      </c>
      <c r="D21" s="46" t="s">
        <v>41</v>
      </c>
      <c r="E21" s="43">
        <v>643</v>
      </c>
      <c r="F21" s="47">
        <v>7000</v>
      </c>
      <c r="G21" s="47">
        <v>7840</v>
      </c>
      <c r="H21" s="45">
        <v>1400</v>
      </c>
      <c r="I21" s="43" t="s">
        <v>34</v>
      </c>
    </row>
    <row r="22" spans="1:9" ht="28.8" x14ac:dyDescent="0.3">
      <c r="A22" s="40">
        <v>2020</v>
      </c>
      <c r="B22" s="40" t="s">
        <v>53</v>
      </c>
      <c r="C22" s="40" t="s">
        <v>38</v>
      </c>
      <c r="D22" s="48" t="s">
        <v>42</v>
      </c>
      <c r="E22" s="40">
        <v>455</v>
      </c>
      <c r="F22" s="49">
        <v>4579</v>
      </c>
      <c r="G22" s="49">
        <v>5128</v>
      </c>
      <c r="H22" s="50">
        <v>916</v>
      </c>
      <c r="I22" s="40" t="s">
        <v>34</v>
      </c>
    </row>
    <row r="23" spans="1:9" ht="28.8" x14ac:dyDescent="0.3">
      <c r="A23" s="43">
        <v>2020</v>
      </c>
      <c r="B23" s="43" t="s">
        <v>53</v>
      </c>
      <c r="C23" s="43" t="s">
        <v>40</v>
      </c>
      <c r="D23" s="46" t="s">
        <v>43</v>
      </c>
      <c r="E23" s="51">
        <v>345</v>
      </c>
      <c r="F23" s="45">
        <v>7000</v>
      </c>
      <c r="G23" s="45">
        <v>7840</v>
      </c>
      <c r="H23" s="45">
        <v>1400</v>
      </c>
      <c r="I23" s="43" t="s">
        <v>34</v>
      </c>
    </row>
    <row r="24" spans="1:9" x14ac:dyDescent="0.3">
      <c r="A24" s="40">
        <v>2020</v>
      </c>
      <c r="B24" s="40" t="s">
        <v>53</v>
      </c>
      <c r="C24" s="40" t="s">
        <v>36</v>
      </c>
      <c r="D24" s="41" t="s">
        <v>44</v>
      </c>
      <c r="E24" s="50">
        <v>122</v>
      </c>
      <c r="F24" s="50">
        <v>100</v>
      </c>
      <c r="G24" s="50">
        <v>112</v>
      </c>
      <c r="H24" s="50">
        <v>20</v>
      </c>
      <c r="I24" s="40" t="s">
        <v>34</v>
      </c>
    </row>
    <row r="25" spans="1:9" ht="28.8" x14ac:dyDescent="0.3">
      <c r="A25" s="43">
        <v>2020</v>
      </c>
      <c r="B25" s="43" t="s">
        <v>53</v>
      </c>
      <c r="C25" s="43" t="s">
        <v>45</v>
      </c>
      <c r="D25" s="46" t="s">
        <v>46</v>
      </c>
      <c r="E25" s="43">
        <v>78</v>
      </c>
      <c r="F25" s="47">
        <v>4577</v>
      </c>
      <c r="G25" s="47">
        <v>5126</v>
      </c>
      <c r="H25" s="51">
        <v>915</v>
      </c>
      <c r="I25" s="43" t="s">
        <v>34</v>
      </c>
    </row>
    <row r="26" spans="1:9" ht="28.8" x14ac:dyDescent="0.3">
      <c r="A26" s="40">
        <v>2020</v>
      </c>
      <c r="B26" s="40" t="s">
        <v>53</v>
      </c>
      <c r="C26" s="40" t="s">
        <v>45</v>
      </c>
      <c r="D26" s="48" t="s">
        <v>47</v>
      </c>
      <c r="E26" s="40">
        <v>76</v>
      </c>
      <c r="F26" s="49">
        <v>4577</v>
      </c>
      <c r="G26" s="49">
        <v>5126</v>
      </c>
      <c r="H26" s="50">
        <v>915</v>
      </c>
      <c r="I26" s="40" t="s">
        <v>34</v>
      </c>
    </row>
    <row r="27" spans="1:9" ht="28.8" x14ac:dyDescent="0.3">
      <c r="A27" s="43">
        <v>2020</v>
      </c>
      <c r="B27" s="43" t="s">
        <v>53</v>
      </c>
      <c r="C27" s="43" t="s">
        <v>45</v>
      </c>
      <c r="D27" s="46" t="s">
        <v>48</v>
      </c>
      <c r="E27" s="43">
        <v>46</v>
      </c>
      <c r="F27" s="43">
        <v>200</v>
      </c>
      <c r="G27" s="43">
        <v>224</v>
      </c>
      <c r="H27" s="51">
        <v>40</v>
      </c>
      <c r="I27" s="43" t="s">
        <v>34</v>
      </c>
    </row>
    <row r="28" spans="1:9" ht="28.8" x14ac:dyDescent="0.3">
      <c r="A28" s="40">
        <v>2020</v>
      </c>
      <c r="B28" s="40" t="s">
        <v>53</v>
      </c>
      <c r="C28" s="40" t="s">
        <v>45</v>
      </c>
      <c r="D28" s="48" t="s">
        <v>49</v>
      </c>
      <c r="E28" s="40">
        <v>34</v>
      </c>
      <c r="F28" s="49">
        <v>4577</v>
      </c>
      <c r="G28" s="49">
        <v>5126</v>
      </c>
      <c r="H28" s="50">
        <v>915</v>
      </c>
      <c r="I28" s="40" t="s">
        <v>34</v>
      </c>
    </row>
    <row r="29" spans="1:9" x14ac:dyDescent="0.3">
      <c r="A29" s="43">
        <v>2020</v>
      </c>
      <c r="B29" s="43" t="s">
        <v>53</v>
      </c>
      <c r="C29" s="43" t="s">
        <v>36</v>
      </c>
      <c r="D29" s="44" t="s">
        <v>50</v>
      </c>
      <c r="E29" s="51">
        <v>7</v>
      </c>
      <c r="F29" s="51">
        <v>200</v>
      </c>
      <c r="G29" s="51">
        <v>224</v>
      </c>
      <c r="H29" s="51">
        <v>40</v>
      </c>
      <c r="I29" s="43" t="s">
        <v>34</v>
      </c>
    </row>
    <row r="30" spans="1:9" ht="28.8" x14ac:dyDescent="0.3">
      <c r="A30" s="40">
        <v>2020</v>
      </c>
      <c r="B30" s="40" t="s">
        <v>53</v>
      </c>
      <c r="C30" s="40" t="s">
        <v>45</v>
      </c>
      <c r="D30" s="48" t="s">
        <v>52</v>
      </c>
      <c r="E30" s="40">
        <v>3</v>
      </c>
      <c r="F30" s="49">
        <v>4577</v>
      </c>
      <c r="G30" s="49">
        <v>5127</v>
      </c>
      <c r="H30" s="50">
        <v>915</v>
      </c>
      <c r="I30" s="40" t="s">
        <v>34</v>
      </c>
    </row>
    <row r="31" spans="1:9" ht="28.8" x14ac:dyDescent="0.3">
      <c r="A31" s="43">
        <v>2020</v>
      </c>
      <c r="B31" s="43" t="s">
        <v>53</v>
      </c>
      <c r="C31" s="43" t="s">
        <v>51</v>
      </c>
      <c r="D31" s="46" t="s">
        <v>51</v>
      </c>
      <c r="E31" s="43">
        <v>2</v>
      </c>
      <c r="F31" s="47">
        <v>6600</v>
      </c>
      <c r="G31" s="47">
        <v>7392</v>
      </c>
      <c r="H31" s="45">
        <v>1320</v>
      </c>
      <c r="I31" s="43" t="s">
        <v>34</v>
      </c>
    </row>
    <row r="32" spans="1:9" ht="43.2" x14ac:dyDescent="0.3">
      <c r="A32" s="40">
        <v>2020</v>
      </c>
      <c r="B32" s="40" t="s">
        <v>54</v>
      </c>
      <c r="C32" s="40" t="s">
        <v>32</v>
      </c>
      <c r="D32" s="41" t="s">
        <v>33</v>
      </c>
      <c r="E32" s="42">
        <v>3566</v>
      </c>
      <c r="F32" s="42">
        <v>4577</v>
      </c>
      <c r="G32" s="42">
        <v>5127</v>
      </c>
      <c r="H32" s="50">
        <v>915</v>
      </c>
      <c r="I32" s="40" t="s">
        <v>34</v>
      </c>
    </row>
    <row r="33" spans="1:9" ht="28.8" x14ac:dyDescent="0.3">
      <c r="A33" s="43">
        <v>2020</v>
      </c>
      <c r="B33" s="43" t="s">
        <v>54</v>
      </c>
      <c r="C33" s="43" t="s">
        <v>32</v>
      </c>
      <c r="D33" s="44" t="s">
        <v>35</v>
      </c>
      <c r="E33" s="45">
        <v>2498</v>
      </c>
      <c r="F33" s="45">
        <v>8000</v>
      </c>
      <c r="G33" s="45">
        <v>8960</v>
      </c>
      <c r="H33" s="45">
        <v>1600</v>
      </c>
      <c r="I33" s="43" t="s">
        <v>34</v>
      </c>
    </row>
    <row r="34" spans="1:9" ht="28.8" x14ac:dyDescent="0.3">
      <c r="A34" s="40">
        <v>2020</v>
      </c>
      <c r="B34" s="40" t="s">
        <v>54</v>
      </c>
      <c r="C34" s="40" t="s">
        <v>36</v>
      </c>
      <c r="D34" s="41" t="s">
        <v>37</v>
      </c>
      <c r="E34" s="42">
        <v>1245</v>
      </c>
      <c r="F34" s="42">
        <v>4577</v>
      </c>
      <c r="G34" s="42">
        <v>5126</v>
      </c>
      <c r="H34" s="50">
        <v>915</v>
      </c>
      <c r="I34" s="40" t="s">
        <v>34</v>
      </c>
    </row>
    <row r="35" spans="1:9" ht="28.8" x14ac:dyDescent="0.3">
      <c r="A35" s="43">
        <v>2020</v>
      </c>
      <c r="B35" s="43" t="s">
        <v>54</v>
      </c>
      <c r="C35" s="43" t="s">
        <v>38</v>
      </c>
      <c r="D35" s="46" t="s">
        <v>39</v>
      </c>
      <c r="E35" s="43">
        <v>644</v>
      </c>
      <c r="F35" s="47">
        <v>5744</v>
      </c>
      <c r="G35" s="47">
        <v>6433</v>
      </c>
      <c r="H35" s="45">
        <v>1149</v>
      </c>
      <c r="I35" s="43" t="s">
        <v>34</v>
      </c>
    </row>
    <row r="36" spans="1:9" ht="28.8" x14ac:dyDescent="0.3">
      <c r="A36" s="40">
        <v>2020</v>
      </c>
      <c r="B36" s="40" t="s">
        <v>54</v>
      </c>
      <c r="C36" s="40" t="s">
        <v>40</v>
      </c>
      <c r="D36" s="48" t="s">
        <v>41</v>
      </c>
      <c r="E36" s="40">
        <v>643</v>
      </c>
      <c r="F36" s="49">
        <v>7000</v>
      </c>
      <c r="G36" s="49">
        <v>7840</v>
      </c>
      <c r="H36" s="42">
        <v>1400</v>
      </c>
      <c r="I36" s="40" t="s">
        <v>34</v>
      </c>
    </row>
    <row r="37" spans="1:9" ht="28.8" x14ac:dyDescent="0.3">
      <c r="A37" s="43">
        <v>2020</v>
      </c>
      <c r="B37" s="43" t="s">
        <v>54</v>
      </c>
      <c r="C37" s="43" t="s">
        <v>38</v>
      </c>
      <c r="D37" s="46" t="s">
        <v>42</v>
      </c>
      <c r="E37" s="43">
        <v>455</v>
      </c>
      <c r="F37" s="47">
        <v>4579</v>
      </c>
      <c r="G37" s="47">
        <v>5128</v>
      </c>
      <c r="H37" s="51">
        <v>916</v>
      </c>
      <c r="I37" s="43" t="s">
        <v>34</v>
      </c>
    </row>
    <row r="38" spans="1:9" ht="28.8" x14ac:dyDescent="0.3">
      <c r="A38" s="40">
        <v>2020</v>
      </c>
      <c r="B38" s="40" t="s">
        <v>54</v>
      </c>
      <c r="C38" s="40" t="s">
        <v>40</v>
      </c>
      <c r="D38" s="48" t="s">
        <v>43</v>
      </c>
      <c r="E38" s="50">
        <v>345</v>
      </c>
      <c r="F38" s="42">
        <v>7000</v>
      </c>
      <c r="G38" s="42">
        <v>7840</v>
      </c>
      <c r="H38" s="42">
        <v>1400</v>
      </c>
      <c r="I38" s="40" t="s">
        <v>34</v>
      </c>
    </row>
    <row r="39" spans="1:9" x14ac:dyDescent="0.3">
      <c r="A39" s="43">
        <v>2020</v>
      </c>
      <c r="B39" s="43" t="s">
        <v>54</v>
      </c>
      <c r="C39" s="43" t="s">
        <v>36</v>
      </c>
      <c r="D39" s="44" t="s">
        <v>44</v>
      </c>
      <c r="E39" s="51">
        <v>122</v>
      </c>
      <c r="F39" s="51">
        <v>100</v>
      </c>
      <c r="G39" s="51">
        <v>112</v>
      </c>
      <c r="H39" s="51">
        <v>20</v>
      </c>
      <c r="I39" s="43" t="s">
        <v>34</v>
      </c>
    </row>
    <row r="40" spans="1:9" ht="28.8" x14ac:dyDescent="0.3">
      <c r="A40" s="40">
        <v>2020</v>
      </c>
      <c r="B40" s="40" t="s">
        <v>54</v>
      </c>
      <c r="C40" s="40" t="s">
        <v>45</v>
      </c>
      <c r="D40" s="48" t="s">
        <v>46</v>
      </c>
      <c r="E40" s="40">
        <v>78</v>
      </c>
      <c r="F40" s="49">
        <v>4577</v>
      </c>
      <c r="G40" s="49">
        <v>5126</v>
      </c>
      <c r="H40" s="50">
        <v>915</v>
      </c>
      <c r="I40" s="40" t="s">
        <v>34</v>
      </c>
    </row>
    <row r="41" spans="1:9" ht="28.8" x14ac:dyDescent="0.3">
      <c r="A41" s="43">
        <v>2020</v>
      </c>
      <c r="B41" s="43" t="s">
        <v>54</v>
      </c>
      <c r="C41" s="43" t="s">
        <v>45</v>
      </c>
      <c r="D41" s="46" t="s">
        <v>47</v>
      </c>
      <c r="E41" s="43">
        <v>76</v>
      </c>
      <c r="F41" s="47">
        <v>4577</v>
      </c>
      <c r="G41" s="47">
        <v>5126</v>
      </c>
      <c r="H41" s="51">
        <v>915</v>
      </c>
      <c r="I41" s="43" t="s">
        <v>34</v>
      </c>
    </row>
    <row r="42" spans="1:9" ht="28.8" x14ac:dyDescent="0.3">
      <c r="A42" s="40">
        <v>2020</v>
      </c>
      <c r="B42" s="40" t="s">
        <v>54</v>
      </c>
      <c r="C42" s="40" t="s">
        <v>45</v>
      </c>
      <c r="D42" s="48" t="s">
        <v>48</v>
      </c>
      <c r="E42" s="40">
        <v>46</v>
      </c>
      <c r="F42" s="40">
        <v>200</v>
      </c>
      <c r="G42" s="40">
        <v>224</v>
      </c>
      <c r="H42" s="50">
        <v>40</v>
      </c>
      <c r="I42" s="40" t="s">
        <v>34</v>
      </c>
    </row>
    <row r="43" spans="1:9" ht="28.8" x14ac:dyDescent="0.3">
      <c r="A43" s="43">
        <v>2020</v>
      </c>
      <c r="B43" s="43" t="s">
        <v>54</v>
      </c>
      <c r="C43" s="43" t="s">
        <v>45</v>
      </c>
      <c r="D43" s="46" t="s">
        <v>49</v>
      </c>
      <c r="E43" s="43">
        <v>34</v>
      </c>
      <c r="F43" s="47">
        <v>4577</v>
      </c>
      <c r="G43" s="47">
        <v>5126</v>
      </c>
      <c r="H43" s="51">
        <v>915</v>
      </c>
      <c r="I43" s="43" t="s">
        <v>55</v>
      </c>
    </row>
    <row r="44" spans="1:9" x14ac:dyDescent="0.3">
      <c r="A44" s="40">
        <v>2020</v>
      </c>
      <c r="B44" s="40" t="s">
        <v>54</v>
      </c>
      <c r="C44" s="40" t="s">
        <v>36</v>
      </c>
      <c r="D44" s="41" t="s">
        <v>50</v>
      </c>
      <c r="E44" s="50">
        <v>7</v>
      </c>
      <c r="F44" s="50">
        <v>200</v>
      </c>
      <c r="G44" s="50">
        <v>224</v>
      </c>
      <c r="H44" s="50">
        <v>40</v>
      </c>
      <c r="I44" s="40" t="s">
        <v>55</v>
      </c>
    </row>
    <row r="45" spans="1:9" ht="28.8" x14ac:dyDescent="0.3">
      <c r="A45" s="43">
        <v>2020</v>
      </c>
      <c r="B45" s="43" t="s">
        <v>54</v>
      </c>
      <c r="C45" s="43" t="s">
        <v>45</v>
      </c>
      <c r="D45" s="46" t="s">
        <v>52</v>
      </c>
      <c r="E45" s="43">
        <v>3</v>
      </c>
      <c r="F45" s="47">
        <v>3333</v>
      </c>
      <c r="G45" s="47">
        <v>5127</v>
      </c>
      <c r="H45" s="51">
        <v>667</v>
      </c>
      <c r="I45" s="43" t="s">
        <v>55</v>
      </c>
    </row>
    <row r="46" spans="1:9" ht="28.8" x14ac:dyDescent="0.3">
      <c r="A46" s="40">
        <v>2020</v>
      </c>
      <c r="B46" s="40" t="s">
        <v>54</v>
      </c>
      <c r="C46" s="40" t="s">
        <v>51</v>
      </c>
      <c r="D46" s="48" t="s">
        <v>51</v>
      </c>
      <c r="E46" s="40">
        <v>2</v>
      </c>
      <c r="F46" s="49">
        <v>6600</v>
      </c>
      <c r="G46" s="49">
        <v>7392</v>
      </c>
      <c r="H46" s="42">
        <v>1320</v>
      </c>
      <c r="I46" s="40" t="s">
        <v>55</v>
      </c>
    </row>
    <row r="47" spans="1:9" ht="43.2" x14ac:dyDescent="0.3">
      <c r="A47" s="43">
        <v>2020</v>
      </c>
      <c r="B47" s="43" t="s">
        <v>56</v>
      </c>
      <c r="C47" s="43" t="s">
        <v>32</v>
      </c>
      <c r="D47" s="44" t="s">
        <v>33</v>
      </c>
      <c r="E47" s="45">
        <v>3566</v>
      </c>
      <c r="F47" s="45">
        <v>4577</v>
      </c>
      <c r="G47" s="45">
        <v>5127</v>
      </c>
      <c r="H47" s="51">
        <v>915</v>
      </c>
      <c r="I47" s="43" t="s">
        <v>55</v>
      </c>
    </row>
    <row r="48" spans="1:9" ht="28.8" x14ac:dyDescent="0.3">
      <c r="A48" s="40">
        <v>2020</v>
      </c>
      <c r="B48" s="40" t="s">
        <v>56</v>
      </c>
      <c r="C48" s="40" t="s">
        <v>32</v>
      </c>
      <c r="D48" s="41" t="s">
        <v>35</v>
      </c>
      <c r="E48" s="42">
        <v>2498</v>
      </c>
      <c r="F48" s="42">
        <v>8000</v>
      </c>
      <c r="G48" s="42">
        <v>8960</v>
      </c>
      <c r="H48" s="42">
        <v>1600</v>
      </c>
      <c r="I48" s="40" t="s">
        <v>55</v>
      </c>
    </row>
    <row r="49" spans="1:9" ht="28.8" x14ac:dyDescent="0.3">
      <c r="A49" s="43">
        <v>2020</v>
      </c>
      <c r="B49" s="43" t="s">
        <v>56</v>
      </c>
      <c r="C49" s="43" t="s">
        <v>36</v>
      </c>
      <c r="D49" s="44" t="s">
        <v>37</v>
      </c>
      <c r="E49" s="45">
        <v>1245</v>
      </c>
      <c r="F49" s="45">
        <v>4577</v>
      </c>
      <c r="G49" s="45">
        <v>5126</v>
      </c>
      <c r="H49" s="51">
        <v>915</v>
      </c>
      <c r="I49" s="43" t="s">
        <v>55</v>
      </c>
    </row>
    <row r="50" spans="1:9" ht="28.8" x14ac:dyDescent="0.3">
      <c r="A50" s="40">
        <v>2020</v>
      </c>
      <c r="B50" s="40" t="s">
        <v>56</v>
      </c>
      <c r="C50" s="40" t="s">
        <v>38</v>
      </c>
      <c r="D50" s="48" t="s">
        <v>39</v>
      </c>
      <c r="E50" s="40">
        <v>644</v>
      </c>
      <c r="F50" s="49">
        <v>5744</v>
      </c>
      <c r="G50" s="49">
        <v>6433</v>
      </c>
      <c r="H50" s="42">
        <v>1149</v>
      </c>
      <c r="I50" s="40" t="s">
        <v>55</v>
      </c>
    </row>
    <row r="51" spans="1:9" ht="28.8" x14ac:dyDescent="0.3">
      <c r="A51" s="43">
        <v>2020</v>
      </c>
      <c r="B51" s="43" t="s">
        <v>56</v>
      </c>
      <c r="C51" s="43" t="s">
        <v>40</v>
      </c>
      <c r="D51" s="46" t="s">
        <v>41</v>
      </c>
      <c r="E51" s="43">
        <v>643</v>
      </c>
      <c r="F51" s="47">
        <v>7000</v>
      </c>
      <c r="G51" s="47">
        <v>7840</v>
      </c>
      <c r="H51" s="45">
        <v>1400</v>
      </c>
      <c r="I51" s="43" t="s">
        <v>55</v>
      </c>
    </row>
    <row r="52" spans="1:9" ht="28.8" x14ac:dyDescent="0.3">
      <c r="A52" s="40">
        <v>2020</v>
      </c>
      <c r="B52" s="40" t="s">
        <v>56</v>
      </c>
      <c r="C52" s="40" t="s">
        <v>38</v>
      </c>
      <c r="D52" s="48" t="s">
        <v>42</v>
      </c>
      <c r="E52" s="40">
        <v>455</v>
      </c>
      <c r="F52" s="49">
        <v>4579</v>
      </c>
      <c r="G52" s="49">
        <v>5128</v>
      </c>
      <c r="H52" s="50">
        <v>916</v>
      </c>
      <c r="I52" s="40" t="s">
        <v>55</v>
      </c>
    </row>
    <row r="53" spans="1:9" ht="28.8" x14ac:dyDescent="0.3">
      <c r="A53" s="43">
        <v>2020</v>
      </c>
      <c r="B53" s="43" t="s">
        <v>56</v>
      </c>
      <c r="C53" s="43" t="s">
        <v>40</v>
      </c>
      <c r="D53" s="46" t="s">
        <v>43</v>
      </c>
      <c r="E53" s="51">
        <v>345</v>
      </c>
      <c r="F53" s="45">
        <v>7000</v>
      </c>
      <c r="G53" s="45">
        <v>7840</v>
      </c>
      <c r="H53" s="45">
        <v>1400</v>
      </c>
      <c r="I53" s="43" t="s">
        <v>55</v>
      </c>
    </row>
    <row r="54" spans="1:9" x14ac:dyDescent="0.3">
      <c r="A54" s="40">
        <v>2020</v>
      </c>
      <c r="B54" s="40" t="s">
        <v>56</v>
      </c>
      <c r="C54" s="40" t="s">
        <v>36</v>
      </c>
      <c r="D54" s="41" t="s">
        <v>44</v>
      </c>
      <c r="E54" s="50">
        <v>122</v>
      </c>
      <c r="F54" s="50">
        <v>100</v>
      </c>
      <c r="G54" s="50">
        <v>112</v>
      </c>
      <c r="H54" s="50">
        <v>20</v>
      </c>
      <c r="I54" s="40" t="s">
        <v>55</v>
      </c>
    </row>
    <row r="55" spans="1:9" ht="28.8" x14ac:dyDescent="0.3">
      <c r="A55" s="43">
        <v>2020</v>
      </c>
      <c r="B55" s="43" t="s">
        <v>56</v>
      </c>
      <c r="C55" s="43" t="s">
        <v>45</v>
      </c>
      <c r="D55" s="46" t="s">
        <v>46</v>
      </c>
      <c r="E55" s="43">
        <v>78</v>
      </c>
      <c r="F55" s="47">
        <v>4577</v>
      </c>
      <c r="G55" s="47">
        <v>5126</v>
      </c>
      <c r="H55" s="51">
        <v>915</v>
      </c>
      <c r="I55" s="43" t="s">
        <v>55</v>
      </c>
    </row>
    <row r="56" spans="1:9" ht="28.8" x14ac:dyDescent="0.3">
      <c r="A56" s="40">
        <v>2020</v>
      </c>
      <c r="B56" s="40" t="s">
        <v>56</v>
      </c>
      <c r="C56" s="40" t="s">
        <v>45</v>
      </c>
      <c r="D56" s="48" t="s">
        <v>47</v>
      </c>
      <c r="E56" s="40">
        <v>76</v>
      </c>
      <c r="F56" s="49">
        <v>4577</v>
      </c>
      <c r="G56" s="49">
        <v>5126</v>
      </c>
      <c r="H56" s="50">
        <v>915</v>
      </c>
      <c r="I56" s="40" t="s">
        <v>55</v>
      </c>
    </row>
    <row r="57" spans="1:9" ht="28.8" x14ac:dyDescent="0.3">
      <c r="A57" s="43">
        <v>2020</v>
      </c>
      <c r="B57" s="43" t="s">
        <v>56</v>
      </c>
      <c r="C57" s="43" t="s">
        <v>45</v>
      </c>
      <c r="D57" s="46" t="s">
        <v>48</v>
      </c>
      <c r="E57" s="43">
        <v>46</v>
      </c>
      <c r="F57" s="43">
        <v>200</v>
      </c>
      <c r="G57" s="43">
        <v>224</v>
      </c>
      <c r="H57" s="51">
        <v>40</v>
      </c>
      <c r="I57" s="43" t="s">
        <v>55</v>
      </c>
    </row>
    <row r="58" spans="1:9" ht="28.8" x14ac:dyDescent="0.3">
      <c r="A58" s="40">
        <v>2020</v>
      </c>
      <c r="B58" s="40" t="s">
        <v>56</v>
      </c>
      <c r="C58" s="40" t="s">
        <v>45</v>
      </c>
      <c r="D58" s="48" t="s">
        <v>49</v>
      </c>
      <c r="E58" s="40">
        <v>34</v>
      </c>
      <c r="F58" s="49">
        <v>4577</v>
      </c>
      <c r="G58" s="49">
        <v>5126</v>
      </c>
      <c r="H58" s="50">
        <v>915</v>
      </c>
      <c r="I58" s="40" t="s">
        <v>55</v>
      </c>
    </row>
    <row r="59" spans="1:9" x14ac:dyDescent="0.3">
      <c r="A59" s="43">
        <v>2020</v>
      </c>
      <c r="B59" s="43" t="s">
        <v>56</v>
      </c>
      <c r="C59" s="43" t="s">
        <v>36</v>
      </c>
      <c r="D59" s="44" t="s">
        <v>50</v>
      </c>
      <c r="E59" s="51">
        <v>7</v>
      </c>
      <c r="F59" s="51">
        <v>200</v>
      </c>
      <c r="G59" s="51">
        <v>224</v>
      </c>
      <c r="H59" s="51">
        <v>40</v>
      </c>
      <c r="I59" s="43" t="s">
        <v>55</v>
      </c>
    </row>
    <row r="60" spans="1:9" ht="28.8" x14ac:dyDescent="0.3">
      <c r="A60" s="40">
        <v>2020</v>
      </c>
      <c r="B60" s="40" t="s">
        <v>56</v>
      </c>
      <c r="C60" s="40" t="s">
        <v>45</v>
      </c>
      <c r="D60" s="48" t="s">
        <v>52</v>
      </c>
      <c r="E60" s="40">
        <v>3</v>
      </c>
      <c r="F60" s="49">
        <v>4577</v>
      </c>
      <c r="G60" s="49">
        <v>5127</v>
      </c>
      <c r="H60" s="50">
        <v>915</v>
      </c>
      <c r="I60" s="40" t="s">
        <v>55</v>
      </c>
    </row>
    <row r="61" spans="1:9" ht="28.8" x14ac:dyDescent="0.3">
      <c r="A61" s="43">
        <v>2020</v>
      </c>
      <c r="B61" s="43" t="s">
        <v>56</v>
      </c>
      <c r="C61" s="43" t="s">
        <v>51</v>
      </c>
      <c r="D61" s="46" t="s">
        <v>51</v>
      </c>
      <c r="E61" s="43">
        <v>2</v>
      </c>
      <c r="F61" s="47">
        <v>6600</v>
      </c>
      <c r="G61" s="47">
        <v>7392</v>
      </c>
      <c r="H61" s="45">
        <v>1320</v>
      </c>
      <c r="I61" s="43" t="s">
        <v>55</v>
      </c>
    </row>
    <row r="62" spans="1:9" ht="43.2" x14ac:dyDescent="0.3">
      <c r="A62" s="40">
        <v>2020</v>
      </c>
      <c r="B62" s="40" t="s">
        <v>57</v>
      </c>
      <c r="C62" s="40" t="s">
        <v>32</v>
      </c>
      <c r="D62" s="41" t="s">
        <v>33</v>
      </c>
      <c r="E62" s="42">
        <v>3566</v>
      </c>
      <c r="F62" s="42">
        <v>4577</v>
      </c>
      <c r="G62" s="42">
        <v>5127</v>
      </c>
      <c r="H62" s="50">
        <v>915</v>
      </c>
      <c r="I62" s="40" t="s">
        <v>55</v>
      </c>
    </row>
    <row r="63" spans="1:9" ht="28.8" x14ac:dyDescent="0.3">
      <c r="A63" s="43">
        <v>2020</v>
      </c>
      <c r="B63" s="43" t="s">
        <v>57</v>
      </c>
      <c r="C63" s="43" t="s">
        <v>32</v>
      </c>
      <c r="D63" s="44" t="s">
        <v>35</v>
      </c>
      <c r="E63" s="45">
        <v>2498</v>
      </c>
      <c r="F63" s="45">
        <v>8000</v>
      </c>
      <c r="G63" s="45">
        <v>8960</v>
      </c>
      <c r="H63" s="45">
        <v>1600</v>
      </c>
      <c r="I63" s="43" t="s">
        <v>55</v>
      </c>
    </row>
    <row r="64" spans="1:9" ht="28.8" x14ac:dyDescent="0.3">
      <c r="A64" s="40">
        <v>2020</v>
      </c>
      <c r="B64" s="40" t="s">
        <v>57</v>
      </c>
      <c r="C64" s="40" t="s">
        <v>36</v>
      </c>
      <c r="D64" s="41" t="s">
        <v>37</v>
      </c>
      <c r="E64" s="42">
        <v>1245</v>
      </c>
      <c r="F64" s="42">
        <v>4577</v>
      </c>
      <c r="G64" s="42">
        <v>5126</v>
      </c>
      <c r="H64" s="50">
        <v>915</v>
      </c>
      <c r="I64" s="40" t="s">
        <v>55</v>
      </c>
    </row>
    <row r="65" spans="1:9" ht="28.8" x14ac:dyDescent="0.3">
      <c r="A65" s="43">
        <v>2020</v>
      </c>
      <c r="B65" s="43" t="s">
        <v>57</v>
      </c>
      <c r="C65" s="43" t="s">
        <v>38</v>
      </c>
      <c r="D65" s="46" t="s">
        <v>39</v>
      </c>
      <c r="E65" s="43">
        <v>644</v>
      </c>
      <c r="F65" s="47">
        <v>5744</v>
      </c>
      <c r="G65" s="47">
        <v>6433</v>
      </c>
      <c r="H65" s="45">
        <v>1149</v>
      </c>
      <c r="I65" s="43" t="s">
        <v>55</v>
      </c>
    </row>
    <row r="66" spans="1:9" ht="28.8" x14ac:dyDescent="0.3">
      <c r="A66" s="40">
        <v>2020</v>
      </c>
      <c r="B66" s="40" t="s">
        <v>57</v>
      </c>
      <c r="C66" s="40" t="s">
        <v>40</v>
      </c>
      <c r="D66" s="48" t="s">
        <v>41</v>
      </c>
      <c r="E66" s="40">
        <v>643</v>
      </c>
      <c r="F66" s="49">
        <v>7000</v>
      </c>
      <c r="G66" s="49">
        <v>7840</v>
      </c>
      <c r="H66" s="42">
        <v>1400</v>
      </c>
      <c r="I66" s="40" t="s">
        <v>34</v>
      </c>
    </row>
    <row r="67" spans="1:9" ht="28.8" x14ac:dyDescent="0.3">
      <c r="A67" s="43">
        <v>2020</v>
      </c>
      <c r="B67" s="43" t="s">
        <v>57</v>
      </c>
      <c r="C67" s="43" t="s">
        <v>38</v>
      </c>
      <c r="D67" s="46" t="s">
        <v>42</v>
      </c>
      <c r="E67" s="43">
        <v>455</v>
      </c>
      <c r="F67" s="47">
        <v>4579</v>
      </c>
      <c r="G67" s="47">
        <v>5128</v>
      </c>
      <c r="H67" s="51">
        <v>916</v>
      </c>
      <c r="I67" s="43" t="s">
        <v>34</v>
      </c>
    </row>
    <row r="68" spans="1:9" ht="28.8" x14ac:dyDescent="0.3">
      <c r="A68" s="40">
        <v>2020</v>
      </c>
      <c r="B68" s="40" t="s">
        <v>57</v>
      </c>
      <c r="C68" s="40" t="s">
        <v>40</v>
      </c>
      <c r="D68" s="48" t="s">
        <v>43</v>
      </c>
      <c r="E68" s="50">
        <v>345</v>
      </c>
      <c r="F68" s="42">
        <v>7000</v>
      </c>
      <c r="G68" s="42">
        <v>7840</v>
      </c>
      <c r="H68" s="42">
        <v>1400</v>
      </c>
      <c r="I68" s="40" t="s">
        <v>34</v>
      </c>
    </row>
    <row r="69" spans="1:9" x14ac:dyDescent="0.3">
      <c r="A69" s="43">
        <v>2020</v>
      </c>
      <c r="B69" s="43" t="s">
        <v>57</v>
      </c>
      <c r="C69" s="43" t="s">
        <v>36</v>
      </c>
      <c r="D69" s="44" t="s">
        <v>44</v>
      </c>
      <c r="E69" s="51">
        <v>122</v>
      </c>
      <c r="F69" s="51">
        <v>100</v>
      </c>
      <c r="G69" s="51">
        <v>112</v>
      </c>
      <c r="H69" s="51">
        <v>20</v>
      </c>
      <c r="I69" s="43" t="s">
        <v>34</v>
      </c>
    </row>
    <row r="70" spans="1:9" ht="28.8" x14ac:dyDescent="0.3">
      <c r="A70" s="40">
        <v>2020</v>
      </c>
      <c r="B70" s="40" t="s">
        <v>57</v>
      </c>
      <c r="C70" s="40" t="s">
        <v>45</v>
      </c>
      <c r="D70" s="48" t="s">
        <v>46</v>
      </c>
      <c r="E70" s="40">
        <v>78</v>
      </c>
      <c r="F70" s="49">
        <v>4577</v>
      </c>
      <c r="G70" s="49">
        <v>5126</v>
      </c>
      <c r="H70" s="50">
        <v>915</v>
      </c>
      <c r="I70" s="40" t="s">
        <v>34</v>
      </c>
    </row>
    <row r="71" spans="1:9" ht="28.8" x14ac:dyDescent="0.3">
      <c r="A71" s="43">
        <v>2020</v>
      </c>
      <c r="B71" s="43" t="s">
        <v>57</v>
      </c>
      <c r="C71" s="43" t="s">
        <v>45</v>
      </c>
      <c r="D71" s="46" t="s">
        <v>47</v>
      </c>
      <c r="E71" s="43">
        <v>76</v>
      </c>
      <c r="F71" s="47">
        <v>4577</v>
      </c>
      <c r="G71" s="47">
        <v>5126</v>
      </c>
      <c r="H71" s="51">
        <v>915</v>
      </c>
      <c r="I71" s="43" t="s">
        <v>34</v>
      </c>
    </row>
    <row r="72" spans="1:9" ht="28.8" x14ac:dyDescent="0.3">
      <c r="A72" s="40">
        <v>2020</v>
      </c>
      <c r="B72" s="40" t="s">
        <v>57</v>
      </c>
      <c r="C72" s="40" t="s">
        <v>45</v>
      </c>
      <c r="D72" s="48" t="s">
        <v>48</v>
      </c>
      <c r="E72" s="40">
        <v>46</v>
      </c>
      <c r="F72" s="40">
        <v>200</v>
      </c>
      <c r="G72" s="40">
        <v>224</v>
      </c>
      <c r="H72" s="50">
        <v>40</v>
      </c>
      <c r="I72" s="40" t="s">
        <v>34</v>
      </c>
    </row>
    <row r="73" spans="1:9" ht="28.8" x14ac:dyDescent="0.3">
      <c r="A73" s="43">
        <v>2020</v>
      </c>
      <c r="B73" s="43" t="s">
        <v>57</v>
      </c>
      <c r="C73" s="43" t="s">
        <v>45</v>
      </c>
      <c r="D73" s="46" t="s">
        <v>49</v>
      </c>
      <c r="E73" s="43">
        <v>34</v>
      </c>
      <c r="F73" s="47">
        <v>4577</v>
      </c>
      <c r="G73" s="47">
        <v>5126</v>
      </c>
      <c r="H73" s="51">
        <v>915</v>
      </c>
      <c r="I73" s="43" t="s">
        <v>34</v>
      </c>
    </row>
    <row r="74" spans="1:9" x14ac:dyDescent="0.3">
      <c r="A74" s="40">
        <v>2020</v>
      </c>
      <c r="B74" s="40" t="s">
        <v>57</v>
      </c>
      <c r="C74" s="40" t="s">
        <v>36</v>
      </c>
      <c r="D74" s="41" t="s">
        <v>50</v>
      </c>
      <c r="E74" s="50">
        <v>7</v>
      </c>
      <c r="F74" s="50">
        <v>200</v>
      </c>
      <c r="G74" s="50">
        <v>224</v>
      </c>
      <c r="H74" s="50">
        <v>40</v>
      </c>
      <c r="I74" s="40" t="s">
        <v>34</v>
      </c>
    </row>
    <row r="75" spans="1:9" ht="28.8" x14ac:dyDescent="0.3">
      <c r="A75" s="43">
        <v>2020</v>
      </c>
      <c r="B75" s="43" t="s">
        <v>57</v>
      </c>
      <c r="C75" s="43" t="s">
        <v>45</v>
      </c>
      <c r="D75" s="46" t="s">
        <v>52</v>
      </c>
      <c r="E75" s="43">
        <v>3</v>
      </c>
      <c r="F75" s="47">
        <v>4577</v>
      </c>
      <c r="G75" s="47">
        <v>5127</v>
      </c>
      <c r="H75" s="51">
        <v>915</v>
      </c>
      <c r="I75" s="43" t="s">
        <v>34</v>
      </c>
    </row>
    <row r="76" spans="1:9" ht="28.8" x14ac:dyDescent="0.3">
      <c r="A76" s="40">
        <v>2020</v>
      </c>
      <c r="B76" s="40" t="s">
        <v>57</v>
      </c>
      <c r="C76" s="40" t="s">
        <v>51</v>
      </c>
      <c r="D76" s="48" t="s">
        <v>51</v>
      </c>
      <c r="E76" s="40">
        <v>2</v>
      </c>
      <c r="F76" s="49">
        <v>6600</v>
      </c>
      <c r="G76" s="49">
        <v>7392</v>
      </c>
      <c r="H76" s="42">
        <v>1320</v>
      </c>
      <c r="I76" s="40" t="s">
        <v>34</v>
      </c>
    </row>
    <row r="77" spans="1:9" ht="43.2" x14ac:dyDescent="0.3">
      <c r="A77" s="43">
        <v>2020</v>
      </c>
      <c r="B77" s="43" t="s">
        <v>58</v>
      </c>
      <c r="C77" s="43" t="s">
        <v>32</v>
      </c>
      <c r="D77" s="44" t="s">
        <v>33</v>
      </c>
      <c r="E77" s="45">
        <v>3566</v>
      </c>
      <c r="F77" s="45">
        <v>4577</v>
      </c>
      <c r="G77" s="45">
        <v>5127</v>
      </c>
      <c r="H77" s="51">
        <v>915</v>
      </c>
      <c r="I77" s="43" t="s">
        <v>34</v>
      </c>
    </row>
    <row r="78" spans="1:9" ht="28.8" x14ac:dyDescent="0.3">
      <c r="A78" s="40">
        <v>2020</v>
      </c>
      <c r="B78" s="40" t="s">
        <v>58</v>
      </c>
      <c r="C78" s="40" t="s">
        <v>32</v>
      </c>
      <c r="D78" s="41" t="s">
        <v>35</v>
      </c>
      <c r="E78" s="42">
        <v>2498</v>
      </c>
      <c r="F78" s="42">
        <v>8000</v>
      </c>
      <c r="G78" s="42">
        <v>8960</v>
      </c>
      <c r="H78" s="42">
        <v>1600</v>
      </c>
      <c r="I78" s="40" t="s">
        <v>34</v>
      </c>
    </row>
    <row r="79" spans="1:9" ht="28.8" x14ac:dyDescent="0.3">
      <c r="A79" s="43">
        <v>2020</v>
      </c>
      <c r="B79" s="43" t="s">
        <v>58</v>
      </c>
      <c r="C79" s="43" t="s">
        <v>36</v>
      </c>
      <c r="D79" s="44" t="s">
        <v>37</v>
      </c>
      <c r="E79" s="45">
        <v>1245</v>
      </c>
      <c r="F79" s="45">
        <v>4577</v>
      </c>
      <c r="G79" s="45">
        <v>5126</v>
      </c>
      <c r="H79" s="51">
        <v>915</v>
      </c>
      <c r="I79" s="43" t="s">
        <v>34</v>
      </c>
    </row>
    <row r="80" spans="1:9" ht="28.8" x14ac:dyDescent="0.3">
      <c r="A80" s="40">
        <v>2020</v>
      </c>
      <c r="B80" s="40" t="s">
        <v>58</v>
      </c>
      <c r="C80" s="40" t="s">
        <v>38</v>
      </c>
      <c r="D80" s="48" t="s">
        <v>39</v>
      </c>
      <c r="E80" s="40">
        <v>644</v>
      </c>
      <c r="F80" s="49">
        <v>5744</v>
      </c>
      <c r="G80" s="49">
        <v>6433</v>
      </c>
      <c r="H80" s="42">
        <v>1149</v>
      </c>
      <c r="I80" s="40" t="s">
        <v>34</v>
      </c>
    </row>
    <row r="81" spans="1:9" ht="28.8" x14ac:dyDescent="0.3">
      <c r="A81" s="43">
        <v>2020</v>
      </c>
      <c r="B81" s="43" t="s">
        <v>58</v>
      </c>
      <c r="C81" s="43" t="s">
        <v>40</v>
      </c>
      <c r="D81" s="46" t="s">
        <v>41</v>
      </c>
      <c r="E81" s="43">
        <v>643</v>
      </c>
      <c r="F81" s="47">
        <v>7000</v>
      </c>
      <c r="G81" s="47">
        <v>7840</v>
      </c>
      <c r="H81" s="45">
        <v>1400</v>
      </c>
      <c r="I81" s="43" t="s">
        <v>34</v>
      </c>
    </row>
    <row r="82" spans="1:9" ht="28.8" x14ac:dyDescent="0.3">
      <c r="A82" s="40">
        <v>2020</v>
      </c>
      <c r="B82" s="40" t="s">
        <v>58</v>
      </c>
      <c r="C82" s="40" t="s">
        <v>38</v>
      </c>
      <c r="D82" s="48" t="s">
        <v>42</v>
      </c>
      <c r="E82" s="40">
        <v>455</v>
      </c>
      <c r="F82" s="49">
        <v>4579</v>
      </c>
      <c r="G82" s="49">
        <v>5128</v>
      </c>
      <c r="H82" s="50">
        <v>916</v>
      </c>
      <c r="I82" s="40" t="s">
        <v>34</v>
      </c>
    </row>
    <row r="83" spans="1:9" ht="28.8" x14ac:dyDescent="0.3">
      <c r="A83" s="43">
        <v>2020</v>
      </c>
      <c r="B83" s="43" t="s">
        <v>58</v>
      </c>
      <c r="C83" s="43" t="s">
        <v>40</v>
      </c>
      <c r="D83" s="46" t="s">
        <v>43</v>
      </c>
      <c r="E83" s="51">
        <v>345</v>
      </c>
      <c r="F83" s="45">
        <v>7000</v>
      </c>
      <c r="G83" s="45">
        <v>7840</v>
      </c>
      <c r="H83" s="45">
        <v>1400</v>
      </c>
      <c r="I83" s="43" t="s">
        <v>34</v>
      </c>
    </row>
    <row r="84" spans="1:9" x14ac:dyDescent="0.3">
      <c r="A84" s="40">
        <v>2020</v>
      </c>
      <c r="B84" s="40" t="s">
        <v>58</v>
      </c>
      <c r="C84" s="40" t="s">
        <v>36</v>
      </c>
      <c r="D84" s="41" t="s">
        <v>44</v>
      </c>
      <c r="E84" s="50">
        <v>122</v>
      </c>
      <c r="F84" s="50">
        <v>100</v>
      </c>
      <c r="G84" s="50">
        <v>112</v>
      </c>
      <c r="H84" s="50">
        <v>20</v>
      </c>
      <c r="I84" s="40" t="s">
        <v>34</v>
      </c>
    </row>
    <row r="85" spans="1:9" ht="28.8" x14ac:dyDescent="0.3">
      <c r="A85" s="43">
        <v>2020</v>
      </c>
      <c r="B85" s="43" t="s">
        <v>58</v>
      </c>
      <c r="C85" s="43" t="s">
        <v>45</v>
      </c>
      <c r="D85" s="46" t="s">
        <v>46</v>
      </c>
      <c r="E85" s="43">
        <v>78</v>
      </c>
      <c r="F85" s="47">
        <v>4577</v>
      </c>
      <c r="G85" s="47">
        <v>5126</v>
      </c>
      <c r="H85" s="51">
        <v>915</v>
      </c>
      <c r="I85" s="43" t="s">
        <v>34</v>
      </c>
    </row>
    <row r="86" spans="1:9" ht="28.8" x14ac:dyDescent="0.3">
      <c r="A86" s="40">
        <v>2020</v>
      </c>
      <c r="B86" s="40" t="s">
        <v>58</v>
      </c>
      <c r="C86" s="40" t="s">
        <v>45</v>
      </c>
      <c r="D86" s="48" t="s">
        <v>47</v>
      </c>
      <c r="E86" s="40">
        <v>76</v>
      </c>
      <c r="F86" s="49">
        <v>4577</v>
      </c>
      <c r="G86" s="49">
        <v>5126</v>
      </c>
      <c r="H86" s="50">
        <v>915</v>
      </c>
      <c r="I86" s="40" t="s">
        <v>34</v>
      </c>
    </row>
    <row r="87" spans="1:9" ht="28.8" x14ac:dyDescent="0.3">
      <c r="A87" s="43">
        <v>2020</v>
      </c>
      <c r="B87" s="43" t="s">
        <v>58</v>
      </c>
      <c r="C87" s="43" t="s">
        <v>45</v>
      </c>
      <c r="D87" s="46" t="s">
        <v>48</v>
      </c>
      <c r="E87" s="43">
        <v>46</v>
      </c>
      <c r="F87" s="43">
        <v>200</v>
      </c>
      <c r="G87" s="43">
        <v>224</v>
      </c>
      <c r="H87" s="51">
        <v>40</v>
      </c>
      <c r="I87" s="43" t="s">
        <v>34</v>
      </c>
    </row>
    <row r="88" spans="1:9" ht="28.8" x14ac:dyDescent="0.3">
      <c r="A88" s="40">
        <v>2020</v>
      </c>
      <c r="B88" s="40" t="s">
        <v>58</v>
      </c>
      <c r="C88" s="40" t="s">
        <v>45</v>
      </c>
      <c r="D88" s="48" t="s">
        <v>49</v>
      </c>
      <c r="E88" s="40">
        <v>34</v>
      </c>
      <c r="F88" s="49">
        <v>4577</v>
      </c>
      <c r="G88" s="49">
        <v>5126</v>
      </c>
      <c r="H88" s="50">
        <v>915</v>
      </c>
      <c r="I88" s="40" t="s">
        <v>34</v>
      </c>
    </row>
    <row r="89" spans="1:9" x14ac:dyDescent="0.3">
      <c r="A89" s="43">
        <v>2020</v>
      </c>
      <c r="B89" s="43" t="s">
        <v>58</v>
      </c>
      <c r="C89" s="43" t="s">
        <v>36</v>
      </c>
      <c r="D89" s="44" t="s">
        <v>50</v>
      </c>
      <c r="E89" s="51">
        <v>7</v>
      </c>
      <c r="F89" s="51">
        <v>200</v>
      </c>
      <c r="G89" s="51">
        <v>224</v>
      </c>
      <c r="H89" s="51">
        <v>40</v>
      </c>
      <c r="I89" s="43" t="s">
        <v>34</v>
      </c>
    </row>
    <row r="90" spans="1:9" ht="28.8" x14ac:dyDescent="0.3">
      <c r="A90" s="40">
        <v>2020</v>
      </c>
      <c r="B90" s="40" t="s">
        <v>58</v>
      </c>
      <c r="C90" s="40" t="s">
        <v>51</v>
      </c>
      <c r="D90" s="48" t="s">
        <v>51</v>
      </c>
      <c r="E90" s="40">
        <v>3</v>
      </c>
      <c r="F90" s="49">
        <v>6600</v>
      </c>
      <c r="G90" s="49">
        <v>7392</v>
      </c>
      <c r="H90" s="42">
        <v>1320</v>
      </c>
      <c r="I90" s="40" t="s">
        <v>34</v>
      </c>
    </row>
    <row r="91" spans="1:9" ht="28.8" x14ac:dyDescent="0.3">
      <c r="A91" s="43">
        <v>2020</v>
      </c>
      <c r="B91" s="43" t="s">
        <v>58</v>
      </c>
      <c r="C91" s="43" t="s">
        <v>45</v>
      </c>
      <c r="D91" s="46" t="s">
        <v>52</v>
      </c>
      <c r="E91" s="43">
        <v>3</v>
      </c>
      <c r="F91" s="47">
        <v>4577</v>
      </c>
      <c r="G91" s="47">
        <v>5127</v>
      </c>
      <c r="H91" s="51">
        <v>915</v>
      </c>
      <c r="I91" s="43" t="s">
        <v>34</v>
      </c>
    </row>
    <row r="92" spans="1:9" ht="43.2" x14ac:dyDescent="0.3">
      <c r="A92" s="40">
        <v>2020</v>
      </c>
      <c r="B92" s="40" t="s">
        <v>59</v>
      </c>
      <c r="C92" s="40" t="s">
        <v>32</v>
      </c>
      <c r="D92" s="41" t="s">
        <v>33</v>
      </c>
      <c r="E92" s="42">
        <v>3566</v>
      </c>
      <c r="F92" s="42">
        <v>4577</v>
      </c>
      <c r="G92" s="42">
        <v>5127</v>
      </c>
      <c r="H92" s="50">
        <v>915</v>
      </c>
      <c r="I92" s="40" t="s">
        <v>34</v>
      </c>
    </row>
    <row r="93" spans="1:9" ht="28.8" x14ac:dyDescent="0.3">
      <c r="A93" s="43">
        <v>2020</v>
      </c>
      <c r="B93" s="43" t="s">
        <v>59</v>
      </c>
      <c r="C93" s="43" t="s">
        <v>32</v>
      </c>
      <c r="D93" s="44" t="s">
        <v>35</v>
      </c>
      <c r="E93" s="45">
        <v>2498</v>
      </c>
      <c r="F93" s="45">
        <v>8000</v>
      </c>
      <c r="G93" s="45">
        <v>8960</v>
      </c>
      <c r="H93" s="45">
        <v>1600</v>
      </c>
      <c r="I93" s="43" t="s">
        <v>34</v>
      </c>
    </row>
    <row r="94" spans="1:9" ht="28.8" x14ac:dyDescent="0.3">
      <c r="A94" s="40">
        <v>2020</v>
      </c>
      <c r="B94" s="40" t="s">
        <v>59</v>
      </c>
      <c r="C94" s="40" t="s">
        <v>36</v>
      </c>
      <c r="D94" s="41" t="s">
        <v>37</v>
      </c>
      <c r="E94" s="42">
        <v>1245</v>
      </c>
      <c r="F94" s="42">
        <v>4577</v>
      </c>
      <c r="G94" s="42">
        <v>5126</v>
      </c>
      <c r="H94" s="50">
        <v>915</v>
      </c>
      <c r="I94" s="40" t="s">
        <v>34</v>
      </c>
    </row>
    <row r="95" spans="1:9" ht="28.8" x14ac:dyDescent="0.3">
      <c r="A95" s="43">
        <v>2020</v>
      </c>
      <c r="B95" s="43" t="s">
        <v>59</v>
      </c>
      <c r="C95" s="43" t="s">
        <v>38</v>
      </c>
      <c r="D95" s="46" t="s">
        <v>39</v>
      </c>
      <c r="E95" s="43">
        <v>644</v>
      </c>
      <c r="F95" s="47">
        <v>5744</v>
      </c>
      <c r="G95" s="47">
        <v>6433</v>
      </c>
      <c r="H95" s="45">
        <v>1149</v>
      </c>
      <c r="I95" s="43" t="s">
        <v>34</v>
      </c>
    </row>
    <row r="96" spans="1:9" ht="28.8" x14ac:dyDescent="0.3">
      <c r="A96" s="40">
        <v>2020</v>
      </c>
      <c r="B96" s="40" t="s">
        <v>59</v>
      </c>
      <c r="C96" s="40" t="s">
        <v>40</v>
      </c>
      <c r="D96" s="48" t="s">
        <v>41</v>
      </c>
      <c r="E96" s="40">
        <v>643</v>
      </c>
      <c r="F96" s="49">
        <v>7000</v>
      </c>
      <c r="G96" s="49">
        <v>7840</v>
      </c>
      <c r="H96" s="42">
        <v>1400</v>
      </c>
      <c r="I96" s="40" t="s">
        <v>34</v>
      </c>
    </row>
    <row r="97" spans="1:9" ht="28.8" x14ac:dyDescent="0.3">
      <c r="A97" s="43">
        <v>2020</v>
      </c>
      <c r="B97" s="43" t="s">
        <v>59</v>
      </c>
      <c r="C97" s="43" t="s">
        <v>38</v>
      </c>
      <c r="D97" s="46" t="s">
        <v>42</v>
      </c>
      <c r="E97" s="43">
        <v>455</v>
      </c>
      <c r="F97" s="47">
        <v>4579</v>
      </c>
      <c r="G97" s="47">
        <v>5128</v>
      </c>
      <c r="H97" s="51">
        <v>916</v>
      </c>
      <c r="I97" s="43" t="s">
        <v>34</v>
      </c>
    </row>
    <row r="98" spans="1:9" ht="28.8" x14ac:dyDescent="0.3">
      <c r="A98" s="40">
        <v>2020</v>
      </c>
      <c r="B98" s="40" t="s">
        <v>59</v>
      </c>
      <c r="C98" s="40" t="s">
        <v>40</v>
      </c>
      <c r="D98" s="48" t="s">
        <v>43</v>
      </c>
      <c r="E98" s="50">
        <v>345</v>
      </c>
      <c r="F98" s="42">
        <v>7000</v>
      </c>
      <c r="G98" s="42">
        <v>7840</v>
      </c>
      <c r="H98" s="42">
        <v>1400</v>
      </c>
      <c r="I98" s="40" t="s">
        <v>34</v>
      </c>
    </row>
    <row r="99" spans="1:9" x14ac:dyDescent="0.3">
      <c r="A99" s="43">
        <v>2020</v>
      </c>
      <c r="B99" s="43" t="s">
        <v>59</v>
      </c>
      <c r="C99" s="43" t="s">
        <v>36</v>
      </c>
      <c r="D99" s="44" t="s">
        <v>44</v>
      </c>
      <c r="E99" s="51">
        <v>122</v>
      </c>
      <c r="F99" s="51">
        <v>100</v>
      </c>
      <c r="G99" s="51">
        <v>112</v>
      </c>
      <c r="H99" s="51">
        <v>20</v>
      </c>
      <c r="I99" s="43" t="s">
        <v>34</v>
      </c>
    </row>
    <row r="100" spans="1:9" ht="28.8" x14ac:dyDescent="0.3">
      <c r="A100" s="40">
        <v>2020</v>
      </c>
      <c r="B100" s="40" t="s">
        <v>59</v>
      </c>
      <c r="C100" s="40" t="s">
        <v>45</v>
      </c>
      <c r="D100" s="48" t="s">
        <v>46</v>
      </c>
      <c r="E100" s="40">
        <v>78</v>
      </c>
      <c r="F100" s="49">
        <v>4577</v>
      </c>
      <c r="G100" s="49">
        <v>5126</v>
      </c>
      <c r="H100" s="50">
        <v>915</v>
      </c>
      <c r="I100" s="40" t="s">
        <v>34</v>
      </c>
    </row>
    <row r="101" spans="1:9" ht="28.8" x14ac:dyDescent="0.3">
      <c r="A101" s="43">
        <v>2020</v>
      </c>
      <c r="B101" s="43" t="s">
        <v>59</v>
      </c>
      <c r="C101" s="43" t="s">
        <v>45</v>
      </c>
      <c r="D101" s="46" t="s">
        <v>47</v>
      </c>
      <c r="E101" s="43">
        <v>76</v>
      </c>
      <c r="F101" s="47">
        <v>4577</v>
      </c>
      <c r="G101" s="47">
        <v>5126</v>
      </c>
      <c r="H101" s="51">
        <v>915</v>
      </c>
      <c r="I101" s="43" t="s">
        <v>34</v>
      </c>
    </row>
    <row r="102" spans="1:9" ht="28.8" x14ac:dyDescent="0.3">
      <c r="A102" s="40">
        <v>2020</v>
      </c>
      <c r="B102" s="40" t="s">
        <v>59</v>
      </c>
      <c r="C102" s="40" t="s">
        <v>45</v>
      </c>
      <c r="D102" s="48" t="s">
        <v>48</v>
      </c>
      <c r="E102" s="40">
        <v>46</v>
      </c>
      <c r="F102" s="40">
        <v>200</v>
      </c>
      <c r="G102" s="40">
        <v>224</v>
      </c>
      <c r="H102" s="50">
        <v>40</v>
      </c>
      <c r="I102" s="40" t="s">
        <v>34</v>
      </c>
    </row>
    <row r="103" spans="1:9" ht="28.8" x14ac:dyDescent="0.3">
      <c r="A103" s="43">
        <v>2020</v>
      </c>
      <c r="B103" s="43" t="s">
        <v>59</v>
      </c>
      <c r="C103" s="43" t="s">
        <v>45</v>
      </c>
      <c r="D103" s="46" t="s">
        <v>49</v>
      </c>
      <c r="E103" s="43">
        <v>34</v>
      </c>
      <c r="F103" s="47">
        <v>4577</v>
      </c>
      <c r="G103" s="47">
        <v>5126</v>
      </c>
      <c r="H103" s="51">
        <v>915</v>
      </c>
      <c r="I103" s="43" t="s">
        <v>34</v>
      </c>
    </row>
    <row r="104" spans="1:9" x14ac:dyDescent="0.3">
      <c r="A104" s="40">
        <v>2020</v>
      </c>
      <c r="B104" s="40" t="s">
        <v>59</v>
      </c>
      <c r="C104" s="40" t="s">
        <v>36</v>
      </c>
      <c r="D104" s="41" t="s">
        <v>50</v>
      </c>
      <c r="E104" s="50">
        <v>7</v>
      </c>
      <c r="F104" s="50">
        <v>200</v>
      </c>
      <c r="G104" s="50">
        <v>224</v>
      </c>
      <c r="H104" s="50">
        <v>40</v>
      </c>
      <c r="I104" s="40" t="s">
        <v>34</v>
      </c>
    </row>
    <row r="105" spans="1:9" ht="28.8" x14ac:dyDescent="0.3">
      <c r="A105" s="43">
        <v>2020</v>
      </c>
      <c r="B105" s="43" t="s">
        <v>59</v>
      </c>
      <c r="C105" s="43" t="s">
        <v>45</v>
      </c>
      <c r="D105" s="46" t="s">
        <v>52</v>
      </c>
      <c r="E105" s="43">
        <v>3</v>
      </c>
      <c r="F105" s="47">
        <v>4577</v>
      </c>
      <c r="G105" s="47">
        <v>5127</v>
      </c>
      <c r="H105" s="51">
        <v>915</v>
      </c>
      <c r="I105" s="43" t="s">
        <v>34</v>
      </c>
    </row>
    <row r="106" spans="1:9" ht="28.8" x14ac:dyDescent="0.3">
      <c r="A106" s="40">
        <v>2020</v>
      </c>
      <c r="B106" s="40" t="s">
        <v>59</v>
      </c>
      <c r="C106" s="40" t="s">
        <v>51</v>
      </c>
      <c r="D106" s="48" t="s">
        <v>51</v>
      </c>
      <c r="E106" s="40">
        <v>2</v>
      </c>
      <c r="F106" s="49">
        <v>6600</v>
      </c>
      <c r="G106" s="49">
        <v>7392</v>
      </c>
      <c r="H106" s="42">
        <v>1320</v>
      </c>
      <c r="I106" s="40" t="s">
        <v>34</v>
      </c>
    </row>
    <row r="107" spans="1:9" ht="43.2" x14ac:dyDescent="0.3">
      <c r="A107" s="43">
        <v>2020</v>
      </c>
      <c r="B107" s="43" t="s">
        <v>60</v>
      </c>
      <c r="C107" s="43" t="s">
        <v>32</v>
      </c>
      <c r="D107" s="44" t="s">
        <v>33</v>
      </c>
      <c r="E107" s="45">
        <v>3566</v>
      </c>
      <c r="F107" s="45">
        <v>4577</v>
      </c>
      <c r="G107" s="45">
        <v>5127</v>
      </c>
      <c r="H107" s="51">
        <v>915</v>
      </c>
      <c r="I107" s="43" t="s">
        <v>34</v>
      </c>
    </row>
    <row r="108" spans="1:9" ht="28.8" x14ac:dyDescent="0.3">
      <c r="A108" s="40">
        <v>2020</v>
      </c>
      <c r="B108" s="40" t="s">
        <v>60</v>
      </c>
      <c r="C108" s="40" t="s">
        <v>32</v>
      </c>
      <c r="D108" s="41" t="s">
        <v>35</v>
      </c>
      <c r="E108" s="42">
        <v>2498</v>
      </c>
      <c r="F108" s="42">
        <v>8000</v>
      </c>
      <c r="G108" s="42">
        <v>8960</v>
      </c>
      <c r="H108" s="42">
        <v>1600</v>
      </c>
      <c r="I108" s="40" t="s">
        <v>55</v>
      </c>
    </row>
    <row r="109" spans="1:9" ht="28.8" x14ac:dyDescent="0.3">
      <c r="A109" s="43">
        <v>2020</v>
      </c>
      <c r="B109" s="43" t="s">
        <v>60</v>
      </c>
      <c r="C109" s="43" t="s">
        <v>36</v>
      </c>
      <c r="D109" s="44" t="s">
        <v>37</v>
      </c>
      <c r="E109" s="45">
        <v>1245</v>
      </c>
      <c r="F109" s="45">
        <v>4577</v>
      </c>
      <c r="G109" s="45">
        <v>5126</v>
      </c>
      <c r="H109" s="51">
        <v>915</v>
      </c>
      <c r="I109" s="43" t="s">
        <v>55</v>
      </c>
    </row>
    <row r="110" spans="1:9" ht="28.8" x14ac:dyDescent="0.3">
      <c r="A110" s="40">
        <v>2020</v>
      </c>
      <c r="B110" s="40" t="s">
        <v>60</v>
      </c>
      <c r="C110" s="40" t="s">
        <v>38</v>
      </c>
      <c r="D110" s="48" t="s">
        <v>39</v>
      </c>
      <c r="E110" s="40">
        <v>644</v>
      </c>
      <c r="F110" s="49">
        <v>5744</v>
      </c>
      <c r="G110" s="49">
        <v>6433</v>
      </c>
      <c r="H110" s="42">
        <v>1149</v>
      </c>
      <c r="I110" s="40" t="s">
        <v>55</v>
      </c>
    </row>
    <row r="111" spans="1:9" ht="28.8" x14ac:dyDescent="0.3">
      <c r="A111" s="43">
        <v>2020</v>
      </c>
      <c r="B111" s="43" t="s">
        <v>60</v>
      </c>
      <c r="C111" s="43" t="s">
        <v>40</v>
      </c>
      <c r="D111" s="46" t="s">
        <v>41</v>
      </c>
      <c r="E111" s="43">
        <v>643</v>
      </c>
      <c r="F111" s="47">
        <v>7000</v>
      </c>
      <c r="G111" s="47">
        <v>7840</v>
      </c>
      <c r="H111" s="45">
        <v>1400</v>
      </c>
      <c r="I111" s="43" t="s">
        <v>55</v>
      </c>
    </row>
    <row r="112" spans="1:9" ht="28.8" x14ac:dyDescent="0.3">
      <c r="A112" s="40">
        <v>2020</v>
      </c>
      <c r="B112" s="40" t="s">
        <v>60</v>
      </c>
      <c r="C112" s="40" t="s">
        <v>38</v>
      </c>
      <c r="D112" s="48" t="s">
        <v>42</v>
      </c>
      <c r="E112" s="40">
        <v>455</v>
      </c>
      <c r="F112" s="49">
        <v>4579</v>
      </c>
      <c r="G112" s="49">
        <v>5128</v>
      </c>
      <c r="H112" s="50">
        <v>916</v>
      </c>
      <c r="I112" s="40" t="s">
        <v>55</v>
      </c>
    </row>
    <row r="113" spans="1:9" ht="28.8" x14ac:dyDescent="0.3">
      <c r="A113" s="43">
        <v>2020</v>
      </c>
      <c r="B113" s="43" t="s">
        <v>60</v>
      </c>
      <c r="C113" s="43" t="s">
        <v>40</v>
      </c>
      <c r="D113" s="46" t="s">
        <v>43</v>
      </c>
      <c r="E113" s="51">
        <v>345</v>
      </c>
      <c r="F113" s="45">
        <v>7000</v>
      </c>
      <c r="G113" s="45">
        <v>7840</v>
      </c>
      <c r="H113" s="45">
        <v>1400</v>
      </c>
      <c r="I113" s="43" t="s">
        <v>55</v>
      </c>
    </row>
    <row r="114" spans="1:9" x14ac:dyDescent="0.3">
      <c r="A114" s="40">
        <v>2020</v>
      </c>
      <c r="B114" s="40" t="s">
        <v>60</v>
      </c>
      <c r="C114" s="40" t="s">
        <v>36</v>
      </c>
      <c r="D114" s="41" t="s">
        <v>44</v>
      </c>
      <c r="E114" s="50">
        <v>122</v>
      </c>
      <c r="F114" s="50">
        <v>100</v>
      </c>
      <c r="G114" s="50">
        <v>112</v>
      </c>
      <c r="H114" s="50">
        <v>20</v>
      </c>
      <c r="I114" s="40" t="s">
        <v>55</v>
      </c>
    </row>
    <row r="115" spans="1:9" ht="28.8" x14ac:dyDescent="0.3">
      <c r="A115" s="43">
        <v>2020</v>
      </c>
      <c r="B115" s="43" t="s">
        <v>60</v>
      </c>
      <c r="C115" s="43" t="s">
        <v>45</v>
      </c>
      <c r="D115" s="46" t="s">
        <v>46</v>
      </c>
      <c r="E115" s="43">
        <v>78</v>
      </c>
      <c r="F115" s="47">
        <v>4577</v>
      </c>
      <c r="G115" s="47">
        <v>5126</v>
      </c>
      <c r="H115" s="51">
        <v>915</v>
      </c>
      <c r="I115" s="43" t="s">
        <v>55</v>
      </c>
    </row>
    <row r="116" spans="1:9" ht="28.8" x14ac:dyDescent="0.3">
      <c r="A116" s="40">
        <v>2020</v>
      </c>
      <c r="B116" s="40" t="s">
        <v>60</v>
      </c>
      <c r="C116" s="40" t="s">
        <v>45</v>
      </c>
      <c r="D116" s="48" t="s">
        <v>47</v>
      </c>
      <c r="E116" s="40">
        <v>76</v>
      </c>
      <c r="F116" s="49">
        <v>4577</v>
      </c>
      <c r="G116" s="49">
        <v>5126</v>
      </c>
      <c r="H116" s="50">
        <v>915</v>
      </c>
      <c r="I116" s="40" t="s">
        <v>55</v>
      </c>
    </row>
    <row r="117" spans="1:9" ht="28.8" x14ac:dyDescent="0.3">
      <c r="A117" s="43">
        <v>2020</v>
      </c>
      <c r="B117" s="43" t="s">
        <v>60</v>
      </c>
      <c r="C117" s="43" t="s">
        <v>45</v>
      </c>
      <c r="D117" s="46" t="s">
        <v>48</v>
      </c>
      <c r="E117" s="43">
        <v>46</v>
      </c>
      <c r="F117" s="43">
        <v>200</v>
      </c>
      <c r="G117" s="43">
        <v>224</v>
      </c>
      <c r="H117" s="51">
        <v>40</v>
      </c>
      <c r="I117" s="43" t="s">
        <v>55</v>
      </c>
    </row>
    <row r="118" spans="1:9" ht="28.8" x14ac:dyDescent="0.3">
      <c r="A118" s="40">
        <v>2020</v>
      </c>
      <c r="B118" s="40" t="s">
        <v>60</v>
      </c>
      <c r="C118" s="40" t="s">
        <v>45</v>
      </c>
      <c r="D118" s="48" t="s">
        <v>49</v>
      </c>
      <c r="E118" s="40">
        <v>34</v>
      </c>
      <c r="F118" s="49">
        <v>4577</v>
      </c>
      <c r="G118" s="49">
        <v>5126</v>
      </c>
      <c r="H118" s="50">
        <v>915</v>
      </c>
      <c r="I118" s="40" t="s">
        <v>55</v>
      </c>
    </row>
    <row r="119" spans="1:9" x14ac:dyDescent="0.3">
      <c r="A119" s="43">
        <v>2020</v>
      </c>
      <c r="B119" s="43" t="s">
        <v>60</v>
      </c>
      <c r="C119" s="43" t="s">
        <v>36</v>
      </c>
      <c r="D119" s="44" t="s">
        <v>50</v>
      </c>
      <c r="E119" s="51">
        <v>7</v>
      </c>
      <c r="F119" s="51">
        <v>200</v>
      </c>
      <c r="G119" s="51">
        <v>224</v>
      </c>
      <c r="H119" s="51">
        <v>40</v>
      </c>
      <c r="I119" s="43" t="s">
        <v>55</v>
      </c>
    </row>
    <row r="120" spans="1:9" ht="28.8" x14ac:dyDescent="0.3">
      <c r="A120" s="40">
        <v>2020</v>
      </c>
      <c r="B120" s="40" t="s">
        <v>60</v>
      </c>
      <c r="C120" s="40" t="s">
        <v>45</v>
      </c>
      <c r="D120" s="48" t="s">
        <v>52</v>
      </c>
      <c r="E120" s="40">
        <v>3</v>
      </c>
      <c r="F120" s="49">
        <v>4577</v>
      </c>
      <c r="G120" s="49">
        <v>5127</v>
      </c>
      <c r="H120" s="50">
        <v>915</v>
      </c>
      <c r="I120" s="40" t="s">
        <v>55</v>
      </c>
    </row>
    <row r="121" spans="1:9" ht="28.8" x14ac:dyDescent="0.3">
      <c r="A121" s="43">
        <v>2020</v>
      </c>
      <c r="B121" s="43" t="s">
        <v>60</v>
      </c>
      <c r="C121" s="43" t="s">
        <v>51</v>
      </c>
      <c r="D121" s="46" t="s">
        <v>51</v>
      </c>
      <c r="E121" s="43">
        <v>2</v>
      </c>
      <c r="F121" s="47">
        <v>6600</v>
      </c>
      <c r="G121" s="47">
        <v>7392</v>
      </c>
      <c r="H121" s="45">
        <v>1320</v>
      </c>
      <c r="I121" s="43" t="s">
        <v>55</v>
      </c>
    </row>
    <row r="122" spans="1:9" ht="43.2" x14ac:dyDescent="0.3">
      <c r="A122" s="40">
        <v>2020</v>
      </c>
      <c r="B122" s="40" t="s">
        <v>61</v>
      </c>
      <c r="C122" s="40" t="s">
        <v>32</v>
      </c>
      <c r="D122" s="41" t="s">
        <v>33</v>
      </c>
      <c r="E122" s="42">
        <v>3566</v>
      </c>
      <c r="F122" s="42">
        <v>4577</v>
      </c>
      <c r="G122" s="42">
        <v>5127</v>
      </c>
      <c r="H122" s="50">
        <v>915</v>
      </c>
      <c r="I122" s="40" t="s">
        <v>55</v>
      </c>
    </row>
    <row r="123" spans="1:9" ht="28.8" x14ac:dyDescent="0.3">
      <c r="A123" s="43">
        <v>2020</v>
      </c>
      <c r="B123" s="43" t="s">
        <v>61</v>
      </c>
      <c r="C123" s="43" t="s">
        <v>32</v>
      </c>
      <c r="D123" s="44" t="s">
        <v>35</v>
      </c>
      <c r="E123" s="45">
        <v>2498</v>
      </c>
      <c r="F123" s="45">
        <v>8000</v>
      </c>
      <c r="G123" s="45">
        <v>8960</v>
      </c>
      <c r="H123" s="45">
        <v>1600</v>
      </c>
      <c r="I123" s="43" t="s">
        <v>55</v>
      </c>
    </row>
    <row r="124" spans="1:9" ht="28.8" x14ac:dyDescent="0.3">
      <c r="A124" s="40">
        <v>2020</v>
      </c>
      <c r="B124" s="40" t="s">
        <v>61</v>
      </c>
      <c r="C124" s="40" t="s">
        <v>36</v>
      </c>
      <c r="D124" s="41" t="s">
        <v>37</v>
      </c>
      <c r="E124" s="42">
        <v>1245</v>
      </c>
      <c r="F124" s="42">
        <v>4577</v>
      </c>
      <c r="G124" s="42">
        <v>5126</v>
      </c>
      <c r="H124" s="50">
        <v>915</v>
      </c>
      <c r="I124" s="40" t="s">
        <v>55</v>
      </c>
    </row>
    <row r="125" spans="1:9" ht="28.8" x14ac:dyDescent="0.3">
      <c r="A125" s="43">
        <v>2020</v>
      </c>
      <c r="B125" s="43" t="s">
        <v>61</v>
      </c>
      <c r="C125" s="43" t="s">
        <v>38</v>
      </c>
      <c r="D125" s="46" t="s">
        <v>39</v>
      </c>
      <c r="E125" s="43">
        <v>644</v>
      </c>
      <c r="F125" s="47">
        <v>5744</v>
      </c>
      <c r="G125" s="47">
        <v>6433</v>
      </c>
      <c r="H125" s="45">
        <v>1149</v>
      </c>
      <c r="I125" s="43" t="s">
        <v>55</v>
      </c>
    </row>
    <row r="126" spans="1:9" ht="28.8" x14ac:dyDescent="0.3">
      <c r="A126" s="40">
        <v>2020</v>
      </c>
      <c r="B126" s="40" t="s">
        <v>61</v>
      </c>
      <c r="C126" s="40" t="s">
        <v>40</v>
      </c>
      <c r="D126" s="48" t="s">
        <v>41</v>
      </c>
      <c r="E126" s="40">
        <v>643</v>
      </c>
      <c r="F126" s="49">
        <v>7000</v>
      </c>
      <c r="G126" s="49">
        <v>7840</v>
      </c>
      <c r="H126" s="42">
        <v>1400</v>
      </c>
      <c r="I126" s="40" t="s">
        <v>55</v>
      </c>
    </row>
    <row r="127" spans="1:9" ht="28.8" x14ac:dyDescent="0.3">
      <c r="A127" s="43">
        <v>2020</v>
      </c>
      <c r="B127" s="43" t="s">
        <v>61</v>
      </c>
      <c r="C127" s="43" t="s">
        <v>38</v>
      </c>
      <c r="D127" s="46" t="s">
        <v>42</v>
      </c>
      <c r="E127" s="43">
        <v>455</v>
      </c>
      <c r="F127" s="47">
        <v>4579</v>
      </c>
      <c r="G127" s="47">
        <v>5128</v>
      </c>
      <c r="H127" s="51">
        <v>916</v>
      </c>
      <c r="I127" s="43" t="s">
        <v>55</v>
      </c>
    </row>
    <row r="128" spans="1:9" ht="28.8" x14ac:dyDescent="0.3">
      <c r="A128" s="40">
        <v>2020</v>
      </c>
      <c r="B128" s="40" t="s">
        <v>61</v>
      </c>
      <c r="C128" s="40" t="s">
        <v>40</v>
      </c>
      <c r="D128" s="48" t="s">
        <v>43</v>
      </c>
      <c r="E128" s="50">
        <v>345</v>
      </c>
      <c r="F128" s="42">
        <v>7000</v>
      </c>
      <c r="G128" s="42">
        <v>7840</v>
      </c>
      <c r="H128" s="42">
        <v>1400</v>
      </c>
      <c r="I128" s="40" t="s">
        <v>55</v>
      </c>
    </row>
    <row r="129" spans="1:9" x14ac:dyDescent="0.3">
      <c r="A129" s="43">
        <v>2020</v>
      </c>
      <c r="B129" s="43" t="s">
        <v>61</v>
      </c>
      <c r="C129" s="43" t="s">
        <v>36</v>
      </c>
      <c r="D129" s="44" t="s">
        <v>44</v>
      </c>
      <c r="E129" s="51">
        <v>122</v>
      </c>
      <c r="F129" s="51">
        <v>100</v>
      </c>
      <c r="G129" s="51">
        <v>112</v>
      </c>
      <c r="H129" s="51">
        <v>20</v>
      </c>
      <c r="I129" s="43" t="s">
        <v>55</v>
      </c>
    </row>
    <row r="130" spans="1:9" ht="28.8" x14ac:dyDescent="0.3">
      <c r="A130" s="40">
        <v>2020</v>
      </c>
      <c r="B130" s="40" t="s">
        <v>61</v>
      </c>
      <c r="C130" s="40" t="s">
        <v>45</v>
      </c>
      <c r="D130" s="48" t="s">
        <v>46</v>
      </c>
      <c r="E130" s="40">
        <v>78</v>
      </c>
      <c r="F130" s="49">
        <v>4577</v>
      </c>
      <c r="G130" s="49">
        <v>5126</v>
      </c>
      <c r="H130" s="50">
        <v>915</v>
      </c>
      <c r="I130" s="40" t="s">
        <v>55</v>
      </c>
    </row>
    <row r="131" spans="1:9" ht="28.8" x14ac:dyDescent="0.3">
      <c r="A131" s="43">
        <v>2020</v>
      </c>
      <c r="B131" s="43" t="s">
        <v>61</v>
      </c>
      <c r="C131" s="43" t="s">
        <v>45</v>
      </c>
      <c r="D131" s="46" t="s">
        <v>47</v>
      </c>
      <c r="E131" s="43">
        <v>76</v>
      </c>
      <c r="F131" s="47">
        <v>4577</v>
      </c>
      <c r="G131" s="47">
        <v>5126</v>
      </c>
      <c r="H131" s="51">
        <v>915</v>
      </c>
      <c r="I131" s="43" t="s">
        <v>55</v>
      </c>
    </row>
    <row r="132" spans="1:9" ht="28.8" x14ac:dyDescent="0.3">
      <c r="A132" s="40">
        <v>2020</v>
      </c>
      <c r="B132" s="40" t="s">
        <v>61</v>
      </c>
      <c r="C132" s="40" t="s">
        <v>45</v>
      </c>
      <c r="D132" s="48" t="s">
        <v>48</v>
      </c>
      <c r="E132" s="40">
        <v>46</v>
      </c>
      <c r="F132" s="40">
        <v>200</v>
      </c>
      <c r="G132" s="40">
        <v>224</v>
      </c>
      <c r="H132" s="50">
        <v>40</v>
      </c>
      <c r="I132" s="40" t="s">
        <v>55</v>
      </c>
    </row>
    <row r="133" spans="1:9" ht="28.8" x14ac:dyDescent="0.3">
      <c r="A133" s="43">
        <v>2020</v>
      </c>
      <c r="B133" s="43" t="s">
        <v>61</v>
      </c>
      <c r="C133" s="43" t="s">
        <v>45</v>
      </c>
      <c r="D133" s="46" t="s">
        <v>49</v>
      </c>
      <c r="E133" s="43">
        <v>34</v>
      </c>
      <c r="F133" s="47">
        <v>4577</v>
      </c>
      <c r="G133" s="47">
        <v>5126</v>
      </c>
      <c r="H133" s="51">
        <v>915</v>
      </c>
      <c r="I133" s="43" t="s">
        <v>34</v>
      </c>
    </row>
    <row r="134" spans="1:9" x14ac:dyDescent="0.3">
      <c r="A134" s="40">
        <v>2020</v>
      </c>
      <c r="B134" s="40" t="s">
        <v>61</v>
      </c>
      <c r="C134" s="40" t="s">
        <v>36</v>
      </c>
      <c r="D134" s="41" t="s">
        <v>50</v>
      </c>
      <c r="E134" s="50">
        <v>7</v>
      </c>
      <c r="F134" s="50">
        <v>200</v>
      </c>
      <c r="G134" s="50">
        <v>224</v>
      </c>
      <c r="H134" s="50">
        <v>40</v>
      </c>
      <c r="I134" s="40" t="s">
        <v>34</v>
      </c>
    </row>
    <row r="135" spans="1:9" ht="28.8" x14ac:dyDescent="0.3">
      <c r="A135" s="43">
        <v>2020</v>
      </c>
      <c r="B135" s="43" t="s">
        <v>61</v>
      </c>
      <c r="C135" s="43" t="s">
        <v>45</v>
      </c>
      <c r="D135" s="46" t="s">
        <v>52</v>
      </c>
      <c r="E135" s="43">
        <v>3</v>
      </c>
      <c r="F135" s="47">
        <v>4577</v>
      </c>
      <c r="G135" s="47">
        <v>5127</v>
      </c>
      <c r="H135" s="51">
        <v>915</v>
      </c>
      <c r="I135" s="43" t="s">
        <v>34</v>
      </c>
    </row>
    <row r="136" spans="1:9" ht="28.8" x14ac:dyDescent="0.3">
      <c r="A136" s="40">
        <v>2020</v>
      </c>
      <c r="B136" s="40" t="s">
        <v>61</v>
      </c>
      <c r="C136" s="40" t="s">
        <v>51</v>
      </c>
      <c r="D136" s="48" t="s">
        <v>51</v>
      </c>
      <c r="E136" s="40">
        <v>2</v>
      </c>
      <c r="F136" s="49">
        <v>6600</v>
      </c>
      <c r="G136" s="49">
        <v>7392</v>
      </c>
      <c r="H136" s="42">
        <v>1320</v>
      </c>
      <c r="I136" s="40" t="s">
        <v>34</v>
      </c>
    </row>
    <row r="137" spans="1:9" ht="43.2" x14ac:dyDescent="0.3">
      <c r="A137" s="43">
        <v>2020</v>
      </c>
      <c r="B137" s="43" t="s">
        <v>62</v>
      </c>
      <c r="C137" s="43" t="s">
        <v>32</v>
      </c>
      <c r="D137" s="44" t="s">
        <v>33</v>
      </c>
      <c r="E137" s="45">
        <v>3566</v>
      </c>
      <c r="F137" s="45">
        <v>4577</v>
      </c>
      <c r="G137" s="45">
        <v>5127</v>
      </c>
      <c r="H137" s="51">
        <v>915</v>
      </c>
      <c r="I137" s="43" t="s">
        <v>34</v>
      </c>
    </row>
    <row r="138" spans="1:9" ht="28.8" x14ac:dyDescent="0.3">
      <c r="A138" s="40">
        <v>2020</v>
      </c>
      <c r="B138" s="40" t="s">
        <v>62</v>
      </c>
      <c r="C138" s="40" t="s">
        <v>32</v>
      </c>
      <c r="D138" s="41" t="s">
        <v>35</v>
      </c>
      <c r="E138" s="42">
        <v>2498</v>
      </c>
      <c r="F138" s="42">
        <v>8000</v>
      </c>
      <c r="G138" s="42">
        <v>8960</v>
      </c>
      <c r="H138" s="42">
        <v>1600</v>
      </c>
      <c r="I138" s="40" t="s">
        <v>34</v>
      </c>
    </row>
    <row r="139" spans="1:9" ht="28.8" x14ac:dyDescent="0.3">
      <c r="A139" s="43">
        <v>2020</v>
      </c>
      <c r="B139" s="43" t="s">
        <v>62</v>
      </c>
      <c r="C139" s="43" t="s">
        <v>36</v>
      </c>
      <c r="D139" s="44" t="s">
        <v>37</v>
      </c>
      <c r="E139" s="45">
        <v>1245</v>
      </c>
      <c r="F139" s="45">
        <v>4577</v>
      </c>
      <c r="G139" s="45">
        <v>5126</v>
      </c>
      <c r="H139" s="51">
        <v>915</v>
      </c>
      <c r="I139" s="43" t="s">
        <v>34</v>
      </c>
    </row>
    <row r="140" spans="1:9" ht="28.8" x14ac:dyDescent="0.3">
      <c r="A140" s="40">
        <v>2020</v>
      </c>
      <c r="B140" s="40" t="s">
        <v>62</v>
      </c>
      <c r="C140" s="40" t="s">
        <v>38</v>
      </c>
      <c r="D140" s="48" t="s">
        <v>39</v>
      </c>
      <c r="E140" s="40">
        <v>644</v>
      </c>
      <c r="F140" s="49">
        <v>5744</v>
      </c>
      <c r="G140" s="49">
        <v>6433</v>
      </c>
      <c r="H140" s="42">
        <v>1149</v>
      </c>
      <c r="I140" s="40" t="s">
        <v>34</v>
      </c>
    </row>
    <row r="141" spans="1:9" ht="28.8" x14ac:dyDescent="0.3">
      <c r="A141" s="43">
        <v>2020</v>
      </c>
      <c r="B141" s="43" t="s">
        <v>62</v>
      </c>
      <c r="C141" s="43" t="s">
        <v>40</v>
      </c>
      <c r="D141" s="46" t="s">
        <v>41</v>
      </c>
      <c r="E141" s="43">
        <v>643</v>
      </c>
      <c r="F141" s="47">
        <v>7000</v>
      </c>
      <c r="G141" s="47">
        <v>7840</v>
      </c>
      <c r="H141" s="45">
        <v>1400</v>
      </c>
      <c r="I141" s="43" t="s">
        <v>34</v>
      </c>
    </row>
    <row r="142" spans="1:9" ht="28.8" x14ac:dyDescent="0.3">
      <c r="A142" s="40">
        <v>2020</v>
      </c>
      <c r="B142" s="40" t="s">
        <v>62</v>
      </c>
      <c r="C142" s="40" t="s">
        <v>38</v>
      </c>
      <c r="D142" s="48" t="s">
        <v>42</v>
      </c>
      <c r="E142" s="40">
        <v>455</v>
      </c>
      <c r="F142" s="49">
        <v>4579</v>
      </c>
      <c r="G142" s="49">
        <v>5128</v>
      </c>
      <c r="H142" s="50">
        <v>916</v>
      </c>
      <c r="I142" s="40" t="s">
        <v>34</v>
      </c>
    </row>
    <row r="143" spans="1:9" ht="28.8" x14ac:dyDescent="0.3">
      <c r="A143" s="43">
        <v>2020</v>
      </c>
      <c r="B143" s="43" t="s">
        <v>62</v>
      </c>
      <c r="C143" s="43" t="s">
        <v>40</v>
      </c>
      <c r="D143" s="46" t="s">
        <v>43</v>
      </c>
      <c r="E143" s="51">
        <v>345</v>
      </c>
      <c r="F143" s="45">
        <v>7000</v>
      </c>
      <c r="G143" s="45">
        <v>7840</v>
      </c>
      <c r="H143" s="45">
        <v>1400</v>
      </c>
      <c r="I143" s="43" t="s">
        <v>34</v>
      </c>
    </row>
    <row r="144" spans="1:9" x14ac:dyDescent="0.3">
      <c r="A144" s="40">
        <v>2020</v>
      </c>
      <c r="B144" s="40" t="s">
        <v>62</v>
      </c>
      <c r="C144" s="40" t="s">
        <v>36</v>
      </c>
      <c r="D144" s="41" t="s">
        <v>44</v>
      </c>
      <c r="E144" s="50">
        <v>122</v>
      </c>
      <c r="F144" s="50">
        <v>100</v>
      </c>
      <c r="G144" s="50">
        <v>112</v>
      </c>
      <c r="H144" s="50">
        <v>20</v>
      </c>
      <c r="I144" s="40" t="s">
        <v>34</v>
      </c>
    </row>
    <row r="145" spans="1:9" ht="28.8" x14ac:dyDescent="0.3">
      <c r="A145" s="43">
        <v>2020</v>
      </c>
      <c r="B145" s="43" t="s">
        <v>62</v>
      </c>
      <c r="C145" s="43" t="s">
        <v>45</v>
      </c>
      <c r="D145" s="46" t="s">
        <v>46</v>
      </c>
      <c r="E145" s="43">
        <v>78</v>
      </c>
      <c r="F145" s="47">
        <v>4577</v>
      </c>
      <c r="G145" s="47">
        <v>5126</v>
      </c>
      <c r="H145" s="51">
        <v>915</v>
      </c>
      <c r="I145" s="43" t="s">
        <v>34</v>
      </c>
    </row>
    <row r="146" spans="1:9" ht="28.8" x14ac:dyDescent="0.3">
      <c r="A146" s="40">
        <v>2020</v>
      </c>
      <c r="B146" s="40" t="s">
        <v>62</v>
      </c>
      <c r="C146" s="40" t="s">
        <v>45</v>
      </c>
      <c r="D146" s="48" t="s">
        <v>47</v>
      </c>
      <c r="E146" s="40">
        <v>76</v>
      </c>
      <c r="F146" s="49">
        <v>4577</v>
      </c>
      <c r="G146" s="49">
        <v>5126</v>
      </c>
      <c r="H146" s="50">
        <v>915</v>
      </c>
      <c r="I146" s="40" t="s">
        <v>34</v>
      </c>
    </row>
    <row r="147" spans="1:9" ht="28.8" x14ac:dyDescent="0.3">
      <c r="A147" s="43">
        <v>2020</v>
      </c>
      <c r="B147" s="43" t="s">
        <v>62</v>
      </c>
      <c r="C147" s="43" t="s">
        <v>45</v>
      </c>
      <c r="D147" s="46" t="s">
        <v>48</v>
      </c>
      <c r="E147" s="43">
        <v>46</v>
      </c>
      <c r="F147" s="43">
        <v>200</v>
      </c>
      <c r="G147" s="43">
        <v>224</v>
      </c>
      <c r="H147" s="51">
        <v>40</v>
      </c>
      <c r="I147" s="43" t="s">
        <v>34</v>
      </c>
    </row>
    <row r="148" spans="1:9" ht="28.8" x14ac:dyDescent="0.3">
      <c r="A148" s="40">
        <v>2020</v>
      </c>
      <c r="B148" s="40" t="s">
        <v>62</v>
      </c>
      <c r="C148" s="40" t="s">
        <v>45</v>
      </c>
      <c r="D148" s="48" t="s">
        <v>49</v>
      </c>
      <c r="E148" s="40">
        <v>34</v>
      </c>
      <c r="F148" s="49">
        <v>4577</v>
      </c>
      <c r="G148" s="49">
        <v>5126</v>
      </c>
      <c r="H148" s="50">
        <v>915</v>
      </c>
      <c r="I148" s="40" t="s">
        <v>34</v>
      </c>
    </row>
    <row r="149" spans="1:9" x14ac:dyDescent="0.3">
      <c r="A149" s="43">
        <v>2020</v>
      </c>
      <c r="B149" s="43" t="s">
        <v>62</v>
      </c>
      <c r="C149" s="43" t="s">
        <v>36</v>
      </c>
      <c r="D149" s="44" t="s">
        <v>50</v>
      </c>
      <c r="E149" s="51">
        <v>7</v>
      </c>
      <c r="F149" s="51">
        <v>200</v>
      </c>
      <c r="G149" s="51">
        <v>224</v>
      </c>
      <c r="H149" s="51">
        <v>40</v>
      </c>
      <c r="I149" s="43" t="s">
        <v>34</v>
      </c>
    </row>
    <row r="150" spans="1:9" ht="28.8" x14ac:dyDescent="0.3">
      <c r="A150" s="40">
        <v>2020</v>
      </c>
      <c r="B150" s="40" t="s">
        <v>62</v>
      </c>
      <c r="C150" s="40" t="s">
        <v>45</v>
      </c>
      <c r="D150" s="48" t="s">
        <v>52</v>
      </c>
      <c r="E150" s="40">
        <v>3</v>
      </c>
      <c r="F150" s="49">
        <v>4577</v>
      </c>
      <c r="G150" s="49">
        <v>5127</v>
      </c>
      <c r="H150" s="50">
        <v>915</v>
      </c>
      <c r="I150" s="40" t="s">
        <v>55</v>
      </c>
    </row>
    <row r="151" spans="1:9" ht="28.8" x14ac:dyDescent="0.3">
      <c r="A151" s="43">
        <v>2020</v>
      </c>
      <c r="B151" s="43" t="s">
        <v>62</v>
      </c>
      <c r="C151" s="43" t="s">
        <v>51</v>
      </c>
      <c r="D151" s="46" t="s">
        <v>51</v>
      </c>
      <c r="E151" s="43">
        <v>2</v>
      </c>
      <c r="F151" s="47">
        <v>6600</v>
      </c>
      <c r="G151" s="47">
        <v>7392</v>
      </c>
      <c r="H151" s="45">
        <v>1320</v>
      </c>
      <c r="I151" s="43" t="s">
        <v>55</v>
      </c>
    </row>
    <row r="152" spans="1:9" ht="43.2" x14ac:dyDescent="0.3">
      <c r="A152" s="40">
        <v>2020</v>
      </c>
      <c r="B152" s="40" t="s">
        <v>63</v>
      </c>
      <c r="C152" s="40" t="s">
        <v>32</v>
      </c>
      <c r="D152" s="41" t="s">
        <v>33</v>
      </c>
      <c r="E152" s="42">
        <v>3566</v>
      </c>
      <c r="F152" s="42">
        <v>4577</v>
      </c>
      <c r="G152" s="42">
        <v>5127</v>
      </c>
      <c r="H152" s="50">
        <v>915</v>
      </c>
      <c r="I152" s="40" t="s">
        <v>55</v>
      </c>
    </row>
    <row r="153" spans="1:9" ht="28.8" x14ac:dyDescent="0.3">
      <c r="A153" s="43">
        <v>2020</v>
      </c>
      <c r="B153" s="43" t="s">
        <v>63</v>
      </c>
      <c r="C153" s="43" t="s">
        <v>32</v>
      </c>
      <c r="D153" s="44" t="s">
        <v>35</v>
      </c>
      <c r="E153" s="45">
        <v>2498</v>
      </c>
      <c r="F153" s="45">
        <v>8000</v>
      </c>
      <c r="G153" s="45">
        <v>8960</v>
      </c>
      <c r="H153" s="45">
        <v>1600</v>
      </c>
      <c r="I153" s="43" t="s">
        <v>55</v>
      </c>
    </row>
    <row r="154" spans="1:9" ht="28.8" x14ac:dyDescent="0.3">
      <c r="A154" s="40">
        <v>2020</v>
      </c>
      <c r="B154" s="40" t="s">
        <v>63</v>
      </c>
      <c r="C154" s="40" t="s">
        <v>36</v>
      </c>
      <c r="D154" s="41" t="s">
        <v>37</v>
      </c>
      <c r="E154" s="42">
        <v>1245</v>
      </c>
      <c r="F154" s="42">
        <v>4577</v>
      </c>
      <c r="G154" s="42">
        <v>5126</v>
      </c>
      <c r="H154" s="50">
        <v>915</v>
      </c>
      <c r="I154" s="40" t="s">
        <v>55</v>
      </c>
    </row>
    <row r="155" spans="1:9" ht="28.8" x14ac:dyDescent="0.3">
      <c r="A155" s="43">
        <v>2020</v>
      </c>
      <c r="B155" s="43" t="s">
        <v>63</v>
      </c>
      <c r="C155" s="43" t="s">
        <v>38</v>
      </c>
      <c r="D155" s="46" t="s">
        <v>39</v>
      </c>
      <c r="E155" s="43">
        <v>644</v>
      </c>
      <c r="F155" s="47">
        <v>5744</v>
      </c>
      <c r="G155" s="47">
        <v>6433</v>
      </c>
      <c r="H155" s="45">
        <v>1149</v>
      </c>
      <c r="I155" s="43" t="s">
        <v>55</v>
      </c>
    </row>
    <row r="156" spans="1:9" ht="28.8" x14ac:dyDescent="0.3">
      <c r="A156" s="40">
        <v>2020</v>
      </c>
      <c r="B156" s="40" t="s">
        <v>63</v>
      </c>
      <c r="C156" s="40" t="s">
        <v>40</v>
      </c>
      <c r="D156" s="48" t="s">
        <v>41</v>
      </c>
      <c r="E156" s="40">
        <v>643</v>
      </c>
      <c r="F156" s="49">
        <v>7000</v>
      </c>
      <c r="G156" s="49">
        <v>7840</v>
      </c>
      <c r="H156" s="42">
        <v>1400</v>
      </c>
      <c r="I156" s="40" t="s">
        <v>55</v>
      </c>
    </row>
    <row r="157" spans="1:9" ht="28.8" x14ac:dyDescent="0.3">
      <c r="A157" s="43">
        <v>2020</v>
      </c>
      <c r="B157" s="43" t="s">
        <v>63</v>
      </c>
      <c r="C157" s="43" t="s">
        <v>38</v>
      </c>
      <c r="D157" s="46" t="s">
        <v>42</v>
      </c>
      <c r="E157" s="43">
        <v>455</v>
      </c>
      <c r="F157" s="47">
        <v>4579</v>
      </c>
      <c r="G157" s="47">
        <v>5128</v>
      </c>
      <c r="H157" s="51">
        <v>916</v>
      </c>
      <c r="I157" s="43" t="s">
        <v>55</v>
      </c>
    </row>
    <row r="158" spans="1:9" ht="28.8" x14ac:dyDescent="0.3">
      <c r="A158" s="40">
        <v>2020</v>
      </c>
      <c r="B158" s="40" t="s">
        <v>63</v>
      </c>
      <c r="C158" s="40" t="s">
        <v>40</v>
      </c>
      <c r="D158" s="48" t="s">
        <v>43</v>
      </c>
      <c r="E158" s="50">
        <v>345</v>
      </c>
      <c r="F158" s="42">
        <v>7000</v>
      </c>
      <c r="G158" s="42">
        <v>7840</v>
      </c>
      <c r="H158" s="42">
        <v>1400</v>
      </c>
      <c r="I158" s="40" t="s">
        <v>55</v>
      </c>
    </row>
    <row r="159" spans="1:9" x14ac:dyDescent="0.3">
      <c r="A159" s="43">
        <v>2020</v>
      </c>
      <c r="B159" s="43" t="s">
        <v>63</v>
      </c>
      <c r="C159" s="43" t="s">
        <v>36</v>
      </c>
      <c r="D159" s="44" t="s">
        <v>44</v>
      </c>
      <c r="E159" s="51">
        <v>122</v>
      </c>
      <c r="F159" s="51">
        <v>100</v>
      </c>
      <c r="G159" s="51">
        <v>112</v>
      </c>
      <c r="H159" s="51">
        <v>20</v>
      </c>
      <c r="I159" s="43" t="s">
        <v>55</v>
      </c>
    </row>
    <row r="160" spans="1:9" ht="28.8" x14ac:dyDescent="0.3">
      <c r="A160" s="40">
        <v>2020</v>
      </c>
      <c r="B160" s="40" t="s">
        <v>63</v>
      </c>
      <c r="C160" s="40" t="s">
        <v>45</v>
      </c>
      <c r="D160" s="48" t="s">
        <v>46</v>
      </c>
      <c r="E160" s="40">
        <v>78</v>
      </c>
      <c r="F160" s="49">
        <v>4577</v>
      </c>
      <c r="G160" s="49">
        <v>5126</v>
      </c>
      <c r="H160" s="50">
        <v>915</v>
      </c>
      <c r="I160" s="40" t="s">
        <v>55</v>
      </c>
    </row>
    <row r="161" spans="1:9" ht="28.8" x14ac:dyDescent="0.3">
      <c r="A161" s="43">
        <v>2020</v>
      </c>
      <c r="B161" s="43" t="s">
        <v>63</v>
      </c>
      <c r="C161" s="43" t="s">
        <v>45</v>
      </c>
      <c r="D161" s="46" t="s">
        <v>47</v>
      </c>
      <c r="E161" s="43">
        <v>76</v>
      </c>
      <c r="F161" s="47">
        <v>4577</v>
      </c>
      <c r="G161" s="47">
        <v>5126</v>
      </c>
      <c r="H161" s="51">
        <v>915</v>
      </c>
      <c r="I161" s="43" t="s">
        <v>55</v>
      </c>
    </row>
    <row r="162" spans="1:9" ht="28.8" x14ac:dyDescent="0.3">
      <c r="A162" s="40">
        <v>2020</v>
      </c>
      <c r="B162" s="40" t="s">
        <v>63</v>
      </c>
      <c r="C162" s="40" t="s">
        <v>45</v>
      </c>
      <c r="D162" s="48" t="s">
        <v>48</v>
      </c>
      <c r="E162" s="40">
        <v>46</v>
      </c>
      <c r="F162" s="40">
        <v>200</v>
      </c>
      <c r="G162" s="40">
        <v>224</v>
      </c>
      <c r="H162" s="50">
        <v>40</v>
      </c>
      <c r="I162" s="40" t="s">
        <v>55</v>
      </c>
    </row>
    <row r="163" spans="1:9" ht="28.8" x14ac:dyDescent="0.3">
      <c r="A163" s="43">
        <v>2020</v>
      </c>
      <c r="B163" s="43" t="s">
        <v>63</v>
      </c>
      <c r="C163" s="43" t="s">
        <v>45</v>
      </c>
      <c r="D163" s="46" t="s">
        <v>49</v>
      </c>
      <c r="E163" s="43">
        <v>34</v>
      </c>
      <c r="F163" s="47">
        <v>4577</v>
      </c>
      <c r="G163" s="47">
        <v>5126</v>
      </c>
      <c r="H163" s="51">
        <v>915</v>
      </c>
      <c r="I163" s="43" t="s">
        <v>55</v>
      </c>
    </row>
    <row r="164" spans="1:9" x14ac:dyDescent="0.3">
      <c r="A164" s="40">
        <v>2020</v>
      </c>
      <c r="B164" s="40" t="s">
        <v>63</v>
      </c>
      <c r="C164" s="40" t="s">
        <v>36</v>
      </c>
      <c r="D164" s="41" t="s">
        <v>50</v>
      </c>
      <c r="E164" s="50">
        <v>7</v>
      </c>
      <c r="F164" s="50">
        <v>200</v>
      </c>
      <c r="G164" s="50">
        <v>224</v>
      </c>
      <c r="H164" s="50">
        <v>40</v>
      </c>
      <c r="I164" s="40" t="s">
        <v>55</v>
      </c>
    </row>
    <row r="165" spans="1:9" ht="28.8" x14ac:dyDescent="0.3">
      <c r="A165" s="43">
        <v>2020</v>
      </c>
      <c r="B165" s="43" t="s">
        <v>63</v>
      </c>
      <c r="C165" s="43" t="s">
        <v>45</v>
      </c>
      <c r="D165" s="46" t="s">
        <v>52</v>
      </c>
      <c r="E165" s="43">
        <v>3</v>
      </c>
      <c r="F165" s="47">
        <v>4577</v>
      </c>
      <c r="G165" s="47">
        <v>5127</v>
      </c>
      <c r="H165" s="51">
        <v>915</v>
      </c>
      <c r="I165" s="43" t="s">
        <v>55</v>
      </c>
    </row>
    <row r="166" spans="1:9" ht="28.8" x14ac:dyDescent="0.3">
      <c r="A166" s="40">
        <v>2020</v>
      </c>
      <c r="B166" s="40" t="s">
        <v>63</v>
      </c>
      <c r="C166" s="40" t="s">
        <v>51</v>
      </c>
      <c r="D166" s="48" t="s">
        <v>51</v>
      </c>
      <c r="E166" s="40">
        <v>2</v>
      </c>
      <c r="F166" s="49">
        <v>6600</v>
      </c>
      <c r="G166" s="49">
        <v>7392</v>
      </c>
      <c r="H166" s="42">
        <v>1320</v>
      </c>
      <c r="I166" s="40" t="s">
        <v>34</v>
      </c>
    </row>
    <row r="167" spans="1:9" ht="43.2" x14ac:dyDescent="0.3">
      <c r="A167" s="43">
        <v>2020</v>
      </c>
      <c r="B167" s="43" t="s">
        <v>64</v>
      </c>
      <c r="C167" s="43" t="s">
        <v>32</v>
      </c>
      <c r="D167" s="44" t="s">
        <v>33</v>
      </c>
      <c r="E167" s="45">
        <v>3566</v>
      </c>
      <c r="F167" s="45">
        <v>4577</v>
      </c>
      <c r="G167" s="45">
        <v>5127</v>
      </c>
      <c r="H167" s="51">
        <v>915</v>
      </c>
      <c r="I167" s="43" t="s">
        <v>34</v>
      </c>
    </row>
    <row r="168" spans="1:9" ht="28.8" x14ac:dyDescent="0.3">
      <c r="A168" s="40">
        <v>2020</v>
      </c>
      <c r="B168" s="40" t="s">
        <v>64</v>
      </c>
      <c r="C168" s="40" t="s">
        <v>32</v>
      </c>
      <c r="D168" s="41" t="s">
        <v>35</v>
      </c>
      <c r="E168" s="42">
        <v>2498</v>
      </c>
      <c r="F168" s="42">
        <v>8000</v>
      </c>
      <c r="G168" s="42">
        <v>8960</v>
      </c>
      <c r="H168" s="42">
        <v>1600</v>
      </c>
      <c r="I168" s="40" t="s">
        <v>34</v>
      </c>
    </row>
    <row r="169" spans="1:9" ht="28.8" x14ac:dyDescent="0.3">
      <c r="A169" s="43">
        <v>2020</v>
      </c>
      <c r="B169" s="43" t="s">
        <v>64</v>
      </c>
      <c r="C169" s="43" t="s">
        <v>36</v>
      </c>
      <c r="D169" s="44" t="s">
        <v>37</v>
      </c>
      <c r="E169" s="45">
        <v>1245</v>
      </c>
      <c r="F169" s="45">
        <v>4577</v>
      </c>
      <c r="G169" s="45">
        <v>5126</v>
      </c>
      <c r="H169" s="51">
        <v>915</v>
      </c>
      <c r="I169" s="43" t="s">
        <v>34</v>
      </c>
    </row>
    <row r="170" spans="1:9" ht="28.8" x14ac:dyDescent="0.3">
      <c r="A170" s="40">
        <v>2020</v>
      </c>
      <c r="B170" s="40" t="s">
        <v>64</v>
      </c>
      <c r="C170" s="40" t="s">
        <v>38</v>
      </c>
      <c r="D170" s="48" t="s">
        <v>39</v>
      </c>
      <c r="E170" s="40">
        <v>644</v>
      </c>
      <c r="F170" s="49">
        <v>5744</v>
      </c>
      <c r="G170" s="49">
        <v>6433</v>
      </c>
      <c r="H170" s="42">
        <v>1149</v>
      </c>
      <c r="I170" s="40" t="s">
        <v>34</v>
      </c>
    </row>
    <row r="171" spans="1:9" ht="28.8" x14ac:dyDescent="0.3">
      <c r="A171" s="43">
        <v>2020</v>
      </c>
      <c r="B171" s="43" t="s">
        <v>64</v>
      </c>
      <c r="C171" s="43" t="s">
        <v>40</v>
      </c>
      <c r="D171" s="46" t="s">
        <v>41</v>
      </c>
      <c r="E171" s="43">
        <v>643</v>
      </c>
      <c r="F171" s="47">
        <v>7000</v>
      </c>
      <c r="G171" s="47">
        <v>7840</v>
      </c>
      <c r="H171" s="45">
        <v>1400</v>
      </c>
      <c r="I171" s="43" t="s">
        <v>55</v>
      </c>
    </row>
    <row r="172" spans="1:9" ht="28.8" x14ac:dyDescent="0.3">
      <c r="A172" s="40">
        <v>2020</v>
      </c>
      <c r="B172" s="40" t="s">
        <v>64</v>
      </c>
      <c r="C172" s="40" t="s">
        <v>38</v>
      </c>
      <c r="D172" s="48" t="s">
        <v>42</v>
      </c>
      <c r="E172" s="40">
        <v>455</v>
      </c>
      <c r="F172" s="49">
        <v>4579</v>
      </c>
      <c r="G172" s="49">
        <v>5128</v>
      </c>
      <c r="H172" s="50">
        <v>916</v>
      </c>
      <c r="I172" s="40" t="s">
        <v>55</v>
      </c>
    </row>
    <row r="173" spans="1:9" ht="28.8" x14ac:dyDescent="0.3">
      <c r="A173" s="43">
        <v>2020</v>
      </c>
      <c r="B173" s="43" t="s">
        <v>64</v>
      </c>
      <c r="C173" s="43" t="s">
        <v>40</v>
      </c>
      <c r="D173" s="46" t="s">
        <v>43</v>
      </c>
      <c r="E173" s="51">
        <v>345</v>
      </c>
      <c r="F173" s="45">
        <v>7000</v>
      </c>
      <c r="G173" s="45">
        <v>7840</v>
      </c>
      <c r="H173" s="45">
        <v>1400</v>
      </c>
      <c r="I173" s="43" t="s">
        <v>55</v>
      </c>
    </row>
    <row r="174" spans="1:9" x14ac:dyDescent="0.3">
      <c r="A174" s="40">
        <v>2020</v>
      </c>
      <c r="B174" s="40" t="s">
        <v>64</v>
      </c>
      <c r="C174" s="40" t="s">
        <v>36</v>
      </c>
      <c r="D174" s="41" t="s">
        <v>44</v>
      </c>
      <c r="E174" s="50">
        <v>122</v>
      </c>
      <c r="F174" s="50">
        <v>100</v>
      </c>
      <c r="G174" s="50">
        <v>112</v>
      </c>
      <c r="H174" s="50">
        <v>20</v>
      </c>
      <c r="I174" s="40" t="s">
        <v>55</v>
      </c>
    </row>
    <row r="175" spans="1:9" ht="28.8" x14ac:dyDescent="0.3">
      <c r="A175" s="43">
        <v>2020</v>
      </c>
      <c r="B175" s="43" t="s">
        <v>64</v>
      </c>
      <c r="C175" s="43" t="s">
        <v>45</v>
      </c>
      <c r="D175" s="46" t="s">
        <v>46</v>
      </c>
      <c r="E175" s="43">
        <v>78</v>
      </c>
      <c r="F175" s="47">
        <v>4577</v>
      </c>
      <c r="G175" s="47">
        <v>5126</v>
      </c>
      <c r="H175" s="51">
        <v>915</v>
      </c>
      <c r="I175" s="43" t="s">
        <v>55</v>
      </c>
    </row>
    <row r="176" spans="1:9" ht="28.8" x14ac:dyDescent="0.3">
      <c r="A176" s="40">
        <v>2020</v>
      </c>
      <c r="B176" s="40" t="s">
        <v>64</v>
      </c>
      <c r="C176" s="40" t="s">
        <v>45</v>
      </c>
      <c r="D176" s="48" t="s">
        <v>47</v>
      </c>
      <c r="E176" s="40">
        <v>76</v>
      </c>
      <c r="F176" s="49">
        <v>4577</v>
      </c>
      <c r="G176" s="49">
        <v>5126</v>
      </c>
      <c r="H176" s="50">
        <v>915</v>
      </c>
      <c r="I176" s="40" t="s">
        <v>55</v>
      </c>
    </row>
    <row r="177" spans="1:9" ht="28.8" x14ac:dyDescent="0.3">
      <c r="A177" s="43">
        <v>2020</v>
      </c>
      <c r="B177" s="43" t="s">
        <v>64</v>
      </c>
      <c r="C177" s="43" t="s">
        <v>45</v>
      </c>
      <c r="D177" s="46" t="s">
        <v>48</v>
      </c>
      <c r="E177" s="43">
        <v>46</v>
      </c>
      <c r="F177" s="43">
        <v>200</v>
      </c>
      <c r="G177" s="43">
        <v>224</v>
      </c>
      <c r="H177" s="51">
        <v>40</v>
      </c>
      <c r="I177" s="43" t="s">
        <v>55</v>
      </c>
    </row>
    <row r="178" spans="1:9" ht="28.8" x14ac:dyDescent="0.3">
      <c r="A178" s="40">
        <v>2020</v>
      </c>
      <c r="B178" s="40" t="s">
        <v>64</v>
      </c>
      <c r="C178" s="40" t="s">
        <v>45</v>
      </c>
      <c r="D178" s="48" t="s">
        <v>49</v>
      </c>
      <c r="E178" s="40">
        <v>34</v>
      </c>
      <c r="F178" s="49">
        <v>4577</v>
      </c>
      <c r="G178" s="49">
        <v>5126</v>
      </c>
      <c r="H178" s="50">
        <v>915</v>
      </c>
      <c r="I178" s="40" t="s">
        <v>55</v>
      </c>
    </row>
    <row r="179" spans="1:9" x14ac:dyDescent="0.3">
      <c r="A179" s="43">
        <v>2020</v>
      </c>
      <c r="B179" s="43" t="s">
        <v>64</v>
      </c>
      <c r="C179" s="43" t="s">
        <v>36</v>
      </c>
      <c r="D179" s="44" t="s">
        <v>50</v>
      </c>
      <c r="E179" s="51">
        <v>7</v>
      </c>
      <c r="F179" s="51">
        <v>200</v>
      </c>
      <c r="G179" s="51">
        <v>224</v>
      </c>
      <c r="H179" s="51">
        <v>40</v>
      </c>
      <c r="I179" s="43" t="s">
        <v>55</v>
      </c>
    </row>
    <row r="180" spans="1:9" ht="28.8" x14ac:dyDescent="0.3">
      <c r="A180" s="40">
        <v>2020</v>
      </c>
      <c r="B180" s="40" t="s">
        <v>64</v>
      </c>
      <c r="C180" s="40" t="s">
        <v>45</v>
      </c>
      <c r="D180" s="48" t="s">
        <v>52</v>
      </c>
      <c r="E180" s="40">
        <v>3</v>
      </c>
      <c r="F180" s="49">
        <v>4577</v>
      </c>
      <c r="G180" s="49">
        <v>5127</v>
      </c>
      <c r="H180" s="50">
        <v>915</v>
      </c>
      <c r="I180" s="40" t="s">
        <v>34</v>
      </c>
    </row>
    <row r="181" spans="1:9" ht="28.8" x14ac:dyDescent="0.3">
      <c r="A181" s="43">
        <v>2020</v>
      </c>
      <c r="B181" s="43" t="s">
        <v>64</v>
      </c>
      <c r="C181" s="43" t="s">
        <v>51</v>
      </c>
      <c r="D181" s="46" t="s">
        <v>51</v>
      </c>
      <c r="E181" s="43">
        <v>2</v>
      </c>
      <c r="F181" s="47">
        <v>6600</v>
      </c>
      <c r="G181" s="47">
        <v>7392</v>
      </c>
      <c r="H181" s="45">
        <v>1320</v>
      </c>
      <c r="I181" s="43" t="s">
        <v>55</v>
      </c>
    </row>
    <row r="182" spans="1:9" ht="43.2" x14ac:dyDescent="0.3">
      <c r="A182" s="40">
        <v>2021</v>
      </c>
      <c r="B182" s="40" t="s">
        <v>31</v>
      </c>
      <c r="C182" s="40" t="s">
        <v>32</v>
      </c>
      <c r="D182" s="41" t="s">
        <v>33</v>
      </c>
      <c r="E182" s="42">
        <v>6591</v>
      </c>
      <c r="F182" s="42">
        <v>4577</v>
      </c>
      <c r="G182" s="42">
        <v>5127</v>
      </c>
      <c r="H182" s="50">
        <v>915</v>
      </c>
      <c r="I182" s="40" t="s">
        <v>34</v>
      </c>
    </row>
    <row r="183" spans="1:9" ht="28.8" x14ac:dyDescent="0.3">
      <c r="A183" s="43">
        <v>2021</v>
      </c>
      <c r="B183" s="43" t="s">
        <v>31</v>
      </c>
      <c r="C183" s="43" t="s">
        <v>32</v>
      </c>
      <c r="D183" s="44" t="s">
        <v>35</v>
      </c>
      <c r="E183" s="45">
        <v>8271</v>
      </c>
      <c r="F183" s="45">
        <v>8800</v>
      </c>
      <c r="G183" s="45">
        <v>8960</v>
      </c>
      <c r="H183" s="45">
        <v>1760</v>
      </c>
      <c r="I183" s="43" t="s">
        <v>34</v>
      </c>
    </row>
    <row r="184" spans="1:9" ht="28.8" x14ac:dyDescent="0.3">
      <c r="A184" s="40">
        <v>2021</v>
      </c>
      <c r="B184" s="40" t="s">
        <v>31</v>
      </c>
      <c r="C184" s="40" t="s">
        <v>36</v>
      </c>
      <c r="D184" s="41" t="s">
        <v>37</v>
      </c>
      <c r="E184" s="42">
        <v>8470</v>
      </c>
      <c r="F184" s="42">
        <v>5035</v>
      </c>
      <c r="G184" s="42">
        <v>5126</v>
      </c>
      <c r="H184" s="42">
        <v>1007</v>
      </c>
      <c r="I184" s="40" t="s">
        <v>34</v>
      </c>
    </row>
    <row r="185" spans="1:9" ht="28.8" x14ac:dyDescent="0.3">
      <c r="A185" s="43">
        <v>2021</v>
      </c>
      <c r="B185" s="43" t="s">
        <v>31</v>
      </c>
      <c r="C185" s="43" t="s">
        <v>38</v>
      </c>
      <c r="D185" s="46" t="s">
        <v>39</v>
      </c>
      <c r="E185" s="47">
        <v>6055</v>
      </c>
      <c r="F185" s="47">
        <v>6318</v>
      </c>
      <c r="G185" s="47">
        <v>6433</v>
      </c>
      <c r="H185" s="45">
        <v>1264</v>
      </c>
      <c r="I185" s="43" t="s">
        <v>34</v>
      </c>
    </row>
    <row r="186" spans="1:9" ht="28.8" x14ac:dyDescent="0.3">
      <c r="A186" s="40">
        <v>2021</v>
      </c>
      <c r="B186" s="40" t="s">
        <v>31</v>
      </c>
      <c r="C186" s="40" t="s">
        <v>40</v>
      </c>
      <c r="D186" s="48" t="s">
        <v>41</v>
      </c>
      <c r="E186" s="49">
        <v>10368</v>
      </c>
      <c r="F186" s="49">
        <v>7700</v>
      </c>
      <c r="G186" s="49">
        <v>7840</v>
      </c>
      <c r="H186" s="42">
        <v>1540</v>
      </c>
      <c r="I186" s="40" t="s">
        <v>34</v>
      </c>
    </row>
    <row r="187" spans="1:9" ht="28.8" x14ac:dyDescent="0.3">
      <c r="A187" s="43">
        <v>2021</v>
      </c>
      <c r="B187" s="43" t="s">
        <v>31</v>
      </c>
      <c r="C187" s="43" t="s">
        <v>38</v>
      </c>
      <c r="D187" s="46" t="s">
        <v>42</v>
      </c>
      <c r="E187" s="47">
        <v>3101</v>
      </c>
      <c r="F187" s="47">
        <v>5036</v>
      </c>
      <c r="G187" s="47">
        <v>5128</v>
      </c>
      <c r="H187" s="45">
        <v>1007</v>
      </c>
      <c r="I187" s="43" t="s">
        <v>34</v>
      </c>
    </row>
    <row r="188" spans="1:9" ht="28.8" x14ac:dyDescent="0.3">
      <c r="A188" s="40">
        <v>2021</v>
      </c>
      <c r="B188" s="40" t="s">
        <v>31</v>
      </c>
      <c r="C188" s="40" t="s">
        <v>40</v>
      </c>
      <c r="D188" s="48" t="s">
        <v>43</v>
      </c>
      <c r="E188" s="42">
        <v>6591</v>
      </c>
      <c r="F188" s="42">
        <v>7700</v>
      </c>
      <c r="G188" s="42">
        <v>7840</v>
      </c>
      <c r="H188" s="42">
        <v>1540</v>
      </c>
      <c r="I188" s="40" t="s">
        <v>34</v>
      </c>
    </row>
    <row r="189" spans="1:9" x14ac:dyDescent="0.3">
      <c r="A189" s="43">
        <v>2021</v>
      </c>
      <c r="B189" s="43" t="s">
        <v>31</v>
      </c>
      <c r="C189" s="43" t="s">
        <v>36</v>
      </c>
      <c r="D189" s="44" t="s">
        <v>44</v>
      </c>
      <c r="E189" s="45">
        <v>6591</v>
      </c>
      <c r="F189" s="51">
        <v>110</v>
      </c>
      <c r="G189" s="51">
        <v>112</v>
      </c>
      <c r="H189" s="51">
        <v>22</v>
      </c>
      <c r="I189" s="43" t="s">
        <v>34</v>
      </c>
    </row>
    <row r="190" spans="1:9" ht="28.8" x14ac:dyDescent="0.3">
      <c r="A190" s="40">
        <v>2021</v>
      </c>
      <c r="B190" s="40" t="s">
        <v>31</v>
      </c>
      <c r="C190" s="40" t="s">
        <v>45</v>
      </c>
      <c r="D190" s="48" t="s">
        <v>46</v>
      </c>
      <c r="E190" s="40">
        <v>288</v>
      </c>
      <c r="F190" s="49">
        <v>5035</v>
      </c>
      <c r="G190" s="49">
        <v>5126</v>
      </c>
      <c r="H190" s="42">
        <v>1007</v>
      </c>
      <c r="I190" s="40" t="s">
        <v>34</v>
      </c>
    </row>
    <row r="191" spans="1:9" ht="28.8" x14ac:dyDescent="0.3">
      <c r="A191" s="43">
        <v>2021</v>
      </c>
      <c r="B191" s="43" t="s">
        <v>31</v>
      </c>
      <c r="C191" s="43" t="s">
        <v>45</v>
      </c>
      <c r="D191" s="46" t="s">
        <v>47</v>
      </c>
      <c r="E191" s="47">
        <v>6591</v>
      </c>
      <c r="F191" s="47">
        <v>4577</v>
      </c>
      <c r="G191" s="47">
        <v>5126</v>
      </c>
      <c r="H191" s="51">
        <v>915</v>
      </c>
      <c r="I191" s="43" t="s">
        <v>34</v>
      </c>
    </row>
    <row r="192" spans="1:9" ht="28.8" x14ac:dyDescent="0.3">
      <c r="A192" s="40">
        <v>2021</v>
      </c>
      <c r="B192" s="40" t="s">
        <v>31</v>
      </c>
      <c r="C192" s="40" t="s">
        <v>45</v>
      </c>
      <c r="D192" s="48" t="s">
        <v>48</v>
      </c>
      <c r="E192" s="49">
        <v>4033</v>
      </c>
      <c r="F192" s="40">
        <v>200</v>
      </c>
      <c r="G192" s="40">
        <v>224</v>
      </c>
      <c r="H192" s="50">
        <v>40</v>
      </c>
      <c r="I192" s="40" t="s">
        <v>34</v>
      </c>
    </row>
    <row r="193" spans="1:9" ht="28.8" x14ac:dyDescent="0.3">
      <c r="A193" s="43">
        <v>2021</v>
      </c>
      <c r="B193" s="43" t="s">
        <v>31</v>
      </c>
      <c r="C193" s="43" t="s">
        <v>45</v>
      </c>
      <c r="D193" s="46" t="s">
        <v>49</v>
      </c>
      <c r="E193" s="47">
        <v>7986</v>
      </c>
      <c r="F193" s="47">
        <v>4577</v>
      </c>
      <c r="G193" s="47">
        <v>5126</v>
      </c>
      <c r="H193" s="51">
        <v>915</v>
      </c>
      <c r="I193" s="43" t="s">
        <v>34</v>
      </c>
    </row>
    <row r="194" spans="1:9" x14ac:dyDescent="0.3">
      <c r="A194" s="40">
        <v>2021</v>
      </c>
      <c r="B194" s="40" t="s">
        <v>31</v>
      </c>
      <c r="C194" s="40" t="s">
        <v>36</v>
      </c>
      <c r="D194" s="41" t="s">
        <v>50</v>
      </c>
      <c r="E194" s="42">
        <v>5539</v>
      </c>
      <c r="F194" s="50">
        <v>200</v>
      </c>
      <c r="G194" s="50">
        <v>224</v>
      </c>
      <c r="H194" s="50">
        <v>40</v>
      </c>
      <c r="I194" s="40" t="s">
        <v>34</v>
      </c>
    </row>
    <row r="195" spans="1:9" ht="28.8" x14ac:dyDescent="0.3">
      <c r="A195" s="43">
        <v>2021</v>
      </c>
      <c r="B195" s="43" t="s">
        <v>31</v>
      </c>
      <c r="C195" s="43" t="s">
        <v>51</v>
      </c>
      <c r="D195" s="46" t="s">
        <v>51</v>
      </c>
      <c r="E195" s="43">
        <v>3</v>
      </c>
      <c r="F195" s="47">
        <v>6600</v>
      </c>
      <c r="G195" s="47">
        <v>7392</v>
      </c>
      <c r="H195" s="45">
        <v>1320</v>
      </c>
      <c r="I195" s="43" t="s">
        <v>34</v>
      </c>
    </row>
    <row r="196" spans="1:9" ht="28.8" x14ac:dyDescent="0.3">
      <c r="A196" s="40">
        <v>2021</v>
      </c>
      <c r="B196" s="40" t="s">
        <v>31</v>
      </c>
      <c r="C196" s="40" t="s">
        <v>45</v>
      </c>
      <c r="D196" s="48" t="s">
        <v>52</v>
      </c>
      <c r="E196" s="40">
        <v>3</v>
      </c>
      <c r="F196" s="49">
        <v>4577</v>
      </c>
      <c r="G196" s="49">
        <v>5127</v>
      </c>
      <c r="H196" s="50">
        <v>915</v>
      </c>
      <c r="I196" s="40" t="s">
        <v>34</v>
      </c>
    </row>
    <row r="197" spans="1:9" ht="43.2" x14ac:dyDescent="0.3">
      <c r="A197" s="43">
        <v>2021</v>
      </c>
      <c r="B197" s="43" t="s">
        <v>53</v>
      </c>
      <c r="C197" s="43" t="s">
        <v>32</v>
      </c>
      <c r="D197" s="44" t="s">
        <v>33</v>
      </c>
      <c r="E197" s="45">
        <v>3566</v>
      </c>
      <c r="F197" s="45">
        <v>4577</v>
      </c>
      <c r="G197" s="45">
        <v>5127</v>
      </c>
      <c r="H197" s="51">
        <v>915</v>
      </c>
      <c r="I197" s="43" t="s">
        <v>34</v>
      </c>
    </row>
    <row r="198" spans="1:9" ht="28.8" x14ac:dyDescent="0.3">
      <c r="A198" s="40">
        <v>2021</v>
      </c>
      <c r="B198" s="40" t="s">
        <v>53</v>
      </c>
      <c r="C198" s="40" t="s">
        <v>32</v>
      </c>
      <c r="D198" s="41" t="s">
        <v>35</v>
      </c>
      <c r="E198" s="42">
        <v>2498</v>
      </c>
      <c r="F198" s="42">
        <v>8000</v>
      </c>
      <c r="G198" s="42">
        <v>8960</v>
      </c>
      <c r="H198" s="42">
        <v>1600</v>
      </c>
      <c r="I198" s="40" t="s">
        <v>34</v>
      </c>
    </row>
    <row r="199" spans="1:9" ht="28.8" x14ac:dyDescent="0.3">
      <c r="A199" s="43">
        <v>2021</v>
      </c>
      <c r="B199" s="43" t="s">
        <v>53</v>
      </c>
      <c r="C199" s="43" t="s">
        <v>36</v>
      </c>
      <c r="D199" s="44" t="s">
        <v>37</v>
      </c>
      <c r="E199" s="45">
        <v>1245</v>
      </c>
      <c r="F199" s="45">
        <v>4577</v>
      </c>
      <c r="G199" s="45">
        <v>5126</v>
      </c>
      <c r="H199" s="51">
        <v>915</v>
      </c>
      <c r="I199" s="43" t="s">
        <v>34</v>
      </c>
    </row>
    <row r="200" spans="1:9" ht="28.8" x14ac:dyDescent="0.3">
      <c r="A200" s="40">
        <v>2021</v>
      </c>
      <c r="B200" s="40" t="s">
        <v>53</v>
      </c>
      <c r="C200" s="40" t="s">
        <v>38</v>
      </c>
      <c r="D200" s="48" t="s">
        <v>39</v>
      </c>
      <c r="E200" s="40">
        <v>644</v>
      </c>
      <c r="F200" s="49">
        <v>5744</v>
      </c>
      <c r="G200" s="49">
        <v>6433</v>
      </c>
      <c r="H200" s="42">
        <v>1149</v>
      </c>
      <c r="I200" s="40" t="s">
        <v>34</v>
      </c>
    </row>
    <row r="201" spans="1:9" ht="28.8" x14ac:dyDescent="0.3">
      <c r="A201" s="43">
        <v>2021</v>
      </c>
      <c r="B201" s="43" t="s">
        <v>53</v>
      </c>
      <c r="C201" s="43" t="s">
        <v>40</v>
      </c>
      <c r="D201" s="46" t="s">
        <v>41</v>
      </c>
      <c r="E201" s="43">
        <v>643</v>
      </c>
      <c r="F201" s="47">
        <v>7000</v>
      </c>
      <c r="G201" s="47">
        <v>7840</v>
      </c>
      <c r="H201" s="45">
        <v>1400</v>
      </c>
      <c r="I201" s="43" t="s">
        <v>34</v>
      </c>
    </row>
    <row r="202" spans="1:9" ht="28.8" x14ac:dyDescent="0.3">
      <c r="A202" s="40">
        <v>2021</v>
      </c>
      <c r="B202" s="40" t="s">
        <v>53</v>
      </c>
      <c r="C202" s="40" t="s">
        <v>38</v>
      </c>
      <c r="D202" s="48" t="s">
        <v>42</v>
      </c>
      <c r="E202" s="40">
        <v>455</v>
      </c>
      <c r="F202" s="49">
        <v>4579</v>
      </c>
      <c r="G202" s="49">
        <v>5128</v>
      </c>
      <c r="H202" s="50">
        <v>916</v>
      </c>
      <c r="I202" s="40" t="s">
        <v>34</v>
      </c>
    </row>
    <row r="203" spans="1:9" ht="28.8" x14ac:dyDescent="0.3">
      <c r="A203" s="43">
        <v>2021</v>
      </c>
      <c r="B203" s="43" t="s">
        <v>53</v>
      </c>
      <c r="C203" s="43" t="s">
        <v>40</v>
      </c>
      <c r="D203" s="46" t="s">
        <v>43</v>
      </c>
      <c r="E203" s="51">
        <v>345</v>
      </c>
      <c r="F203" s="45">
        <v>7000</v>
      </c>
      <c r="G203" s="45">
        <v>7840</v>
      </c>
      <c r="H203" s="45">
        <v>1400</v>
      </c>
      <c r="I203" s="43" t="s">
        <v>34</v>
      </c>
    </row>
    <row r="204" spans="1:9" x14ac:dyDescent="0.3">
      <c r="A204" s="40">
        <v>2021</v>
      </c>
      <c r="B204" s="40" t="s">
        <v>53</v>
      </c>
      <c r="C204" s="40" t="s">
        <v>36</v>
      </c>
      <c r="D204" s="41" t="s">
        <v>44</v>
      </c>
      <c r="E204" s="50">
        <v>122</v>
      </c>
      <c r="F204" s="50">
        <v>100</v>
      </c>
      <c r="G204" s="50">
        <v>112</v>
      </c>
      <c r="H204" s="50">
        <v>20</v>
      </c>
      <c r="I204" s="40" t="s">
        <v>34</v>
      </c>
    </row>
    <row r="205" spans="1:9" ht="28.8" x14ac:dyDescent="0.3">
      <c r="A205" s="43">
        <v>2021</v>
      </c>
      <c r="B205" s="43" t="s">
        <v>53</v>
      </c>
      <c r="C205" s="43" t="s">
        <v>45</v>
      </c>
      <c r="D205" s="46" t="s">
        <v>46</v>
      </c>
      <c r="E205" s="43">
        <v>78</v>
      </c>
      <c r="F205" s="47">
        <v>4577</v>
      </c>
      <c r="G205" s="47">
        <v>5126</v>
      </c>
      <c r="H205" s="51">
        <v>915</v>
      </c>
      <c r="I205" s="43" t="s">
        <v>34</v>
      </c>
    </row>
    <row r="206" spans="1:9" ht="28.8" x14ac:dyDescent="0.3">
      <c r="A206" s="40">
        <v>2021</v>
      </c>
      <c r="B206" s="40" t="s">
        <v>53</v>
      </c>
      <c r="C206" s="40" t="s">
        <v>45</v>
      </c>
      <c r="D206" s="48" t="s">
        <v>47</v>
      </c>
      <c r="E206" s="40">
        <v>240</v>
      </c>
      <c r="F206" s="49">
        <v>4577</v>
      </c>
      <c r="G206" s="49">
        <v>5126</v>
      </c>
      <c r="H206" s="50">
        <v>915</v>
      </c>
      <c r="I206" s="40" t="s">
        <v>34</v>
      </c>
    </row>
    <row r="207" spans="1:9" ht="28.8" x14ac:dyDescent="0.3">
      <c r="A207" s="43">
        <v>2021</v>
      </c>
      <c r="B207" s="43" t="s">
        <v>53</v>
      </c>
      <c r="C207" s="43" t="s">
        <v>45</v>
      </c>
      <c r="D207" s="46" t="s">
        <v>48</v>
      </c>
      <c r="E207" s="47">
        <v>5492</v>
      </c>
      <c r="F207" s="43">
        <v>200</v>
      </c>
      <c r="G207" s="43">
        <v>224</v>
      </c>
      <c r="H207" s="51">
        <v>40</v>
      </c>
      <c r="I207" s="43" t="s">
        <v>34</v>
      </c>
    </row>
    <row r="208" spans="1:9" ht="28.8" x14ac:dyDescent="0.3">
      <c r="A208" s="40">
        <v>2021</v>
      </c>
      <c r="B208" s="40" t="s">
        <v>53</v>
      </c>
      <c r="C208" s="40" t="s">
        <v>45</v>
      </c>
      <c r="D208" s="48" t="s">
        <v>49</v>
      </c>
      <c r="E208" s="40">
        <v>240</v>
      </c>
      <c r="F208" s="49">
        <v>4577</v>
      </c>
      <c r="G208" s="49">
        <v>5126</v>
      </c>
      <c r="H208" s="50">
        <v>915</v>
      </c>
      <c r="I208" s="40" t="s">
        <v>34</v>
      </c>
    </row>
    <row r="209" spans="1:9" x14ac:dyDescent="0.3">
      <c r="A209" s="43">
        <v>2021</v>
      </c>
      <c r="B209" s="43" t="s">
        <v>53</v>
      </c>
      <c r="C209" s="43" t="s">
        <v>36</v>
      </c>
      <c r="D209" s="44" t="s">
        <v>50</v>
      </c>
      <c r="E209" s="45">
        <v>5493</v>
      </c>
      <c r="F209" s="51">
        <v>200</v>
      </c>
      <c r="G209" s="51">
        <v>224</v>
      </c>
      <c r="H209" s="51">
        <v>40</v>
      </c>
      <c r="I209" s="43" t="s">
        <v>34</v>
      </c>
    </row>
    <row r="210" spans="1:9" ht="28.8" x14ac:dyDescent="0.3">
      <c r="A210" s="40">
        <v>2021</v>
      </c>
      <c r="B210" s="40" t="s">
        <v>53</v>
      </c>
      <c r="C210" s="40" t="s">
        <v>45</v>
      </c>
      <c r="D210" s="48" t="s">
        <v>52</v>
      </c>
      <c r="E210" s="49">
        <v>7920</v>
      </c>
      <c r="F210" s="49">
        <v>4577</v>
      </c>
      <c r="G210" s="49">
        <v>5127</v>
      </c>
      <c r="H210" s="50">
        <v>915</v>
      </c>
      <c r="I210" s="40" t="s">
        <v>34</v>
      </c>
    </row>
    <row r="211" spans="1:9" ht="28.8" x14ac:dyDescent="0.3">
      <c r="A211" s="43">
        <v>2021</v>
      </c>
      <c r="B211" s="43" t="s">
        <v>53</v>
      </c>
      <c r="C211" s="43" t="s">
        <v>51</v>
      </c>
      <c r="D211" s="46" t="s">
        <v>51</v>
      </c>
      <c r="E211" s="47">
        <v>5493</v>
      </c>
      <c r="F211" s="47">
        <v>6600</v>
      </c>
      <c r="G211" s="47">
        <v>7392</v>
      </c>
      <c r="H211" s="45">
        <v>1320</v>
      </c>
      <c r="I211" s="43" t="s">
        <v>34</v>
      </c>
    </row>
    <row r="212" spans="1:9" ht="43.2" x14ac:dyDescent="0.3">
      <c r="A212" s="40">
        <v>2021</v>
      </c>
      <c r="B212" s="40" t="s">
        <v>54</v>
      </c>
      <c r="C212" s="40" t="s">
        <v>32</v>
      </c>
      <c r="D212" s="41" t="s">
        <v>33</v>
      </c>
      <c r="E212" s="42">
        <v>9600</v>
      </c>
      <c r="F212" s="42">
        <v>4577</v>
      </c>
      <c r="G212" s="42">
        <v>5127</v>
      </c>
      <c r="H212" s="50">
        <v>915</v>
      </c>
      <c r="I212" s="40" t="s">
        <v>34</v>
      </c>
    </row>
    <row r="213" spans="1:9" ht="28.8" x14ac:dyDescent="0.3">
      <c r="A213" s="43">
        <v>2021</v>
      </c>
      <c r="B213" s="43" t="s">
        <v>54</v>
      </c>
      <c r="C213" s="43" t="s">
        <v>32</v>
      </c>
      <c r="D213" s="44" t="s">
        <v>35</v>
      </c>
      <c r="E213" s="45">
        <v>5493</v>
      </c>
      <c r="F213" s="45">
        <v>8000</v>
      </c>
      <c r="G213" s="45">
        <v>8960</v>
      </c>
      <c r="H213" s="45">
        <v>1600</v>
      </c>
      <c r="I213" s="43" t="s">
        <v>34</v>
      </c>
    </row>
    <row r="214" spans="1:9" ht="28.8" x14ac:dyDescent="0.3">
      <c r="A214" s="40">
        <v>2021</v>
      </c>
      <c r="B214" s="40" t="s">
        <v>54</v>
      </c>
      <c r="C214" s="40" t="s">
        <v>36</v>
      </c>
      <c r="D214" s="41" t="s">
        <v>37</v>
      </c>
      <c r="E214" s="42">
        <v>6892</v>
      </c>
      <c r="F214" s="42">
        <v>4577</v>
      </c>
      <c r="G214" s="42">
        <v>5126</v>
      </c>
      <c r="H214" s="50">
        <v>915</v>
      </c>
      <c r="I214" s="40" t="s">
        <v>34</v>
      </c>
    </row>
    <row r="215" spans="1:9" ht="28.8" x14ac:dyDescent="0.3">
      <c r="A215" s="43">
        <v>2021</v>
      </c>
      <c r="B215" s="43" t="s">
        <v>54</v>
      </c>
      <c r="C215" s="43" t="s">
        <v>38</v>
      </c>
      <c r="D215" s="46" t="s">
        <v>39</v>
      </c>
      <c r="E215" s="43">
        <v>644</v>
      </c>
      <c r="F215" s="47">
        <v>5744</v>
      </c>
      <c r="G215" s="47">
        <v>6433</v>
      </c>
      <c r="H215" s="45">
        <v>1149</v>
      </c>
      <c r="I215" s="43" t="s">
        <v>34</v>
      </c>
    </row>
    <row r="216" spans="1:9" ht="28.8" x14ac:dyDescent="0.3">
      <c r="A216" s="40">
        <v>2021</v>
      </c>
      <c r="B216" s="40" t="s">
        <v>54</v>
      </c>
      <c r="C216" s="40" t="s">
        <v>40</v>
      </c>
      <c r="D216" s="48" t="s">
        <v>41</v>
      </c>
      <c r="E216" s="40">
        <v>643</v>
      </c>
      <c r="F216" s="49">
        <v>7000</v>
      </c>
      <c r="G216" s="49">
        <v>7840</v>
      </c>
      <c r="H216" s="42">
        <v>1400</v>
      </c>
      <c r="I216" s="40" t="s">
        <v>34</v>
      </c>
    </row>
    <row r="217" spans="1:9" ht="28.8" x14ac:dyDescent="0.3">
      <c r="A217" s="43">
        <v>2021</v>
      </c>
      <c r="B217" s="43" t="s">
        <v>54</v>
      </c>
      <c r="C217" s="43" t="s">
        <v>38</v>
      </c>
      <c r="D217" s="46" t="s">
        <v>42</v>
      </c>
      <c r="E217" s="43">
        <v>455</v>
      </c>
      <c r="F217" s="47">
        <v>4579</v>
      </c>
      <c r="G217" s="47">
        <v>5128</v>
      </c>
      <c r="H217" s="51">
        <v>916</v>
      </c>
      <c r="I217" s="43" t="s">
        <v>34</v>
      </c>
    </row>
    <row r="218" spans="1:9" ht="28.8" x14ac:dyDescent="0.3">
      <c r="A218" s="40">
        <v>2021</v>
      </c>
      <c r="B218" s="40" t="s">
        <v>54</v>
      </c>
      <c r="C218" s="40" t="s">
        <v>40</v>
      </c>
      <c r="D218" s="48" t="s">
        <v>43</v>
      </c>
      <c r="E218" s="50">
        <v>345</v>
      </c>
      <c r="F218" s="42">
        <v>7000</v>
      </c>
      <c r="G218" s="42">
        <v>7840</v>
      </c>
      <c r="H218" s="42">
        <v>1400</v>
      </c>
      <c r="I218" s="40" t="s">
        <v>34</v>
      </c>
    </row>
    <row r="219" spans="1:9" x14ac:dyDescent="0.3">
      <c r="A219" s="43">
        <v>2021</v>
      </c>
      <c r="B219" s="43" t="s">
        <v>54</v>
      </c>
      <c r="C219" s="43" t="s">
        <v>36</v>
      </c>
      <c r="D219" s="44" t="s">
        <v>44</v>
      </c>
      <c r="E219" s="51">
        <v>122</v>
      </c>
      <c r="F219" s="51">
        <v>100</v>
      </c>
      <c r="G219" s="51">
        <v>112</v>
      </c>
      <c r="H219" s="51">
        <v>20</v>
      </c>
      <c r="I219" s="43" t="s">
        <v>34</v>
      </c>
    </row>
    <row r="220" spans="1:9" ht="28.8" x14ac:dyDescent="0.3">
      <c r="A220" s="40">
        <v>2021</v>
      </c>
      <c r="B220" s="40" t="s">
        <v>54</v>
      </c>
      <c r="C220" s="40" t="s">
        <v>45</v>
      </c>
      <c r="D220" s="48" t="s">
        <v>46</v>
      </c>
      <c r="E220" s="40">
        <v>78</v>
      </c>
      <c r="F220" s="49">
        <v>4577</v>
      </c>
      <c r="G220" s="49">
        <v>5126</v>
      </c>
      <c r="H220" s="50">
        <v>915</v>
      </c>
      <c r="I220" s="40" t="s">
        <v>34</v>
      </c>
    </row>
    <row r="221" spans="1:9" ht="28.8" x14ac:dyDescent="0.3">
      <c r="A221" s="43">
        <v>2021</v>
      </c>
      <c r="B221" s="43" t="s">
        <v>54</v>
      </c>
      <c r="C221" s="43" t="s">
        <v>45</v>
      </c>
      <c r="D221" s="46" t="s">
        <v>47</v>
      </c>
      <c r="E221" s="43">
        <v>76</v>
      </c>
      <c r="F221" s="47">
        <v>4577</v>
      </c>
      <c r="G221" s="47">
        <v>5126</v>
      </c>
      <c r="H221" s="51">
        <v>915</v>
      </c>
      <c r="I221" s="43" t="s">
        <v>34</v>
      </c>
    </row>
    <row r="222" spans="1:9" ht="28.8" x14ac:dyDescent="0.3">
      <c r="A222" s="40">
        <v>2021</v>
      </c>
      <c r="B222" s="40" t="s">
        <v>54</v>
      </c>
      <c r="C222" s="40" t="s">
        <v>45</v>
      </c>
      <c r="D222" s="48" t="s">
        <v>48</v>
      </c>
      <c r="E222" s="40">
        <v>46</v>
      </c>
      <c r="F222" s="40">
        <v>200</v>
      </c>
      <c r="G222" s="40">
        <v>224</v>
      </c>
      <c r="H222" s="50">
        <v>40</v>
      </c>
      <c r="I222" s="40" t="s">
        <v>34</v>
      </c>
    </row>
    <row r="223" spans="1:9" ht="28.8" x14ac:dyDescent="0.3">
      <c r="A223" s="43">
        <v>2021</v>
      </c>
      <c r="B223" s="43" t="s">
        <v>54</v>
      </c>
      <c r="C223" s="43" t="s">
        <v>45</v>
      </c>
      <c r="D223" s="46" t="s">
        <v>49</v>
      </c>
      <c r="E223" s="43">
        <v>34</v>
      </c>
      <c r="F223" s="47">
        <v>4577</v>
      </c>
      <c r="G223" s="47">
        <v>5126</v>
      </c>
      <c r="H223" s="51">
        <v>915</v>
      </c>
      <c r="I223" s="43" t="s">
        <v>34</v>
      </c>
    </row>
    <row r="224" spans="1:9" x14ac:dyDescent="0.3">
      <c r="A224" s="40">
        <v>2021</v>
      </c>
      <c r="B224" s="40" t="s">
        <v>54</v>
      </c>
      <c r="C224" s="40" t="s">
        <v>36</v>
      </c>
      <c r="D224" s="41" t="s">
        <v>50</v>
      </c>
      <c r="E224" s="50">
        <v>7</v>
      </c>
      <c r="F224" s="50">
        <v>200</v>
      </c>
      <c r="G224" s="50">
        <v>224</v>
      </c>
      <c r="H224" s="50">
        <v>40</v>
      </c>
      <c r="I224" s="40" t="s">
        <v>34</v>
      </c>
    </row>
    <row r="225" spans="1:9" ht="28.8" x14ac:dyDescent="0.3">
      <c r="A225" s="43">
        <v>2021</v>
      </c>
      <c r="B225" s="43" t="s">
        <v>54</v>
      </c>
      <c r="C225" s="43" t="s">
        <v>45</v>
      </c>
      <c r="D225" s="46" t="s">
        <v>52</v>
      </c>
      <c r="E225" s="43">
        <v>3</v>
      </c>
      <c r="F225" s="47">
        <v>4577</v>
      </c>
      <c r="G225" s="47">
        <v>5127</v>
      </c>
      <c r="H225" s="51">
        <v>915</v>
      </c>
      <c r="I225" s="43" t="s">
        <v>34</v>
      </c>
    </row>
    <row r="226" spans="1:9" ht="28.8" x14ac:dyDescent="0.3">
      <c r="A226" s="40">
        <v>2021</v>
      </c>
      <c r="B226" s="40" t="s">
        <v>54</v>
      </c>
      <c r="C226" s="40" t="s">
        <v>51</v>
      </c>
      <c r="D226" s="48" t="s">
        <v>51</v>
      </c>
      <c r="E226" s="40">
        <v>2</v>
      </c>
      <c r="F226" s="49">
        <v>6600</v>
      </c>
      <c r="G226" s="49">
        <v>7392</v>
      </c>
      <c r="H226" s="42">
        <v>1320</v>
      </c>
      <c r="I226" s="40" t="s">
        <v>34</v>
      </c>
    </row>
    <row r="227" spans="1:9" ht="43.2" x14ac:dyDescent="0.3">
      <c r="A227" s="43">
        <v>2021</v>
      </c>
      <c r="B227" s="43" t="s">
        <v>56</v>
      </c>
      <c r="C227" s="43" t="s">
        <v>32</v>
      </c>
      <c r="D227" s="44" t="s">
        <v>33</v>
      </c>
      <c r="E227" s="45">
        <v>3566</v>
      </c>
      <c r="F227" s="45">
        <v>4577</v>
      </c>
      <c r="G227" s="45">
        <v>5127</v>
      </c>
      <c r="H227" s="51">
        <v>915</v>
      </c>
      <c r="I227" s="43" t="s">
        <v>34</v>
      </c>
    </row>
    <row r="228" spans="1:9" ht="28.8" x14ac:dyDescent="0.3">
      <c r="A228" s="40">
        <v>2021</v>
      </c>
      <c r="B228" s="40" t="s">
        <v>56</v>
      </c>
      <c r="C228" s="40" t="s">
        <v>32</v>
      </c>
      <c r="D228" s="41" t="s">
        <v>35</v>
      </c>
      <c r="E228" s="42">
        <v>2498</v>
      </c>
      <c r="F228" s="42">
        <v>8000</v>
      </c>
      <c r="G228" s="42">
        <v>8960</v>
      </c>
      <c r="H228" s="42">
        <v>1600</v>
      </c>
      <c r="I228" s="40" t="s">
        <v>34</v>
      </c>
    </row>
    <row r="229" spans="1:9" ht="28.8" x14ac:dyDescent="0.3">
      <c r="A229" s="43">
        <v>2021</v>
      </c>
      <c r="B229" s="43" t="s">
        <v>56</v>
      </c>
      <c r="C229" s="43" t="s">
        <v>36</v>
      </c>
      <c r="D229" s="44" t="s">
        <v>37</v>
      </c>
      <c r="E229" s="45">
        <v>1245</v>
      </c>
      <c r="F229" s="45">
        <v>4577</v>
      </c>
      <c r="G229" s="45">
        <v>5126</v>
      </c>
      <c r="H229" s="51">
        <v>915</v>
      </c>
      <c r="I229" s="43" t="s">
        <v>34</v>
      </c>
    </row>
    <row r="230" spans="1:9" ht="28.8" x14ac:dyDescent="0.3">
      <c r="A230" s="40">
        <v>2021</v>
      </c>
      <c r="B230" s="40" t="s">
        <v>56</v>
      </c>
      <c r="C230" s="40" t="s">
        <v>38</v>
      </c>
      <c r="D230" s="48" t="s">
        <v>39</v>
      </c>
      <c r="E230" s="40">
        <v>644</v>
      </c>
      <c r="F230" s="49">
        <v>5744</v>
      </c>
      <c r="G230" s="49">
        <v>6433</v>
      </c>
      <c r="H230" s="42">
        <v>1149</v>
      </c>
      <c r="I230" s="40" t="s">
        <v>34</v>
      </c>
    </row>
    <row r="231" spans="1:9" ht="28.8" x14ac:dyDescent="0.3">
      <c r="A231" s="43">
        <v>2021</v>
      </c>
      <c r="B231" s="43" t="s">
        <v>56</v>
      </c>
      <c r="C231" s="43" t="s">
        <v>40</v>
      </c>
      <c r="D231" s="46" t="s">
        <v>41</v>
      </c>
      <c r="E231" s="43">
        <v>643</v>
      </c>
      <c r="F231" s="47">
        <v>7000</v>
      </c>
      <c r="G231" s="47">
        <v>7840</v>
      </c>
      <c r="H231" s="45">
        <v>1400</v>
      </c>
      <c r="I231" s="43" t="s">
        <v>34</v>
      </c>
    </row>
    <row r="232" spans="1:9" ht="28.8" x14ac:dyDescent="0.3">
      <c r="A232" s="40">
        <v>2021</v>
      </c>
      <c r="B232" s="40" t="s">
        <v>56</v>
      </c>
      <c r="C232" s="40" t="s">
        <v>38</v>
      </c>
      <c r="D232" s="48" t="s">
        <v>42</v>
      </c>
      <c r="E232" s="40">
        <v>455</v>
      </c>
      <c r="F232" s="49">
        <v>4579</v>
      </c>
      <c r="G232" s="49">
        <v>5128</v>
      </c>
      <c r="H232" s="50">
        <v>916</v>
      </c>
      <c r="I232" s="40" t="s">
        <v>34</v>
      </c>
    </row>
    <row r="233" spans="1:9" ht="28.8" x14ac:dyDescent="0.3">
      <c r="A233" s="43">
        <v>2021</v>
      </c>
      <c r="B233" s="43" t="s">
        <v>56</v>
      </c>
      <c r="C233" s="43" t="s">
        <v>40</v>
      </c>
      <c r="D233" s="46" t="s">
        <v>43</v>
      </c>
      <c r="E233" s="51">
        <v>345</v>
      </c>
      <c r="F233" s="45">
        <v>7000</v>
      </c>
      <c r="G233" s="45">
        <v>7840</v>
      </c>
      <c r="H233" s="45">
        <v>1400</v>
      </c>
      <c r="I233" s="43" t="s">
        <v>34</v>
      </c>
    </row>
    <row r="234" spans="1:9" x14ac:dyDescent="0.3">
      <c r="A234" s="40">
        <v>2021</v>
      </c>
      <c r="B234" s="40" t="s">
        <v>56</v>
      </c>
      <c r="C234" s="40" t="s">
        <v>36</v>
      </c>
      <c r="D234" s="41" t="s">
        <v>44</v>
      </c>
      <c r="E234" s="50">
        <v>122</v>
      </c>
      <c r="F234" s="50">
        <v>100</v>
      </c>
      <c r="G234" s="50">
        <v>112</v>
      </c>
      <c r="H234" s="50">
        <v>20</v>
      </c>
      <c r="I234" s="40" t="s">
        <v>34</v>
      </c>
    </row>
    <row r="235" spans="1:9" ht="28.8" x14ac:dyDescent="0.3">
      <c r="A235" s="43">
        <v>2021</v>
      </c>
      <c r="B235" s="43" t="s">
        <v>56</v>
      </c>
      <c r="C235" s="43" t="s">
        <v>45</v>
      </c>
      <c r="D235" s="46" t="s">
        <v>46</v>
      </c>
      <c r="E235" s="43">
        <v>78</v>
      </c>
      <c r="F235" s="47">
        <v>4577</v>
      </c>
      <c r="G235" s="47">
        <v>5126</v>
      </c>
      <c r="H235" s="51">
        <v>915</v>
      </c>
      <c r="I235" s="43" t="s">
        <v>34</v>
      </c>
    </row>
    <row r="236" spans="1:9" ht="28.8" x14ac:dyDescent="0.3">
      <c r="A236" s="40">
        <v>2021</v>
      </c>
      <c r="B236" s="40" t="s">
        <v>56</v>
      </c>
      <c r="C236" s="40" t="s">
        <v>45</v>
      </c>
      <c r="D236" s="48" t="s">
        <v>47</v>
      </c>
      <c r="E236" s="40">
        <v>76</v>
      </c>
      <c r="F236" s="49">
        <v>4577</v>
      </c>
      <c r="G236" s="49">
        <v>5126</v>
      </c>
      <c r="H236" s="50">
        <v>915</v>
      </c>
      <c r="I236" s="40" t="s">
        <v>34</v>
      </c>
    </row>
    <row r="237" spans="1:9" ht="28.8" x14ac:dyDescent="0.3">
      <c r="A237" s="43">
        <v>2021</v>
      </c>
      <c r="B237" s="43" t="s">
        <v>56</v>
      </c>
      <c r="C237" s="43" t="s">
        <v>45</v>
      </c>
      <c r="D237" s="46" t="s">
        <v>48</v>
      </c>
      <c r="E237" s="43">
        <v>46</v>
      </c>
      <c r="F237" s="43">
        <v>200</v>
      </c>
      <c r="G237" s="43">
        <v>224</v>
      </c>
      <c r="H237" s="51">
        <v>40</v>
      </c>
      <c r="I237" s="43" t="s">
        <v>34</v>
      </c>
    </row>
    <row r="238" spans="1:9" ht="28.8" x14ac:dyDescent="0.3">
      <c r="A238" s="40">
        <v>2021</v>
      </c>
      <c r="B238" s="40" t="s">
        <v>56</v>
      </c>
      <c r="C238" s="40" t="s">
        <v>45</v>
      </c>
      <c r="D238" s="48" t="s">
        <v>49</v>
      </c>
      <c r="E238" s="40">
        <v>34</v>
      </c>
      <c r="F238" s="49">
        <v>4577</v>
      </c>
      <c r="G238" s="49">
        <v>5126</v>
      </c>
      <c r="H238" s="50">
        <v>915</v>
      </c>
      <c r="I238" s="40" t="s">
        <v>34</v>
      </c>
    </row>
    <row r="239" spans="1:9" x14ac:dyDescent="0.3">
      <c r="A239" s="43">
        <v>2021</v>
      </c>
      <c r="B239" s="43" t="s">
        <v>56</v>
      </c>
      <c r="C239" s="43" t="s">
        <v>36</v>
      </c>
      <c r="D239" s="44" t="s">
        <v>50</v>
      </c>
      <c r="E239" s="51">
        <v>7</v>
      </c>
      <c r="F239" s="51">
        <v>200</v>
      </c>
      <c r="G239" s="51">
        <v>224</v>
      </c>
      <c r="H239" s="51">
        <v>40</v>
      </c>
      <c r="I239" s="43" t="s">
        <v>34</v>
      </c>
    </row>
    <row r="240" spans="1:9" ht="28.8" x14ac:dyDescent="0.3">
      <c r="A240" s="40">
        <v>2021</v>
      </c>
      <c r="B240" s="40" t="s">
        <v>56</v>
      </c>
      <c r="C240" s="40" t="s">
        <v>45</v>
      </c>
      <c r="D240" s="48" t="s">
        <v>52</v>
      </c>
      <c r="E240" s="40">
        <v>3</v>
      </c>
      <c r="F240" s="49">
        <v>4577</v>
      </c>
      <c r="G240" s="49">
        <v>5127</v>
      </c>
      <c r="H240" s="50">
        <v>915</v>
      </c>
      <c r="I240" s="40" t="s">
        <v>34</v>
      </c>
    </row>
    <row r="241" spans="1:9" ht="28.8" x14ac:dyDescent="0.3">
      <c r="A241" s="43">
        <v>2021</v>
      </c>
      <c r="B241" s="43" t="s">
        <v>56</v>
      </c>
      <c r="C241" s="43" t="s">
        <v>51</v>
      </c>
      <c r="D241" s="46" t="s">
        <v>51</v>
      </c>
      <c r="E241" s="43">
        <v>2</v>
      </c>
      <c r="F241" s="47">
        <v>7920</v>
      </c>
      <c r="G241" s="47">
        <v>10296</v>
      </c>
      <c r="H241" s="45">
        <v>1584</v>
      </c>
      <c r="I241" s="43" t="s">
        <v>34</v>
      </c>
    </row>
    <row r="242" spans="1:9" ht="43.2" x14ac:dyDescent="0.3">
      <c r="A242" s="40">
        <v>2021</v>
      </c>
      <c r="B242" s="40" t="s">
        <v>57</v>
      </c>
      <c r="C242" s="40" t="s">
        <v>32</v>
      </c>
      <c r="D242" s="41" t="s">
        <v>33</v>
      </c>
      <c r="E242" s="42">
        <v>3566</v>
      </c>
      <c r="F242" s="42">
        <v>5493</v>
      </c>
      <c r="G242" s="42">
        <v>7141</v>
      </c>
      <c r="H242" s="42">
        <v>1099</v>
      </c>
      <c r="I242" s="40" t="s">
        <v>34</v>
      </c>
    </row>
    <row r="243" spans="1:9" ht="28.8" x14ac:dyDescent="0.3">
      <c r="A243" s="43">
        <v>2021</v>
      </c>
      <c r="B243" s="43" t="s">
        <v>57</v>
      </c>
      <c r="C243" s="43" t="s">
        <v>32</v>
      </c>
      <c r="D243" s="44" t="s">
        <v>35</v>
      </c>
      <c r="E243" s="45">
        <v>2498</v>
      </c>
      <c r="F243" s="45">
        <v>9600</v>
      </c>
      <c r="G243" s="45">
        <v>12480</v>
      </c>
      <c r="H243" s="45">
        <v>1920</v>
      </c>
      <c r="I243" s="43" t="s">
        <v>34</v>
      </c>
    </row>
    <row r="244" spans="1:9" ht="28.8" x14ac:dyDescent="0.3">
      <c r="A244" s="40">
        <v>2021</v>
      </c>
      <c r="B244" s="40" t="s">
        <v>57</v>
      </c>
      <c r="C244" s="40" t="s">
        <v>36</v>
      </c>
      <c r="D244" s="41" t="s">
        <v>37</v>
      </c>
      <c r="E244" s="42">
        <v>1245</v>
      </c>
      <c r="F244" s="42">
        <v>5493</v>
      </c>
      <c r="G244" s="42">
        <v>7140</v>
      </c>
      <c r="H244" s="42">
        <v>1099</v>
      </c>
      <c r="I244" s="40" t="s">
        <v>34</v>
      </c>
    </row>
    <row r="245" spans="1:9" ht="28.8" x14ac:dyDescent="0.3">
      <c r="A245" s="43">
        <v>2021</v>
      </c>
      <c r="B245" s="43" t="s">
        <v>57</v>
      </c>
      <c r="C245" s="43" t="s">
        <v>38</v>
      </c>
      <c r="D245" s="46" t="s">
        <v>39</v>
      </c>
      <c r="E245" s="43">
        <v>644</v>
      </c>
      <c r="F245" s="47">
        <v>6892</v>
      </c>
      <c r="G245" s="47">
        <v>8960</v>
      </c>
      <c r="H245" s="45">
        <v>1378</v>
      </c>
      <c r="I245" s="43" t="s">
        <v>34</v>
      </c>
    </row>
    <row r="246" spans="1:9" ht="28.8" x14ac:dyDescent="0.3">
      <c r="A246" s="40">
        <v>2021</v>
      </c>
      <c r="B246" s="40" t="s">
        <v>57</v>
      </c>
      <c r="C246" s="40" t="s">
        <v>40</v>
      </c>
      <c r="D246" s="48" t="s">
        <v>41</v>
      </c>
      <c r="E246" s="40">
        <v>643</v>
      </c>
      <c r="F246" s="49">
        <v>8400</v>
      </c>
      <c r="G246" s="49">
        <v>10920</v>
      </c>
      <c r="H246" s="42">
        <v>1680</v>
      </c>
      <c r="I246" s="40" t="s">
        <v>34</v>
      </c>
    </row>
    <row r="247" spans="1:9" ht="28.8" x14ac:dyDescent="0.3">
      <c r="A247" s="43">
        <v>2021</v>
      </c>
      <c r="B247" s="43" t="s">
        <v>57</v>
      </c>
      <c r="C247" s="43" t="s">
        <v>38</v>
      </c>
      <c r="D247" s="46" t="s">
        <v>42</v>
      </c>
      <c r="E247" s="43">
        <v>455</v>
      </c>
      <c r="F247" s="47">
        <v>5494</v>
      </c>
      <c r="G247" s="47">
        <v>7143</v>
      </c>
      <c r="H247" s="45">
        <v>1099</v>
      </c>
      <c r="I247" s="43" t="s">
        <v>34</v>
      </c>
    </row>
    <row r="248" spans="1:9" ht="28.8" x14ac:dyDescent="0.3">
      <c r="A248" s="40">
        <v>2021</v>
      </c>
      <c r="B248" s="40" t="s">
        <v>57</v>
      </c>
      <c r="C248" s="40" t="s">
        <v>40</v>
      </c>
      <c r="D248" s="48" t="s">
        <v>43</v>
      </c>
      <c r="E248" s="50">
        <v>345</v>
      </c>
      <c r="F248" s="42">
        <v>8400</v>
      </c>
      <c r="G248" s="42">
        <v>10920</v>
      </c>
      <c r="H248" s="42">
        <v>1680</v>
      </c>
      <c r="I248" s="40" t="s">
        <v>34</v>
      </c>
    </row>
    <row r="249" spans="1:9" x14ac:dyDescent="0.3">
      <c r="A249" s="43">
        <v>2021</v>
      </c>
      <c r="B249" s="43" t="s">
        <v>57</v>
      </c>
      <c r="C249" s="43" t="s">
        <v>36</v>
      </c>
      <c r="D249" s="44" t="s">
        <v>44</v>
      </c>
      <c r="E249" s="51">
        <v>122</v>
      </c>
      <c r="F249" s="51">
        <v>120</v>
      </c>
      <c r="G249" s="51">
        <v>156</v>
      </c>
      <c r="H249" s="51">
        <v>24</v>
      </c>
      <c r="I249" s="43" t="s">
        <v>34</v>
      </c>
    </row>
    <row r="250" spans="1:9" ht="28.8" x14ac:dyDescent="0.3">
      <c r="A250" s="40">
        <v>2021</v>
      </c>
      <c r="B250" s="40" t="s">
        <v>57</v>
      </c>
      <c r="C250" s="40" t="s">
        <v>45</v>
      </c>
      <c r="D250" s="48" t="s">
        <v>46</v>
      </c>
      <c r="E250" s="40">
        <v>78</v>
      </c>
      <c r="F250" s="49">
        <v>4577</v>
      </c>
      <c r="G250" s="49">
        <v>5126</v>
      </c>
      <c r="H250" s="50">
        <v>915</v>
      </c>
      <c r="I250" s="40" t="s">
        <v>34</v>
      </c>
    </row>
    <row r="251" spans="1:9" ht="28.8" x14ac:dyDescent="0.3">
      <c r="A251" s="43">
        <v>2021</v>
      </c>
      <c r="B251" s="43" t="s">
        <v>57</v>
      </c>
      <c r="C251" s="43" t="s">
        <v>45</v>
      </c>
      <c r="D251" s="46" t="s">
        <v>47</v>
      </c>
      <c r="E251" s="43">
        <v>76</v>
      </c>
      <c r="F251" s="47">
        <v>4577</v>
      </c>
      <c r="G251" s="47">
        <v>5126</v>
      </c>
      <c r="H251" s="51">
        <v>915</v>
      </c>
      <c r="I251" s="43" t="s">
        <v>34</v>
      </c>
    </row>
    <row r="252" spans="1:9" ht="28.8" x14ac:dyDescent="0.3">
      <c r="A252" s="40">
        <v>2021</v>
      </c>
      <c r="B252" s="40" t="s">
        <v>57</v>
      </c>
      <c r="C252" s="40" t="s">
        <v>45</v>
      </c>
      <c r="D252" s="48" t="s">
        <v>48</v>
      </c>
      <c r="E252" s="40">
        <v>46</v>
      </c>
      <c r="F252" s="40">
        <v>200</v>
      </c>
      <c r="G252" s="40">
        <v>224</v>
      </c>
      <c r="H252" s="50">
        <v>40</v>
      </c>
      <c r="I252" s="40" t="s">
        <v>34</v>
      </c>
    </row>
    <row r="253" spans="1:9" ht="28.8" x14ac:dyDescent="0.3">
      <c r="A253" s="43">
        <v>2021</v>
      </c>
      <c r="B253" s="43" t="s">
        <v>57</v>
      </c>
      <c r="C253" s="43" t="s">
        <v>45</v>
      </c>
      <c r="D253" s="46" t="s">
        <v>49</v>
      </c>
      <c r="E253" s="43">
        <v>34</v>
      </c>
      <c r="F253" s="47">
        <v>4577</v>
      </c>
      <c r="G253" s="47">
        <v>5126</v>
      </c>
      <c r="H253" s="51">
        <v>915</v>
      </c>
      <c r="I253" s="43" t="s">
        <v>34</v>
      </c>
    </row>
    <row r="254" spans="1:9" x14ac:dyDescent="0.3">
      <c r="A254" s="40">
        <v>2021</v>
      </c>
      <c r="B254" s="40" t="s">
        <v>57</v>
      </c>
      <c r="C254" s="40" t="s">
        <v>36</v>
      </c>
      <c r="D254" s="41" t="s">
        <v>50</v>
      </c>
      <c r="E254" s="50">
        <v>7</v>
      </c>
      <c r="F254" s="50">
        <v>200</v>
      </c>
      <c r="G254" s="50">
        <v>224</v>
      </c>
      <c r="H254" s="50">
        <v>40</v>
      </c>
      <c r="I254" s="40" t="s">
        <v>34</v>
      </c>
    </row>
    <row r="255" spans="1:9" ht="28.8" x14ac:dyDescent="0.3">
      <c r="A255" s="43">
        <v>2021</v>
      </c>
      <c r="B255" s="43" t="s">
        <v>57</v>
      </c>
      <c r="C255" s="43" t="s">
        <v>45</v>
      </c>
      <c r="D255" s="46" t="s">
        <v>52</v>
      </c>
      <c r="E255" s="43">
        <v>3</v>
      </c>
      <c r="F255" s="47">
        <v>4577</v>
      </c>
      <c r="G255" s="47">
        <v>5127</v>
      </c>
      <c r="H255" s="51">
        <v>915</v>
      </c>
      <c r="I255" s="43" t="s">
        <v>34</v>
      </c>
    </row>
    <row r="256" spans="1:9" ht="28.8" x14ac:dyDescent="0.3">
      <c r="A256" s="40">
        <v>2021</v>
      </c>
      <c r="B256" s="40" t="s">
        <v>57</v>
      </c>
      <c r="C256" s="40" t="s">
        <v>51</v>
      </c>
      <c r="D256" s="48" t="s">
        <v>51</v>
      </c>
      <c r="E256" s="40">
        <v>2</v>
      </c>
      <c r="F256" s="49">
        <v>6600</v>
      </c>
      <c r="G256" s="49">
        <v>7392</v>
      </c>
      <c r="H256" s="42">
        <v>1320</v>
      </c>
      <c r="I256" s="40" t="s">
        <v>34</v>
      </c>
    </row>
    <row r="257" spans="1:9" ht="43.2" x14ac:dyDescent="0.3">
      <c r="A257" s="43">
        <v>2021</v>
      </c>
      <c r="B257" s="43" t="s">
        <v>58</v>
      </c>
      <c r="C257" s="43" t="s">
        <v>32</v>
      </c>
      <c r="D257" s="44" t="s">
        <v>33</v>
      </c>
      <c r="E257" s="45">
        <v>3566</v>
      </c>
      <c r="F257" s="45">
        <v>4577</v>
      </c>
      <c r="G257" s="45">
        <v>5127</v>
      </c>
      <c r="H257" s="51">
        <v>915</v>
      </c>
      <c r="I257" s="43" t="s">
        <v>34</v>
      </c>
    </row>
    <row r="258" spans="1:9" ht="28.8" x14ac:dyDescent="0.3">
      <c r="A258" s="40">
        <v>2021</v>
      </c>
      <c r="B258" s="40" t="s">
        <v>58</v>
      </c>
      <c r="C258" s="40" t="s">
        <v>32</v>
      </c>
      <c r="D258" s="41" t="s">
        <v>35</v>
      </c>
      <c r="E258" s="42">
        <v>2498</v>
      </c>
      <c r="F258" s="42">
        <v>8000</v>
      </c>
      <c r="G258" s="42">
        <v>8960</v>
      </c>
      <c r="H258" s="42">
        <v>1600</v>
      </c>
      <c r="I258" s="40" t="s">
        <v>34</v>
      </c>
    </row>
    <row r="259" spans="1:9" ht="28.8" x14ac:dyDescent="0.3">
      <c r="A259" s="43">
        <v>2021</v>
      </c>
      <c r="B259" s="43" t="s">
        <v>58</v>
      </c>
      <c r="C259" s="43" t="s">
        <v>36</v>
      </c>
      <c r="D259" s="44" t="s">
        <v>37</v>
      </c>
      <c r="E259" s="45">
        <v>1245</v>
      </c>
      <c r="F259" s="45">
        <v>4577</v>
      </c>
      <c r="G259" s="45">
        <v>5126</v>
      </c>
      <c r="H259" s="51">
        <v>915</v>
      </c>
      <c r="I259" s="43" t="s">
        <v>34</v>
      </c>
    </row>
    <row r="260" spans="1:9" ht="28.8" x14ac:dyDescent="0.3">
      <c r="A260" s="40">
        <v>2021</v>
      </c>
      <c r="B260" s="40" t="s">
        <v>58</v>
      </c>
      <c r="C260" s="40" t="s">
        <v>38</v>
      </c>
      <c r="D260" s="48" t="s">
        <v>39</v>
      </c>
      <c r="E260" s="40">
        <v>644</v>
      </c>
      <c r="F260" s="49">
        <v>5744</v>
      </c>
      <c r="G260" s="49">
        <v>6433</v>
      </c>
      <c r="H260" s="42">
        <v>1149</v>
      </c>
      <c r="I260" s="40" t="s">
        <v>34</v>
      </c>
    </row>
    <row r="261" spans="1:9" ht="28.8" x14ac:dyDescent="0.3">
      <c r="A261" s="43">
        <v>2021</v>
      </c>
      <c r="B261" s="43" t="s">
        <v>58</v>
      </c>
      <c r="C261" s="43" t="s">
        <v>40</v>
      </c>
      <c r="D261" s="46" t="s">
        <v>41</v>
      </c>
      <c r="E261" s="43">
        <v>643</v>
      </c>
      <c r="F261" s="47">
        <v>7000</v>
      </c>
      <c r="G261" s="47">
        <v>7840</v>
      </c>
      <c r="H261" s="45">
        <v>1400</v>
      </c>
      <c r="I261" s="43" t="s">
        <v>34</v>
      </c>
    </row>
    <row r="262" spans="1:9" ht="28.8" x14ac:dyDescent="0.3">
      <c r="A262" s="40">
        <v>2021</v>
      </c>
      <c r="B262" s="40" t="s">
        <v>58</v>
      </c>
      <c r="C262" s="40" t="s">
        <v>38</v>
      </c>
      <c r="D262" s="48" t="s">
        <v>42</v>
      </c>
      <c r="E262" s="40">
        <v>455</v>
      </c>
      <c r="F262" s="49">
        <v>4579</v>
      </c>
      <c r="G262" s="49">
        <v>5128</v>
      </c>
      <c r="H262" s="50">
        <v>916</v>
      </c>
      <c r="I262" s="40" t="s">
        <v>34</v>
      </c>
    </row>
    <row r="263" spans="1:9" ht="28.8" x14ac:dyDescent="0.3">
      <c r="A263" s="43">
        <v>2021</v>
      </c>
      <c r="B263" s="43" t="s">
        <v>58</v>
      </c>
      <c r="C263" s="43" t="s">
        <v>40</v>
      </c>
      <c r="D263" s="46" t="s">
        <v>43</v>
      </c>
      <c r="E263" s="51">
        <v>345</v>
      </c>
      <c r="F263" s="45">
        <v>7000</v>
      </c>
      <c r="G263" s="45">
        <v>7840</v>
      </c>
      <c r="H263" s="45">
        <v>1400</v>
      </c>
      <c r="I263" s="43" t="s">
        <v>34</v>
      </c>
    </row>
    <row r="264" spans="1:9" x14ac:dyDescent="0.3">
      <c r="A264" s="40">
        <v>2021</v>
      </c>
      <c r="B264" s="40" t="s">
        <v>58</v>
      </c>
      <c r="C264" s="40" t="s">
        <v>36</v>
      </c>
      <c r="D264" s="41" t="s">
        <v>44</v>
      </c>
      <c r="E264" s="50">
        <v>122</v>
      </c>
      <c r="F264" s="50">
        <v>100</v>
      </c>
      <c r="G264" s="50">
        <v>112</v>
      </c>
      <c r="H264" s="50">
        <v>20</v>
      </c>
      <c r="I264" s="40" t="s">
        <v>34</v>
      </c>
    </row>
    <row r="265" spans="1:9" ht="28.8" x14ac:dyDescent="0.3">
      <c r="A265" s="43">
        <v>2021</v>
      </c>
      <c r="B265" s="43" t="s">
        <v>58</v>
      </c>
      <c r="C265" s="43" t="s">
        <v>45</v>
      </c>
      <c r="D265" s="46" t="s">
        <v>46</v>
      </c>
      <c r="E265" s="43">
        <v>78</v>
      </c>
      <c r="F265" s="47">
        <v>4577</v>
      </c>
      <c r="G265" s="47">
        <v>5126</v>
      </c>
      <c r="H265" s="51">
        <v>915</v>
      </c>
      <c r="I265" s="43" t="s">
        <v>34</v>
      </c>
    </row>
    <row r="266" spans="1:9" ht="28.8" x14ac:dyDescent="0.3">
      <c r="A266" s="40">
        <v>2021</v>
      </c>
      <c r="B266" s="40" t="s">
        <v>58</v>
      </c>
      <c r="C266" s="40" t="s">
        <v>45</v>
      </c>
      <c r="D266" s="48" t="s">
        <v>47</v>
      </c>
      <c r="E266" s="49">
        <v>5035</v>
      </c>
      <c r="F266" s="49">
        <v>4577</v>
      </c>
      <c r="G266" s="49">
        <v>5126</v>
      </c>
      <c r="H266" s="50">
        <v>915</v>
      </c>
      <c r="I266" s="40" t="s">
        <v>34</v>
      </c>
    </row>
    <row r="267" spans="1:9" ht="28.8" x14ac:dyDescent="0.3">
      <c r="A267" s="43">
        <v>2021</v>
      </c>
      <c r="B267" s="43" t="s">
        <v>58</v>
      </c>
      <c r="C267" s="43" t="s">
        <v>45</v>
      </c>
      <c r="D267" s="46" t="s">
        <v>48</v>
      </c>
      <c r="E267" s="43">
        <v>220</v>
      </c>
      <c r="F267" s="43">
        <v>200</v>
      </c>
      <c r="G267" s="43">
        <v>224</v>
      </c>
      <c r="H267" s="51">
        <v>40</v>
      </c>
      <c r="I267" s="43" t="s">
        <v>34</v>
      </c>
    </row>
    <row r="268" spans="1:9" ht="28.8" x14ac:dyDescent="0.3">
      <c r="A268" s="40">
        <v>2021</v>
      </c>
      <c r="B268" s="40" t="s">
        <v>58</v>
      </c>
      <c r="C268" s="40" t="s">
        <v>45</v>
      </c>
      <c r="D268" s="48" t="s">
        <v>49</v>
      </c>
      <c r="E268" s="49">
        <v>5034</v>
      </c>
      <c r="F268" s="49">
        <v>4577</v>
      </c>
      <c r="G268" s="49">
        <v>5126</v>
      </c>
      <c r="H268" s="50">
        <v>915</v>
      </c>
      <c r="I268" s="40" t="s">
        <v>34</v>
      </c>
    </row>
    <row r="269" spans="1:9" x14ac:dyDescent="0.3">
      <c r="A269" s="43">
        <v>2021</v>
      </c>
      <c r="B269" s="43" t="s">
        <v>58</v>
      </c>
      <c r="C269" s="43" t="s">
        <v>36</v>
      </c>
      <c r="D269" s="44" t="s">
        <v>50</v>
      </c>
      <c r="E269" s="51">
        <v>220</v>
      </c>
      <c r="F269" s="51">
        <v>200</v>
      </c>
      <c r="G269" s="51">
        <v>224</v>
      </c>
      <c r="H269" s="51">
        <v>40</v>
      </c>
      <c r="I269" s="43" t="s">
        <v>34</v>
      </c>
    </row>
    <row r="270" spans="1:9" ht="28.8" x14ac:dyDescent="0.3">
      <c r="A270" s="40">
        <v>2021</v>
      </c>
      <c r="B270" s="40" t="s">
        <v>58</v>
      </c>
      <c r="C270" s="40" t="s">
        <v>51</v>
      </c>
      <c r="D270" s="48" t="s">
        <v>51</v>
      </c>
      <c r="E270" s="49">
        <v>7260</v>
      </c>
      <c r="F270" s="49">
        <v>6600</v>
      </c>
      <c r="G270" s="49">
        <v>7392</v>
      </c>
      <c r="H270" s="42">
        <v>1320</v>
      </c>
      <c r="I270" s="40" t="s">
        <v>34</v>
      </c>
    </row>
    <row r="271" spans="1:9" ht="28.8" x14ac:dyDescent="0.3">
      <c r="A271" s="43">
        <v>2021</v>
      </c>
      <c r="B271" s="43" t="s">
        <v>58</v>
      </c>
      <c r="C271" s="43" t="s">
        <v>45</v>
      </c>
      <c r="D271" s="46" t="s">
        <v>52</v>
      </c>
      <c r="E271" s="47">
        <v>5035</v>
      </c>
      <c r="F271" s="47">
        <v>4577</v>
      </c>
      <c r="G271" s="47">
        <v>5127</v>
      </c>
      <c r="H271" s="51">
        <v>915</v>
      </c>
      <c r="I271" s="43" t="s">
        <v>34</v>
      </c>
    </row>
    <row r="272" spans="1:9" ht="43.2" x14ac:dyDescent="0.3">
      <c r="A272" s="40">
        <v>2021</v>
      </c>
      <c r="B272" s="40" t="s">
        <v>59</v>
      </c>
      <c r="C272" s="40" t="s">
        <v>32</v>
      </c>
      <c r="D272" s="41" t="s">
        <v>33</v>
      </c>
      <c r="E272" s="42">
        <v>5035</v>
      </c>
      <c r="F272" s="42">
        <v>4577</v>
      </c>
      <c r="G272" s="42">
        <v>5127</v>
      </c>
      <c r="H272" s="50">
        <v>915</v>
      </c>
      <c r="I272" s="40" t="s">
        <v>34</v>
      </c>
    </row>
    <row r="273" spans="1:9" ht="28.8" x14ac:dyDescent="0.3">
      <c r="A273" s="43">
        <v>2021</v>
      </c>
      <c r="B273" s="43" t="s">
        <v>59</v>
      </c>
      <c r="C273" s="43" t="s">
        <v>32</v>
      </c>
      <c r="D273" s="44" t="s">
        <v>35</v>
      </c>
      <c r="E273" s="45">
        <v>8800</v>
      </c>
      <c r="F273" s="45">
        <v>8000</v>
      </c>
      <c r="G273" s="45">
        <v>8960</v>
      </c>
      <c r="H273" s="45">
        <v>1600</v>
      </c>
      <c r="I273" s="43" t="s">
        <v>34</v>
      </c>
    </row>
    <row r="274" spans="1:9" ht="28.8" x14ac:dyDescent="0.3">
      <c r="A274" s="40">
        <v>2021</v>
      </c>
      <c r="B274" s="40" t="s">
        <v>59</v>
      </c>
      <c r="C274" s="40" t="s">
        <v>36</v>
      </c>
      <c r="D274" s="41" t="s">
        <v>37</v>
      </c>
      <c r="E274" s="42">
        <v>5035</v>
      </c>
      <c r="F274" s="42">
        <v>4577</v>
      </c>
      <c r="G274" s="42">
        <v>5126</v>
      </c>
      <c r="H274" s="50">
        <v>915</v>
      </c>
      <c r="I274" s="40" t="s">
        <v>34</v>
      </c>
    </row>
    <row r="275" spans="1:9" ht="28.8" x14ac:dyDescent="0.3">
      <c r="A275" s="43">
        <v>2021</v>
      </c>
      <c r="B275" s="43" t="s">
        <v>59</v>
      </c>
      <c r="C275" s="43" t="s">
        <v>38</v>
      </c>
      <c r="D275" s="46" t="s">
        <v>39</v>
      </c>
      <c r="E275" s="43">
        <v>644</v>
      </c>
      <c r="F275" s="47">
        <v>5744</v>
      </c>
      <c r="G275" s="47">
        <v>6433</v>
      </c>
      <c r="H275" s="45">
        <v>1149</v>
      </c>
      <c r="I275" s="43" t="s">
        <v>34</v>
      </c>
    </row>
    <row r="276" spans="1:9" ht="28.8" x14ac:dyDescent="0.3">
      <c r="A276" s="40">
        <v>2021</v>
      </c>
      <c r="B276" s="40" t="s">
        <v>59</v>
      </c>
      <c r="C276" s="40" t="s">
        <v>40</v>
      </c>
      <c r="D276" s="48" t="s">
        <v>41</v>
      </c>
      <c r="E276" s="40">
        <v>643</v>
      </c>
      <c r="F276" s="49">
        <v>7000</v>
      </c>
      <c r="G276" s="49">
        <v>7840</v>
      </c>
      <c r="H276" s="42">
        <v>1400</v>
      </c>
      <c r="I276" s="40" t="s">
        <v>34</v>
      </c>
    </row>
    <row r="277" spans="1:9" ht="28.8" x14ac:dyDescent="0.3">
      <c r="A277" s="43">
        <v>2021</v>
      </c>
      <c r="B277" s="43" t="s">
        <v>59</v>
      </c>
      <c r="C277" s="43" t="s">
        <v>38</v>
      </c>
      <c r="D277" s="46" t="s">
        <v>42</v>
      </c>
      <c r="E277" s="43">
        <v>455</v>
      </c>
      <c r="F277" s="47">
        <v>4579</v>
      </c>
      <c r="G277" s="47">
        <v>5128</v>
      </c>
      <c r="H277" s="51">
        <v>916</v>
      </c>
      <c r="I277" s="43" t="s">
        <v>34</v>
      </c>
    </row>
    <row r="278" spans="1:9" ht="28.8" x14ac:dyDescent="0.3">
      <c r="A278" s="40">
        <v>2021</v>
      </c>
      <c r="B278" s="40" t="s">
        <v>59</v>
      </c>
      <c r="C278" s="40" t="s">
        <v>40</v>
      </c>
      <c r="D278" s="48" t="s">
        <v>43</v>
      </c>
      <c r="E278" s="50">
        <v>345</v>
      </c>
      <c r="F278" s="42">
        <v>7000</v>
      </c>
      <c r="G278" s="42">
        <v>7840</v>
      </c>
      <c r="H278" s="42">
        <v>1400</v>
      </c>
      <c r="I278" s="40" t="s">
        <v>34</v>
      </c>
    </row>
    <row r="279" spans="1:9" x14ac:dyDescent="0.3">
      <c r="A279" s="43">
        <v>2021</v>
      </c>
      <c r="B279" s="43" t="s">
        <v>59</v>
      </c>
      <c r="C279" s="43" t="s">
        <v>36</v>
      </c>
      <c r="D279" s="44" t="s">
        <v>44</v>
      </c>
      <c r="E279" s="51">
        <v>122</v>
      </c>
      <c r="F279" s="51">
        <v>100</v>
      </c>
      <c r="G279" s="51">
        <v>112</v>
      </c>
      <c r="H279" s="51">
        <v>20</v>
      </c>
      <c r="I279" s="43" t="s">
        <v>34</v>
      </c>
    </row>
    <row r="280" spans="1:9" ht="28.8" x14ac:dyDescent="0.3">
      <c r="A280" s="40">
        <v>2021</v>
      </c>
      <c r="B280" s="40" t="s">
        <v>59</v>
      </c>
      <c r="C280" s="40" t="s">
        <v>45</v>
      </c>
      <c r="D280" s="48" t="s">
        <v>46</v>
      </c>
      <c r="E280" s="40">
        <v>78</v>
      </c>
      <c r="F280" s="49">
        <v>4577</v>
      </c>
      <c r="G280" s="49">
        <v>5126</v>
      </c>
      <c r="H280" s="50">
        <v>915</v>
      </c>
      <c r="I280" s="40" t="s">
        <v>34</v>
      </c>
    </row>
    <row r="281" spans="1:9" ht="28.8" x14ac:dyDescent="0.3">
      <c r="A281" s="43">
        <v>2021</v>
      </c>
      <c r="B281" s="43" t="s">
        <v>59</v>
      </c>
      <c r="C281" s="43" t="s">
        <v>45</v>
      </c>
      <c r="D281" s="46" t="s">
        <v>47</v>
      </c>
      <c r="E281" s="43">
        <v>76</v>
      </c>
      <c r="F281" s="47">
        <v>4577</v>
      </c>
      <c r="G281" s="47">
        <v>5126</v>
      </c>
      <c r="H281" s="51">
        <v>915</v>
      </c>
      <c r="I281" s="43" t="s">
        <v>34</v>
      </c>
    </row>
    <row r="282" spans="1:9" ht="28.8" x14ac:dyDescent="0.3">
      <c r="A282" s="40">
        <v>2021</v>
      </c>
      <c r="B282" s="40" t="s">
        <v>59</v>
      </c>
      <c r="C282" s="40" t="s">
        <v>45</v>
      </c>
      <c r="D282" s="48" t="s">
        <v>48</v>
      </c>
      <c r="E282" s="40">
        <v>46</v>
      </c>
      <c r="F282" s="40">
        <v>200</v>
      </c>
      <c r="G282" s="40">
        <v>224</v>
      </c>
      <c r="H282" s="50">
        <v>40</v>
      </c>
      <c r="I282" s="40" t="s">
        <v>34</v>
      </c>
    </row>
    <row r="283" spans="1:9" ht="28.8" x14ac:dyDescent="0.3">
      <c r="A283" s="43">
        <v>2021</v>
      </c>
      <c r="B283" s="43" t="s">
        <v>59</v>
      </c>
      <c r="C283" s="43" t="s">
        <v>45</v>
      </c>
      <c r="D283" s="46" t="s">
        <v>49</v>
      </c>
      <c r="E283" s="43">
        <v>34</v>
      </c>
      <c r="F283" s="47">
        <v>4577</v>
      </c>
      <c r="G283" s="47">
        <v>5126</v>
      </c>
      <c r="H283" s="51">
        <v>915</v>
      </c>
      <c r="I283" s="43" t="s">
        <v>34</v>
      </c>
    </row>
    <row r="284" spans="1:9" x14ac:dyDescent="0.3">
      <c r="A284" s="40">
        <v>2021</v>
      </c>
      <c r="B284" s="40" t="s">
        <v>59</v>
      </c>
      <c r="C284" s="40" t="s">
        <v>36</v>
      </c>
      <c r="D284" s="41" t="s">
        <v>50</v>
      </c>
      <c r="E284" s="50">
        <v>7</v>
      </c>
      <c r="F284" s="50">
        <v>200</v>
      </c>
      <c r="G284" s="50">
        <v>224</v>
      </c>
      <c r="H284" s="50">
        <v>40</v>
      </c>
      <c r="I284" s="40" t="s">
        <v>34</v>
      </c>
    </row>
    <row r="285" spans="1:9" ht="28.8" x14ac:dyDescent="0.3">
      <c r="A285" s="43">
        <v>2021</v>
      </c>
      <c r="B285" s="43" t="s">
        <v>59</v>
      </c>
      <c r="C285" s="43" t="s">
        <v>45</v>
      </c>
      <c r="D285" s="46" t="s">
        <v>52</v>
      </c>
      <c r="E285" s="43">
        <v>3</v>
      </c>
      <c r="F285" s="47">
        <v>4577</v>
      </c>
      <c r="G285" s="47">
        <v>5127</v>
      </c>
      <c r="H285" s="51">
        <v>915</v>
      </c>
      <c r="I285" s="43" t="s">
        <v>34</v>
      </c>
    </row>
    <row r="286" spans="1:9" ht="28.8" x14ac:dyDescent="0.3">
      <c r="A286" s="40">
        <v>2021</v>
      </c>
      <c r="B286" s="40" t="s">
        <v>59</v>
      </c>
      <c r="C286" s="40" t="s">
        <v>51</v>
      </c>
      <c r="D286" s="48" t="s">
        <v>51</v>
      </c>
      <c r="E286" s="40">
        <v>2</v>
      </c>
      <c r="F286" s="49">
        <v>6600</v>
      </c>
      <c r="G286" s="49">
        <v>7392</v>
      </c>
      <c r="H286" s="42">
        <v>1320</v>
      </c>
      <c r="I286" s="40" t="s">
        <v>34</v>
      </c>
    </row>
    <row r="287" spans="1:9" ht="43.2" x14ac:dyDescent="0.3">
      <c r="A287" s="43">
        <v>2021</v>
      </c>
      <c r="B287" s="43" t="s">
        <v>60</v>
      </c>
      <c r="C287" s="43" t="s">
        <v>32</v>
      </c>
      <c r="D287" s="44" t="s">
        <v>33</v>
      </c>
      <c r="E287" s="45">
        <v>3566</v>
      </c>
      <c r="F287" s="45">
        <v>4577</v>
      </c>
      <c r="G287" s="45">
        <v>5127</v>
      </c>
      <c r="H287" s="51">
        <v>915</v>
      </c>
      <c r="I287" s="43" t="s">
        <v>34</v>
      </c>
    </row>
    <row r="288" spans="1:9" ht="28.8" x14ac:dyDescent="0.3">
      <c r="A288" s="40">
        <v>2021</v>
      </c>
      <c r="B288" s="40" t="s">
        <v>60</v>
      </c>
      <c r="C288" s="40" t="s">
        <v>32</v>
      </c>
      <c r="D288" s="41" t="s">
        <v>35</v>
      </c>
      <c r="E288" s="42">
        <v>2498</v>
      </c>
      <c r="F288" s="42">
        <v>8000</v>
      </c>
      <c r="G288" s="42">
        <v>8960</v>
      </c>
      <c r="H288" s="42">
        <v>1600</v>
      </c>
      <c r="I288" s="40" t="s">
        <v>34</v>
      </c>
    </row>
    <row r="289" spans="1:9" ht="28.8" x14ac:dyDescent="0.3">
      <c r="A289" s="43">
        <v>2021</v>
      </c>
      <c r="B289" s="43" t="s">
        <v>60</v>
      </c>
      <c r="C289" s="43" t="s">
        <v>36</v>
      </c>
      <c r="D289" s="44" t="s">
        <v>37</v>
      </c>
      <c r="E289" s="45">
        <v>1245</v>
      </c>
      <c r="F289" s="45">
        <v>4577</v>
      </c>
      <c r="G289" s="45">
        <v>5126</v>
      </c>
      <c r="H289" s="51">
        <v>915</v>
      </c>
      <c r="I289" s="43" t="s">
        <v>34</v>
      </c>
    </row>
    <row r="290" spans="1:9" ht="28.8" x14ac:dyDescent="0.3">
      <c r="A290" s="40">
        <v>2021</v>
      </c>
      <c r="B290" s="40" t="s">
        <v>60</v>
      </c>
      <c r="C290" s="40" t="s">
        <v>38</v>
      </c>
      <c r="D290" s="48" t="s">
        <v>39</v>
      </c>
      <c r="E290" s="40">
        <v>644</v>
      </c>
      <c r="F290" s="49">
        <v>5744</v>
      </c>
      <c r="G290" s="49">
        <v>6433</v>
      </c>
      <c r="H290" s="42">
        <v>1149</v>
      </c>
      <c r="I290" s="40" t="s">
        <v>34</v>
      </c>
    </row>
    <row r="291" spans="1:9" ht="28.8" x14ac:dyDescent="0.3">
      <c r="A291" s="43">
        <v>2021</v>
      </c>
      <c r="B291" s="43" t="s">
        <v>60</v>
      </c>
      <c r="C291" s="43" t="s">
        <v>40</v>
      </c>
      <c r="D291" s="46" t="s">
        <v>41</v>
      </c>
      <c r="E291" s="43">
        <v>643</v>
      </c>
      <c r="F291" s="47">
        <v>7000</v>
      </c>
      <c r="G291" s="47">
        <v>7840</v>
      </c>
      <c r="H291" s="45">
        <v>1400</v>
      </c>
      <c r="I291" s="43" t="s">
        <v>34</v>
      </c>
    </row>
    <row r="292" spans="1:9" ht="28.8" x14ac:dyDescent="0.3">
      <c r="A292" s="40">
        <v>2021</v>
      </c>
      <c r="B292" s="40" t="s">
        <v>60</v>
      </c>
      <c r="C292" s="40" t="s">
        <v>38</v>
      </c>
      <c r="D292" s="48" t="s">
        <v>42</v>
      </c>
      <c r="E292" s="40">
        <v>455</v>
      </c>
      <c r="F292" s="49">
        <v>5036</v>
      </c>
      <c r="G292" s="49">
        <v>5128</v>
      </c>
      <c r="H292" s="42">
        <v>1007</v>
      </c>
      <c r="I292" s="40" t="s">
        <v>34</v>
      </c>
    </row>
    <row r="293" spans="1:9" ht="28.8" x14ac:dyDescent="0.3">
      <c r="A293" s="43">
        <v>2021</v>
      </c>
      <c r="B293" s="43" t="s">
        <v>60</v>
      </c>
      <c r="C293" s="43" t="s">
        <v>40</v>
      </c>
      <c r="D293" s="46" t="s">
        <v>43</v>
      </c>
      <c r="E293" s="51">
        <v>345</v>
      </c>
      <c r="F293" s="45">
        <v>7700</v>
      </c>
      <c r="G293" s="45">
        <v>7840</v>
      </c>
      <c r="H293" s="45">
        <v>1540</v>
      </c>
      <c r="I293" s="43" t="s">
        <v>34</v>
      </c>
    </row>
    <row r="294" spans="1:9" x14ac:dyDescent="0.3">
      <c r="A294" s="40">
        <v>2021</v>
      </c>
      <c r="B294" s="40" t="s">
        <v>60</v>
      </c>
      <c r="C294" s="40" t="s">
        <v>36</v>
      </c>
      <c r="D294" s="41" t="s">
        <v>44</v>
      </c>
      <c r="E294" s="50">
        <v>122</v>
      </c>
      <c r="F294" s="50">
        <v>110</v>
      </c>
      <c r="G294" s="50">
        <v>112</v>
      </c>
      <c r="H294" s="50">
        <v>22</v>
      </c>
      <c r="I294" s="40" t="s">
        <v>34</v>
      </c>
    </row>
    <row r="295" spans="1:9" ht="28.8" x14ac:dyDescent="0.3">
      <c r="A295" s="43">
        <v>2021</v>
      </c>
      <c r="B295" s="43" t="s">
        <v>60</v>
      </c>
      <c r="C295" s="43" t="s">
        <v>45</v>
      </c>
      <c r="D295" s="46" t="s">
        <v>46</v>
      </c>
      <c r="E295" s="43">
        <v>78</v>
      </c>
      <c r="F295" s="47">
        <v>5035</v>
      </c>
      <c r="G295" s="47">
        <v>5126</v>
      </c>
      <c r="H295" s="45">
        <v>1007</v>
      </c>
      <c r="I295" s="43" t="s">
        <v>34</v>
      </c>
    </row>
    <row r="296" spans="1:9" ht="28.8" x14ac:dyDescent="0.3">
      <c r="A296" s="40">
        <v>2021</v>
      </c>
      <c r="B296" s="40" t="s">
        <v>60</v>
      </c>
      <c r="C296" s="40" t="s">
        <v>45</v>
      </c>
      <c r="D296" s="48" t="s">
        <v>47</v>
      </c>
      <c r="E296" s="40">
        <v>76</v>
      </c>
      <c r="F296" s="49">
        <v>5035</v>
      </c>
      <c r="G296" s="49">
        <v>5126</v>
      </c>
      <c r="H296" s="42">
        <v>1007</v>
      </c>
      <c r="I296" s="40" t="s">
        <v>34</v>
      </c>
    </row>
    <row r="297" spans="1:9" ht="28.8" x14ac:dyDescent="0.3">
      <c r="A297" s="43">
        <v>2021</v>
      </c>
      <c r="B297" s="43" t="s">
        <v>60</v>
      </c>
      <c r="C297" s="43" t="s">
        <v>45</v>
      </c>
      <c r="D297" s="46" t="s">
        <v>48</v>
      </c>
      <c r="E297" s="43">
        <v>46</v>
      </c>
      <c r="F297" s="43">
        <v>230</v>
      </c>
      <c r="G297" s="43">
        <v>224</v>
      </c>
      <c r="H297" s="51">
        <v>46</v>
      </c>
      <c r="I297" s="43" t="s">
        <v>34</v>
      </c>
    </row>
    <row r="298" spans="1:9" ht="28.8" x14ac:dyDescent="0.3">
      <c r="A298" s="40">
        <v>2021</v>
      </c>
      <c r="B298" s="40" t="s">
        <v>60</v>
      </c>
      <c r="C298" s="40" t="s">
        <v>45</v>
      </c>
      <c r="D298" s="48" t="s">
        <v>49</v>
      </c>
      <c r="E298" s="40">
        <v>34</v>
      </c>
      <c r="F298" s="49">
        <v>5263</v>
      </c>
      <c r="G298" s="49">
        <v>5126</v>
      </c>
      <c r="H298" s="42">
        <v>1053</v>
      </c>
      <c r="I298" s="40" t="s">
        <v>34</v>
      </c>
    </row>
    <row r="299" spans="1:9" x14ac:dyDescent="0.3">
      <c r="A299" s="43">
        <v>2021</v>
      </c>
      <c r="B299" s="43" t="s">
        <v>60</v>
      </c>
      <c r="C299" s="43" t="s">
        <v>36</v>
      </c>
      <c r="D299" s="44" t="s">
        <v>50</v>
      </c>
      <c r="E299" s="51">
        <v>7</v>
      </c>
      <c r="F299" s="51">
        <v>230</v>
      </c>
      <c r="G299" s="51">
        <v>224</v>
      </c>
      <c r="H299" s="51">
        <v>46</v>
      </c>
      <c r="I299" s="43" t="s">
        <v>55</v>
      </c>
    </row>
    <row r="300" spans="1:9" ht="28.8" x14ac:dyDescent="0.3">
      <c r="A300" s="40">
        <v>2021</v>
      </c>
      <c r="B300" s="40" t="s">
        <v>60</v>
      </c>
      <c r="C300" s="40" t="s">
        <v>45</v>
      </c>
      <c r="D300" s="48" t="s">
        <v>52</v>
      </c>
      <c r="E300" s="40">
        <v>3</v>
      </c>
      <c r="F300" s="49">
        <v>5264</v>
      </c>
      <c r="G300" s="49">
        <v>5127</v>
      </c>
      <c r="H300" s="42">
        <v>1053</v>
      </c>
      <c r="I300" s="40" t="s">
        <v>55</v>
      </c>
    </row>
    <row r="301" spans="1:9" ht="28.8" x14ac:dyDescent="0.3">
      <c r="A301" s="43">
        <v>2021</v>
      </c>
      <c r="B301" s="43" t="s">
        <v>60</v>
      </c>
      <c r="C301" s="43" t="s">
        <v>51</v>
      </c>
      <c r="D301" s="46" t="s">
        <v>51</v>
      </c>
      <c r="E301" s="43">
        <v>2</v>
      </c>
      <c r="F301" s="47">
        <v>7590</v>
      </c>
      <c r="G301" s="47">
        <v>7392</v>
      </c>
      <c r="H301" s="45">
        <v>1518</v>
      </c>
      <c r="I301" s="43" t="s">
        <v>55</v>
      </c>
    </row>
    <row r="302" spans="1:9" ht="43.2" x14ac:dyDescent="0.3">
      <c r="A302" s="40">
        <v>2021</v>
      </c>
      <c r="B302" s="40" t="s">
        <v>61</v>
      </c>
      <c r="C302" s="40" t="s">
        <v>32</v>
      </c>
      <c r="D302" s="41" t="s">
        <v>33</v>
      </c>
      <c r="E302" s="42">
        <v>3566</v>
      </c>
      <c r="F302" s="42">
        <v>5264</v>
      </c>
      <c r="G302" s="42">
        <v>5127</v>
      </c>
      <c r="H302" s="42">
        <v>1053</v>
      </c>
      <c r="I302" s="40" t="s">
        <v>55</v>
      </c>
    </row>
    <row r="303" spans="1:9" ht="28.8" x14ac:dyDescent="0.3">
      <c r="A303" s="43">
        <v>2021</v>
      </c>
      <c r="B303" s="43" t="s">
        <v>61</v>
      </c>
      <c r="C303" s="43" t="s">
        <v>32</v>
      </c>
      <c r="D303" s="44" t="s">
        <v>35</v>
      </c>
      <c r="E303" s="45">
        <v>2498</v>
      </c>
      <c r="F303" s="45">
        <v>8800</v>
      </c>
      <c r="G303" s="45">
        <v>8960</v>
      </c>
      <c r="H303" s="45">
        <v>1760</v>
      </c>
      <c r="I303" s="43" t="s">
        <v>55</v>
      </c>
    </row>
    <row r="304" spans="1:9" ht="28.8" x14ac:dyDescent="0.3">
      <c r="A304" s="40">
        <v>2021</v>
      </c>
      <c r="B304" s="40" t="s">
        <v>61</v>
      </c>
      <c r="C304" s="40" t="s">
        <v>36</v>
      </c>
      <c r="D304" s="41" t="s">
        <v>37</v>
      </c>
      <c r="E304" s="42">
        <v>1245</v>
      </c>
      <c r="F304" s="42">
        <v>5035</v>
      </c>
      <c r="G304" s="42">
        <v>5126</v>
      </c>
      <c r="H304" s="42">
        <v>1007</v>
      </c>
      <c r="I304" s="40" t="s">
        <v>55</v>
      </c>
    </row>
    <row r="305" spans="1:9" ht="28.8" x14ac:dyDescent="0.3">
      <c r="A305" s="43">
        <v>2021</v>
      </c>
      <c r="B305" s="43" t="s">
        <v>61</v>
      </c>
      <c r="C305" s="43" t="s">
        <v>38</v>
      </c>
      <c r="D305" s="46" t="s">
        <v>39</v>
      </c>
      <c r="E305" s="43">
        <v>644</v>
      </c>
      <c r="F305" s="47">
        <v>6318</v>
      </c>
      <c r="G305" s="47">
        <v>6433</v>
      </c>
      <c r="H305" s="45">
        <v>1264</v>
      </c>
      <c r="I305" s="43" t="s">
        <v>55</v>
      </c>
    </row>
    <row r="306" spans="1:9" ht="28.8" x14ac:dyDescent="0.3">
      <c r="A306" s="40">
        <v>2021</v>
      </c>
      <c r="B306" s="40" t="s">
        <v>61</v>
      </c>
      <c r="C306" s="40" t="s">
        <v>40</v>
      </c>
      <c r="D306" s="48" t="s">
        <v>41</v>
      </c>
      <c r="E306" s="40">
        <v>643</v>
      </c>
      <c r="F306" s="49">
        <v>7700</v>
      </c>
      <c r="G306" s="49">
        <v>7840</v>
      </c>
      <c r="H306" s="42">
        <v>1540</v>
      </c>
      <c r="I306" s="40" t="s">
        <v>55</v>
      </c>
    </row>
    <row r="307" spans="1:9" ht="28.8" x14ac:dyDescent="0.3">
      <c r="A307" s="43">
        <v>2021</v>
      </c>
      <c r="B307" s="43" t="s">
        <v>61</v>
      </c>
      <c r="C307" s="43" t="s">
        <v>38</v>
      </c>
      <c r="D307" s="46" t="s">
        <v>42</v>
      </c>
      <c r="E307" s="43">
        <v>455</v>
      </c>
      <c r="F307" s="47">
        <v>5036</v>
      </c>
      <c r="G307" s="47">
        <v>5128</v>
      </c>
      <c r="H307" s="45">
        <v>1007</v>
      </c>
      <c r="I307" s="43" t="s">
        <v>55</v>
      </c>
    </row>
    <row r="308" spans="1:9" ht="28.8" x14ac:dyDescent="0.3">
      <c r="A308" s="40">
        <v>2021</v>
      </c>
      <c r="B308" s="40" t="s">
        <v>61</v>
      </c>
      <c r="C308" s="40" t="s">
        <v>40</v>
      </c>
      <c r="D308" s="48" t="s">
        <v>43</v>
      </c>
      <c r="E308" s="50">
        <v>345</v>
      </c>
      <c r="F308" s="42">
        <v>7700</v>
      </c>
      <c r="G308" s="42">
        <v>7840</v>
      </c>
      <c r="H308" s="42">
        <v>1540</v>
      </c>
      <c r="I308" s="40" t="s">
        <v>55</v>
      </c>
    </row>
    <row r="309" spans="1:9" x14ac:dyDescent="0.3">
      <c r="A309" s="43">
        <v>2021</v>
      </c>
      <c r="B309" s="43" t="s">
        <v>61</v>
      </c>
      <c r="C309" s="43" t="s">
        <v>36</v>
      </c>
      <c r="D309" s="44" t="s">
        <v>44</v>
      </c>
      <c r="E309" s="51">
        <v>122</v>
      </c>
      <c r="F309" s="51">
        <v>110</v>
      </c>
      <c r="G309" s="51">
        <v>112</v>
      </c>
      <c r="H309" s="51">
        <v>22</v>
      </c>
      <c r="I309" s="43" t="s">
        <v>55</v>
      </c>
    </row>
    <row r="310" spans="1:9" ht="28.8" x14ac:dyDescent="0.3">
      <c r="A310" s="40">
        <v>2021</v>
      </c>
      <c r="B310" s="40" t="s">
        <v>61</v>
      </c>
      <c r="C310" s="40" t="s">
        <v>45</v>
      </c>
      <c r="D310" s="48" t="s">
        <v>46</v>
      </c>
      <c r="E310" s="40">
        <v>78</v>
      </c>
      <c r="F310" s="49">
        <v>5035</v>
      </c>
      <c r="G310" s="49">
        <v>5126</v>
      </c>
      <c r="H310" s="42">
        <v>1007</v>
      </c>
      <c r="I310" s="40" t="s">
        <v>55</v>
      </c>
    </row>
    <row r="311" spans="1:9" ht="28.8" x14ac:dyDescent="0.3">
      <c r="A311" s="43">
        <v>2021</v>
      </c>
      <c r="B311" s="43" t="s">
        <v>61</v>
      </c>
      <c r="C311" s="43" t="s">
        <v>45</v>
      </c>
      <c r="D311" s="46" t="s">
        <v>47</v>
      </c>
      <c r="E311" s="43">
        <v>76</v>
      </c>
      <c r="F311" s="47">
        <v>4577</v>
      </c>
      <c r="G311" s="47">
        <v>5126</v>
      </c>
      <c r="H311" s="51">
        <v>915</v>
      </c>
      <c r="I311" s="43" t="s">
        <v>55</v>
      </c>
    </row>
    <row r="312" spans="1:9" ht="28.8" x14ac:dyDescent="0.3">
      <c r="A312" s="40">
        <v>2021</v>
      </c>
      <c r="B312" s="40" t="s">
        <v>61</v>
      </c>
      <c r="C312" s="40" t="s">
        <v>45</v>
      </c>
      <c r="D312" s="48" t="s">
        <v>48</v>
      </c>
      <c r="E312" s="40">
        <v>46</v>
      </c>
      <c r="F312" s="40">
        <v>200</v>
      </c>
      <c r="G312" s="40">
        <v>224</v>
      </c>
      <c r="H312" s="50">
        <v>40</v>
      </c>
      <c r="I312" s="40" t="s">
        <v>55</v>
      </c>
    </row>
    <row r="313" spans="1:9" ht="28.8" x14ac:dyDescent="0.3">
      <c r="A313" s="43">
        <v>2021</v>
      </c>
      <c r="B313" s="43" t="s">
        <v>61</v>
      </c>
      <c r="C313" s="43" t="s">
        <v>45</v>
      </c>
      <c r="D313" s="46" t="s">
        <v>49</v>
      </c>
      <c r="E313" s="43">
        <v>34</v>
      </c>
      <c r="F313" s="47">
        <v>4577</v>
      </c>
      <c r="G313" s="47">
        <v>5126</v>
      </c>
      <c r="H313" s="51">
        <v>915</v>
      </c>
      <c r="I313" s="43" t="s">
        <v>55</v>
      </c>
    </row>
    <row r="314" spans="1:9" x14ac:dyDescent="0.3">
      <c r="A314" s="40">
        <v>2021</v>
      </c>
      <c r="B314" s="40" t="s">
        <v>61</v>
      </c>
      <c r="C314" s="40" t="s">
        <v>36</v>
      </c>
      <c r="D314" s="41" t="s">
        <v>50</v>
      </c>
      <c r="E314" s="50">
        <v>7</v>
      </c>
      <c r="F314" s="50">
        <v>200</v>
      </c>
      <c r="G314" s="50">
        <v>224</v>
      </c>
      <c r="H314" s="50">
        <v>40</v>
      </c>
      <c r="I314" s="40" t="s">
        <v>55</v>
      </c>
    </row>
    <row r="315" spans="1:9" ht="28.8" x14ac:dyDescent="0.3">
      <c r="A315" s="43">
        <v>2021</v>
      </c>
      <c r="B315" s="43" t="s">
        <v>61</v>
      </c>
      <c r="C315" s="43" t="s">
        <v>45</v>
      </c>
      <c r="D315" s="46" t="s">
        <v>52</v>
      </c>
      <c r="E315" s="43">
        <v>3</v>
      </c>
      <c r="F315" s="47">
        <v>4577</v>
      </c>
      <c r="G315" s="47">
        <v>5127</v>
      </c>
      <c r="H315" s="51">
        <v>915</v>
      </c>
      <c r="I315" s="43" t="s">
        <v>55</v>
      </c>
    </row>
    <row r="316" spans="1:9" ht="28.8" x14ac:dyDescent="0.3">
      <c r="A316" s="40">
        <v>2021</v>
      </c>
      <c r="B316" s="40" t="s">
        <v>61</v>
      </c>
      <c r="C316" s="40" t="s">
        <v>51</v>
      </c>
      <c r="D316" s="48" t="s">
        <v>51</v>
      </c>
      <c r="E316" s="40">
        <v>2</v>
      </c>
      <c r="F316" s="49">
        <v>6600</v>
      </c>
      <c r="G316" s="49">
        <v>7392</v>
      </c>
      <c r="H316" s="42">
        <v>1320</v>
      </c>
      <c r="I316" s="40" t="s">
        <v>55</v>
      </c>
    </row>
    <row r="317" spans="1:9" ht="43.2" x14ac:dyDescent="0.3">
      <c r="A317" s="43">
        <v>2021</v>
      </c>
      <c r="B317" s="43" t="s">
        <v>62</v>
      </c>
      <c r="C317" s="43" t="s">
        <v>32</v>
      </c>
      <c r="D317" s="44" t="s">
        <v>33</v>
      </c>
      <c r="E317" s="45">
        <v>3566</v>
      </c>
      <c r="F317" s="45">
        <v>4577</v>
      </c>
      <c r="G317" s="45">
        <v>5127</v>
      </c>
      <c r="H317" s="51">
        <v>915</v>
      </c>
      <c r="I317" s="43" t="s">
        <v>55</v>
      </c>
    </row>
    <row r="318" spans="1:9" ht="28.8" x14ac:dyDescent="0.3">
      <c r="A318" s="40">
        <v>2021</v>
      </c>
      <c r="B318" s="40" t="s">
        <v>62</v>
      </c>
      <c r="C318" s="40" t="s">
        <v>32</v>
      </c>
      <c r="D318" s="41" t="s">
        <v>35</v>
      </c>
      <c r="E318" s="42">
        <v>2498</v>
      </c>
      <c r="F318" s="42">
        <v>8000</v>
      </c>
      <c r="G318" s="42">
        <v>8960</v>
      </c>
      <c r="H318" s="42">
        <v>1600</v>
      </c>
      <c r="I318" s="40" t="s">
        <v>55</v>
      </c>
    </row>
    <row r="319" spans="1:9" ht="28.8" x14ac:dyDescent="0.3">
      <c r="A319" s="43">
        <v>2021</v>
      </c>
      <c r="B319" s="43" t="s">
        <v>62</v>
      </c>
      <c r="C319" s="43" t="s">
        <v>36</v>
      </c>
      <c r="D319" s="44" t="s">
        <v>37</v>
      </c>
      <c r="E319" s="45">
        <v>1245</v>
      </c>
      <c r="F319" s="45">
        <v>4577</v>
      </c>
      <c r="G319" s="45">
        <v>5126</v>
      </c>
      <c r="H319" s="51">
        <v>915</v>
      </c>
      <c r="I319" s="43" t="s">
        <v>55</v>
      </c>
    </row>
    <row r="320" spans="1:9" ht="28.8" x14ac:dyDescent="0.3">
      <c r="A320" s="40">
        <v>2021</v>
      </c>
      <c r="B320" s="40" t="s">
        <v>62</v>
      </c>
      <c r="C320" s="40" t="s">
        <v>38</v>
      </c>
      <c r="D320" s="48" t="s">
        <v>39</v>
      </c>
      <c r="E320" s="40">
        <v>644</v>
      </c>
      <c r="F320" s="49">
        <v>5744</v>
      </c>
      <c r="G320" s="49">
        <v>6433</v>
      </c>
      <c r="H320" s="42">
        <v>1149</v>
      </c>
      <c r="I320" s="40" t="s">
        <v>55</v>
      </c>
    </row>
    <row r="321" spans="1:9" ht="28.8" x14ac:dyDescent="0.3">
      <c r="A321" s="43">
        <v>2021</v>
      </c>
      <c r="B321" s="43" t="s">
        <v>62</v>
      </c>
      <c r="C321" s="43" t="s">
        <v>40</v>
      </c>
      <c r="D321" s="46" t="s">
        <v>41</v>
      </c>
      <c r="E321" s="43">
        <v>643</v>
      </c>
      <c r="F321" s="47">
        <v>7000</v>
      </c>
      <c r="G321" s="47">
        <v>7840</v>
      </c>
      <c r="H321" s="45">
        <v>1400</v>
      </c>
      <c r="I321" s="43" t="s">
        <v>55</v>
      </c>
    </row>
    <row r="322" spans="1:9" ht="28.8" x14ac:dyDescent="0.3">
      <c r="A322" s="40">
        <v>2021</v>
      </c>
      <c r="B322" s="40" t="s">
        <v>62</v>
      </c>
      <c r="C322" s="40" t="s">
        <v>38</v>
      </c>
      <c r="D322" s="48" t="s">
        <v>42</v>
      </c>
      <c r="E322" s="40">
        <v>455</v>
      </c>
      <c r="F322" s="49">
        <v>4579</v>
      </c>
      <c r="G322" s="49">
        <v>5128</v>
      </c>
      <c r="H322" s="50">
        <v>916</v>
      </c>
      <c r="I322" s="40" t="s">
        <v>34</v>
      </c>
    </row>
    <row r="323" spans="1:9" ht="28.8" x14ac:dyDescent="0.3">
      <c r="A323" s="43">
        <v>2021</v>
      </c>
      <c r="B323" s="43" t="s">
        <v>62</v>
      </c>
      <c r="C323" s="43" t="s">
        <v>40</v>
      </c>
      <c r="D323" s="46" t="s">
        <v>43</v>
      </c>
      <c r="E323" s="51">
        <v>345</v>
      </c>
      <c r="F323" s="45">
        <v>7000</v>
      </c>
      <c r="G323" s="45">
        <v>7840</v>
      </c>
      <c r="H323" s="45">
        <v>1400</v>
      </c>
      <c r="I323" s="43" t="s">
        <v>34</v>
      </c>
    </row>
    <row r="324" spans="1:9" x14ac:dyDescent="0.3">
      <c r="A324" s="40">
        <v>2021</v>
      </c>
      <c r="B324" s="40" t="s">
        <v>62</v>
      </c>
      <c r="C324" s="40" t="s">
        <v>36</v>
      </c>
      <c r="D324" s="41" t="s">
        <v>44</v>
      </c>
      <c r="E324" s="50">
        <v>122</v>
      </c>
      <c r="F324" s="50">
        <v>100</v>
      </c>
      <c r="G324" s="50">
        <v>112</v>
      </c>
      <c r="H324" s="50">
        <v>20</v>
      </c>
      <c r="I324" s="40" t="s">
        <v>34</v>
      </c>
    </row>
    <row r="325" spans="1:9" ht="28.8" x14ac:dyDescent="0.3">
      <c r="A325" s="43">
        <v>2021</v>
      </c>
      <c r="B325" s="43" t="s">
        <v>62</v>
      </c>
      <c r="C325" s="43" t="s">
        <v>45</v>
      </c>
      <c r="D325" s="46" t="s">
        <v>46</v>
      </c>
      <c r="E325" s="43">
        <v>78</v>
      </c>
      <c r="F325" s="47">
        <v>4577</v>
      </c>
      <c r="G325" s="47">
        <v>5126</v>
      </c>
      <c r="H325" s="51">
        <v>915</v>
      </c>
      <c r="I325" s="43" t="s">
        <v>34</v>
      </c>
    </row>
    <row r="326" spans="1:9" ht="28.8" x14ac:dyDescent="0.3">
      <c r="A326" s="40">
        <v>2021</v>
      </c>
      <c r="B326" s="40" t="s">
        <v>62</v>
      </c>
      <c r="C326" s="40" t="s">
        <v>45</v>
      </c>
      <c r="D326" s="48" t="s">
        <v>47</v>
      </c>
      <c r="E326" s="40">
        <v>76</v>
      </c>
      <c r="F326" s="49">
        <v>4577</v>
      </c>
      <c r="G326" s="49">
        <v>5126</v>
      </c>
      <c r="H326" s="50">
        <v>915</v>
      </c>
      <c r="I326" s="40" t="s">
        <v>34</v>
      </c>
    </row>
    <row r="327" spans="1:9" ht="28.8" x14ac:dyDescent="0.3">
      <c r="A327" s="43">
        <v>2021</v>
      </c>
      <c r="B327" s="43" t="s">
        <v>62</v>
      </c>
      <c r="C327" s="43" t="s">
        <v>45</v>
      </c>
      <c r="D327" s="46" t="s">
        <v>48</v>
      </c>
      <c r="E327" s="43">
        <v>46</v>
      </c>
      <c r="F327" s="43">
        <v>200</v>
      </c>
      <c r="G327" s="43">
        <v>224</v>
      </c>
      <c r="H327" s="51">
        <v>40</v>
      </c>
      <c r="I327" s="43" t="s">
        <v>34</v>
      </c>
    </row>
    <row r="328" spans="1:9" ht="28.8" x14ac:dyDescent="0.3">
      <c r="A328" s="40">
        <v>2021</v>
      </c>
      <c r="B328" s="40" t="s">
        <v>62</v>
      </c>
      <c r="C328" s="40" t="s">
        <v>45</v>
      </c>
      <c r="D328" s="48" t="s">
        <v>49</v>
      </c>
      <c r="E328" s="40">
        <v>34</v>
      </c>
      <c r="F328" s="49">
        <v>4577</v>
      </c>
      <c r="G328" s="49">
        <v>5126</v>
      </c>
      <c r="H328" s="50">
        <v>915</v>
      </c>
      <c r="I328" s="40" t="s">
        <v>34</v>
      </c>
    </row>
    <row r="329" spans="1:9" x14ac:dyDescent="0.3">
      <c r="A329" s="43">
        <v>2021</v>
      </c>
      <c r="B329" s="43" t="s">
        <v>62</v>
      </c>
      <c r="C329" s="43" t="s">
        <v>36</v>
      </c>
      <c r="D329" s="44" t="s">
        <v>50</v>
      </c>
      <c r="E329" s="51">
        <v>7</v>
      </c>
      <c r="F329" s="51">
        <v>200</v>
      </c>
      <c r="G329" s="51">
        <v>224</v>
      </c>
      <c r="H329" s="51">
        <v>40</v>
      </c>
      <c r="I329" s="43" t="s">
        <v>34</v>
      </c>
    </row>
    <row r="330" spans="1:9" ht="28.8" x14ac:dyDescent="0.3">
      <c r="A330" s="40">
        <v>2021</v>
      </c>
      <c r="B330" s="40" t="s">
        <v>62</v>
      </c>
      <c r="C330" s="40" t="s">
        <v>45</v>
      </c>
      <c r="D330" s="48" t="s">
        <v>52</v>
      </c>
      <c r="E330" s="40">
        <v>3</v>
      </c>
      <c r="F330" s="49">
        <v>4577</v>
      </c>
      <c r="G330" s="49">
        <v>5127</v>
      </c>
      <c r="H330" s="50">
        <v>915</v>
      </c>
      <c r="I330" s="40" t="s">
        <v>34</v>
      </c>
    </row>
    <row r="331" spans="1:9" ht="28.8" x14ac:dyDescent="0.3">
      <c r="A331" s="43">
        <v>2021</v>
      </c>
      <c r="B331" s="43" t="s">
        <v>62</v>
      </c>
      <c r="C331" s="43" t="s">
        <v>51</v>
      </c>
      <c r="D331" s="46" t="s">
        <v>51</v>
      </c>
      <c r="E331" s="43">
        <v>2</v>
      </c>
      <c r="F331" s="47">
        <v>6600</v>
      </c>
      <c r="G331" s="47">
        <v>7392</v>
      </c>
      <c r="H331" s="45">
        <v>1320</v>
      </c>
      <c r="I331" s="43" t="s">
        <v>34</v>
      </c>
    </row>
    <row r="332" spans="1:9" ht="43.2" x14ac:dyDescent="0.3">
      <c r="A332" s="40">
        <v>2021</v>
      </c>
      <c r="B332" s="40" t="s">
        <v>63</v>
      </c>
      <c r="C332" s="40" t="s">
        <v>32</v>
      </c>
      <c r="D332" s="41" t="s">
        <v>33</v>
      </c>
      <c r="E332" s="42">
        <v>3566</v>
      </c>
      <c r="F332" s="42">
        <v>4577</v>
      </c>
      <c r="G332" s="42">
        <v>5127</v>
      </c>
      <c r="H332" s="50">
        <v>915</v>
      </c>
      <c r="I332" s="40" t="s">
        <v>34</v>
      </c>
    </row>
    <row r="333" spans="1:9" ht="28.8" x14ac:dyDescent="0.3">
      <c r="A333" s="43">
        <v>2021</v>
      </c>
      <c r="B333" s="43" t="s">
        <v>63</v>
      </c>
      <c r="C333" s="43" t="s">
        <v>32</v>
      </c>
      <c r="D333" s="44" t="s">
        <v>35</v>
      </c>
      <c r="E333" s="45">
        <v>2498</v>
      </c>
      <c r="F333" s="45">
        <v>8000</v>
      </c>
      <c r="G333" s="45">
        <v>8960</v>
      </c>
      <c r="H333" s="45">
        <v>1600</v>
      </c>
      <c r="I333" s="43" t="s">
        <v>34</v>
      </c>
    </row>
    <row r="334" spans="1:9" ht="28.8" x14ac:dyDescent="0.3">
      <c r="A334" s="40">
        <v>2021</v>
      </c>
      <c r="B334" s="40" t="s">
        <v>63</v>
      </c>
      <c r="C334" s="40" t="s">
        <v>36</v>
      </c>
      <c r="D334" s="41" t="s">
        <v>37</v>
      </c>
      <c r="E334" s="42">
        <v>1245</v>
      </c>
      <c r="F334" s="42">
        <v>4577</v>
      </c>
      <c r="G334" s="42">
        <v>5126</v>
      </c>
      <c r="H334" s="50">
        <v>915</v>
      </c>
      <c r="I334" s="40" t="s">
        <v>34</v>
      </c>
    </row>
    <row r="335" spans="1:9" ht="28.8" x14ac:dyDescent="0.3">
      <c r="A335" s="43">
        <v>2021</v>
      </c>
      <c r="B335" s="43" t="s">
        <v>63</v>
      </c>
      <c r="C335" s="43" t="s">
        <v>38</v>
      </c>
      <c r="D335" s="46" t="s">
        <v>39</v>
      </c>
      <c r="E335" s="43">
        <v>644</v>
      </c>
      <c r="F335" s="47">
        <v>5744</v>
      </c>
      <c r="G335" s="47">
        <v>6433</v>
      </c>
      <c r="H335" s="45">
        <v>1149</v>
      </c>
      <c r="I335" s="43" t="s">
        <v>34</v>
      </c>
    </row>
    <row r="336" spans="1:9" ht="28.8" x14ac:dyDescent="0.3">
      <c r="A336" s="40">
        <v>2021</v>
      </c>
      <c r="B336" s="40" t="s">
        <v>63</v>
      </c>
      <c r="C336" s="40" t="s">
        <v>40</v>
      </c>
      <c r="D336" s="48" t="s">
        <v>41</v>
      </c>
      <c r="E336" s="40">
        <v>643</v>
      </c>
      <c r="F336" s="49">
        <v>7000</v>
      </c>
      <c r="G336" s="49">
        <v>7840</v>
      </c>
      <c r="H336" s="42">
        <v>1400</v>
      </c>
      <c r="I336" s="40" t="s">
        <v>34</v>
      </c>
    </row>
    <row r="337" spans="1:9" ht="28.8" x14ac:dyDescent="0.3">
      <c r="A337" s="43">
        <v>2021</v>
      </c>
      <c r="B337" s="43" t="s">
        <v>63</v>
      </c>
      <c r="C337" s="43" t="s">
        <v>38</v>
      </c>
      <c r="D337" s="46" t="s">
        <v>42</v>
      </c>
      <c r="E337" s="43">
        <v>455</v>
      </c>
      <c r="F337" s="47">
        <v>4579</v>
      </c>
      <c r="G337" s="47">
        <v>5128</v>
      </c>
      <c r="H337" s="51">
        <v>916</v>
      </c>
      <c r="I337" s="43" t="s">
        <v>34</v>
      </c>
    </row>
    <row r="338" spans="1:9" ht="28.8" x14ac:dyDescent="0.3">
      <c r="A338" s="40">
        <v>2021</v>
      </c>
      <c r="B338" s="40" t="s">
        <v>63</v>
      </c>
      <c r="C338" s="40" t="s">
        <v>40</v>
      </c>
      <c r="D338" s="48" t="s">
        <v>43</v>
      </c>
      <c r="E338" s="50">
        <v>345</v>
      </c>
      <c r="F338" s="42">
        <v>7000</v>
      </c>
      <c r="G338" s="42">
        <v>7840</v>
      </c>
      <c r="H338" s="42">
        <v>1400</v>
      </c>
      <c r="I338" s="40" t="s">
        <v>34</v>
      </c>
    </row>
    <row r="339" spans="1:9" x14ac:dyDescent="0.3">
      <c r="A339" s="43">
        <v>2021</v>
      </c>
      <c r="B339" s="43" t="s">
        <v>63</v>
      </c>
      <c r="C339" s="43" t="s">
        <v>36</v>
      </c>
      <c r="D339" s="44" t="s">
        <v>44</v>
      </c>
      <c r="E339" s="51">
        <v>122</v>
      </c>
      <c r="F339" s="51">
        <v>100</v>
      </c>
      <c r="G339" s="51">
        <v>112</v>
      </c>
      <c r="H339" s="51">
        <v>20</v>
      </c>
      <c r="I339" s="43" t="s">
        <v>34</v>
      </c>
    </row>
    <row r="340" spans="1:9" ht="28.8" x14ac:dyDescent="0.3">
      <c r="A340" s="40">
        <v>2021</v>
      </c>
      <c r="B340" s="40" t="s">
        <v>63</v>
      </c>
      <c r="C340" s="40" t="s">
        <v>45</v>
      </c>
      <c r="D340" s="48" t="s">
        <v>46</v>
      </c>
      <c r="E340" s="40">
        <v>78</v>
      </c>
      <c r="F340" s="49">
        <v>4577</v>
      </c>
      <c r="G340" s="49">
        <v>5126</v>
      </c>
      <c r="H340" s="50">
        <v>915</v>
      </c>
      <c r="I340" s="40" t="s">
        <v>34</v>
      </c>
    </row>
    <row r="341" spans="1:9" ht="28.8" x14ac:dyDescent="0.3">
      <c r="A341" s="43">
        <v>2021</v>
      </c>
      <c r="B341" s="43" t="s">
        <v>63</v>
      </c>
      <c r="C341" s="43" t="s">
        <v>45</v>
      </c>
      <c r="D341" s="46" t="s">
        <v>47</v>
      </c>
      <c r="E341" s="43">
        <v>76</v>
      </c>
      <c r="F341" s="47">
        <v>4577</v>
      </c>
      <c r="G341" s="47">
        <v>5126</v>
      </c>
      <c r="H341" s="51">
        <v>915</v>
      </c>
      <c r="I341" s="43" t="s">
        <v>34</v>
      </c>
    </row>
    <row r="342" spans="1:9" ht="28.8" x14ac:dyDescent="0.3">
      <c r="A342" s="40">
        <v>2021</v>
      </c>
      <c r="B342" s="40" t="s">
        <v>63</v>
      </c>
      <c r="C342" s="40" t="s">
        <v>45</v>
      </c>
      <c r="D342" s="48" t="s">
        <v>48</v>
      </c>
      <c r="E342" s="40">
        <v>46</v>
      </c>
      <c r="F342" s="40">
        <v>200</v>
      </c>
      <c r="G342" s="40">
        <v>224</v>
      </c>
      <c r="H342" s="50">
        <v>40</v>
      </c>
      <c r="I342" s="40" t="s">
        <v>34</v>
      </c>
    </row>
    <row r="343" spans="1:9" ht="28.8" x14ac:dyDescent="0.3">
      <c r="A343" s="43">
        <v>2021</v>
      </c>
      <c r="B343" s="43" t="s">
        <v>63</v>
      </c>
      <c r="C343" s="43" t="s">
        <v>45</v>
      </c>
      <c r="D343" s="46" t="s">
        <v>49</v>
      </c>
      <c r="E343" s="43">
        <v>34</v>
      </c>
      <c r="F343" s="47">
        <v>5492</v>
      </c>
      <c r="G343" s="47">
        <v>5126</v>
      </c>
      <c r="H343" s="45">
        <v>1098</v>
      </c>
      <c r="I343" s="43" t="s">
        <v>34</v>
      </c>
    </row>
    <row r="344" spans="1:9" x14ac:dyDescent="0.3">
      <c r="A344" s="40">
        <v>2021</v>
      </c>
      <c r="B344" s="40" t="s">
        <v>63</v>
      </c>
      <c r="C344" s="40" t="s">
        <v>36</v>
      </c>
      <c r="D344" s="41" t="s">
        <v>50</v>
      </c>
      <c r="E344" s="50">
        <v>7</v>
      </c>
      <c r="F344" s="50">
        <v>240</v>
      </c>
      <c r="G344" s="50">
        <v>224</v>
      </c>
      <c r="H344" s="50">
        <v>48</v>
      </c>
      <c r="I344" s="40" t="s">
        <v>34</v>
      </c>
    </row>
    <row r="345" spans="1:9" ht="28.8" x14ac:dyDescent="0.3">
      <c r="A345" s="43">
        <v>2021</v>
      </c>
      <c r="B345" s="43" t="s">
        <v>63</v>
      </c>
      <c r="C345" s="43" t="s">
        <v>45</v>
      </c>
      <c r="D345" s="46" t="s">
        <v>52</v>
      </c>
      <c r="E345" s="43">
        <v>3</v>
      </c>
      <c r="F345" s="47">
        <v>5493</v>
      </c>
      <c r="G345" s="47">
        <v>5127</v>
      </c>
      <c r="H345" s="45">
        <v>1099</v>
      </c>
      <c r="I345" s="43" t="s">
        <v>34</v>
      </c>
    </row>
    <row r="346" spans="1:9" ht="28.8" x14ac:dyDescent="0.3">
      <c r="A346" s="40">
        <v>2021</v>
      </c>
      <c r="B346" s="40" t="s">
        <v>63</v>
      </c>
      <c r="C346" s="40" t="s">
        <v>51</v>
      </c>
      <c r="D346" s="48" t="s">
        <v>51</v>
      </c>
      <c r="E346" s="40">
        <v>2</v>
      </c>
      <c r="F346" s="49">
        <v>7920</v>
      </c>
      <c r="G346" s="49">
        <v>7392</v>
      </c>
      <c r="H346" s="42">
        <v>1584</v>
      </c>
      <c r="I346" s="40" t="s">
        <v>34</v>
      </c>
    </row>
    <row r="347" spans="1:9" ht="43.2" x14ac:dyDescent="0.3">
      <c r="A347" s="43">
        <v>2021</v>
      </c>
      <c r="B347" s="43" t="s">
        <v>64</v>
      </c>
      <c r="C347" s="43" t="s">
        <v>32</v>
      </c>
      <c r="D347" s="44" t="s">
        <v>33</v>
      </c>
      <c r="E347" s="45">
        <v>3566</v>
      </c>
      <c r="F347" s="45">
        <v>4577</v>
      </c>
      <c r="G347" s="45">
        <v>5127</v>
      </c>
      <c r="H347" s="51">
        <v>915</v>
      </c>
      <c r="I347" s="43" t="s">
        <v>34</v>
      </c>
    </row>
    <row r="348" spans="1:9" ht="28.8" x14ac:dyDescent="0.3">
      <c r="A348" s="40">
        <v>2021</v>
      </c>
      <c r="B348" s="40" t="s">
        <v>64</v>
      </c>
      <c r="C348" s="40" t="s">
        <v>32</v>
      </c>
      <c r="D348" s="41" t="s">
        <v>35</v>
      </c>
      <c r="E348" s="42">
        <v>2498</v>
      </c>
      <c r="F348" s="42">
        <v>8000</v>
      </c>
      <c r="G348" s="42">
        <v>8960</v>
      </c>
      <c r="H348" s="42">
        <v>1600</v>
      </c>
      <c r="I348" s="40" t="s">
        <v>34</v>
      </c>
    </row>
    <row r="349" spans="1:9" ht="28.8" x14ac:dyDescent="0.3">
      <c r="A349" s="43">
        <v>2021</v>
      </c>
      <c r="B349" s="43" t="s">
        <v>64</v>
      </c>
      <c r="C349" s="43" t="s">
        <v>36</v>
      </c>
      <c r="D349" s="44" t="s">
        <v>37</v>
      </c>
      <c r="E349" s="45">
        <v>1245</v>
      </c>
      <c r="F349" s="45">
        <v>4577</v>
      </c>
      <c r="G349" s="45">
        <v>5126</v>
      </c>
      <c r="H349" s="51">
        <v>915</v>
      </c>
      <c r="I349" s="43" t="s">
        <v>34</v>
      </c>
    </row>
    <row r="350" spans="1:9" ht="28.8" x14ac:dyDescent="0.3">
      <c r="A350" s="40">
        <v>2021</v>
      </c>
      <c r="B350" s="40" t="s">
        <v>64</v>
      </c>
      <c r="C350" s="40" t="s">
        <v>38</v>
      </c>
      <c r="D350" s="48" t="s">
        <v>39</v>
      </c>
      <c r="E350" s="40">
        <v>644</v>
      </c>
      <c r="F350" s="49">
        <v>5744</v>
      </c>
      <c r="G350" s="49">
        <v>6433</v>
      </c>
      <c r="H350" s="42">
        <v>1149</v>
      </c>
      <c r="I350" s="40" t="s">
        <v>34</v>
      </c>
    </row>
    <row r="351" spans="1:9" ht="28.8" x14ac:dyDescent="0.3">
      <c r="A351" s="43">
        <v>2021</v>
      </c>
      <c r="B351" s="43" t="s">
        <v>64</v>
      </c>
      <c r="C351" s="43" t="s">
        <v>40</v>
      </c>
      <c r="D351" s="46" t="s">
        <v>41</v>
      </c>
      <c r="E351" s="43">
        <v>643</v>
      </c>
      <c r="F351" s="47">
        <v>7000</v>
      </c>
      <c r="G351" s="47">
        <v>7840</v>
      </c>
      <c r="H351" s="45">
        <v>1400</v>
      </c>
      <c r="I351" s="43" t="s">
        <v>34</v>
      </c>
    </row>
    <row r="352" spans="1:9" ht="28.8" x14ac:dyDescent="0.3">
      <c r="A352" s="40">
        <v>2021</v>
      </c>
      <c r="B352" s="40" t="s">
        <v>64</v>
      </c>
      <c r="C352" s="40" t="s">
        <v>38</v>
      </c>
      <c r="D352" s="48" t="s">
        <v>42</v>
      </c>
      <c r="E352" s="40">
        <v>455</v>
      </c>
      <c r="F352" s="49">
        <v>4579</v>
      </c>
      <c r="G352" s="49">
        <v>5128</v>
      </c>
      <c r="H352" s="50">
        <v>916</v>
      </c>
      <c r="I352" s="40" t="s">
        <v>34</v>
      </c>
    </row>
    <row r="353" spans="1:9" ht="28.8" x14ac:dyDescent="0.3">
      <c r="A353" s="43">
        <v>2021</v>
      </c>
      <c r="B353" s="43" t="s">
        <v>64</v>
      </c>
      <c r="C353" s="43" t="s">
        <v>40</v>
      </c>
      <c r="D353" s="46" t="s">
        <v>43</v>
      </c>
      <c r="E353" s="51">
        <v>345</v>
      </c>
      <c r="F353" s="45">
        <v>7000</v>
      </c>
      <c r="G353" s="45">
        <v>7840</v>
      </c>
      <c r="H353" s="45">
        <v>1400</v>
      </c>
      <c r="I353" s="43" t="s">
        <v>34</v>
      </c>
    </row>
    <row r="354" spans="1:9" x14ac:dyDescent="0.3">
      <c r="A354" s="40">
        <v>2021</v>
      </c>
      <c r="B354" s="40" t="s">
        <v>64</v>
      </c>
      <c r="C354" s="40" t="s">
        <v>36</v>
      </c>
      <c r="D354" s="41" t="s">
        <v>44</v>
      </c>
      <c r="E354" s="50">
        <v>122</v>
      </c>
      <c r="F354" s="50">
        <v>100</v>
      </c>
      <c r="G354" s="50">
        <v>112</v>
      </c>
      <c r="H354" s="50">
        <v>20</v>
      </c>
      <c r="I354" s="40" t="s">
        <v>34</v>
      </c>
    </row>
    <row r="355" spans="1:9" ht="28.8" x14ac:dyDescent="0.3">
      <c r="A355" s="43">
        <v>2021</v>
      </c>
      <c r="B355" s="43" t="s">
        <v>64</v>
      </c>
      <c r="C355" s="43" t="s">
        <v>45</v>
      </c>
      <c r="D355" s="46" t="s">
        <v>46</v>
      </c>
      <c r="E355" s="43">
        <v>78</v>
      </c>
      <c r="F355" s="47">
        <v>4577</v>
      </c>
      <c r="G355" s="47">
        <v>5126</v>
      </c>
      <c r="H355" s="51">
        <v>915</v>
      </c>
      <c r="I355" s="43" t="s">
        <v>34</v>
      </c>
    </row>
    <row r="356" spans="1:9" ht="28.8" x14ac:dyDescent="0.3">
      <c r="A356" s="40">
        <v>2021</v>
      </c>
      <c r="B356" s="40" t="s">
        <v>64</v>
      </c>
      <c r="C356" s="40" t="s">
        <v>45</v>
      </c>
      <c r="D356" s="48" t="s">
        <v>47</v>
      </c>
      <c r="E356" s="40">
        <v>76</v>
      </c>
      <c r="F356" s="49">
        <v>4577</v>
      </c>
      <c r="G356" s="49">
        <v>5126</v>
      </c>
      <c r="H356" s="50">
        <v>915</v>
      </c>
      <c r="I356" s="40" t="s">
        <v>34</v>
      </c>
    </row>
    <row r="357" spans="1:9" ht="28.8" x14ac:dyDescent="0.3">
      <c r="A357" s="43">
        <v>2021</v>
      </c>
      <c r="B357" s="43" t="s">
        <v>64</v>
      </c>
      <c r="C357" s="43" t="s">
        <v>45</v>
      </c>
      <c r="D357" s="46" t="s">
        <v>48</v>
      </c>
      <c r="E357" s="43">
        <v>46</v>
      </c>
      <c r="F357" s="43">
        <v>200</v>
      </c>
      <c r="G357" s="43">
        <v>224</v>
      </c>
      <c r="H357" s="51">
        <v>40</v>
      </c>
      <c r="I357" s="43" t="s">
        <v>34</v>
      </c>
    </row>
    <row r="358" spans="1:9" ht="28.8" x14ac:dyDescent="0.3">
      <c r="A358" s="40">
        <v>2021</v>
      </c>
      <c r="B358" s="40" t="s">
        <v>64</v>
      </c>
      <c r="C358" s="40" t="s">
        <v>45</v>
      </c>
      <c r="D358" s="48" t="s">
        <v>49</v>
      </c>
      <c r="E358" s="40">
        <v>34</v>
      </c>
      <c r="F358" s="49">
        <v>4577</v>
      </c>
      <c r="G358" s="49">
        <v>5126</v>
      </c>
      <c r="H358" s="50">
        <v>915</v>
      </c>
      <c r="I358" s="40" t="s">
        <v>34</v>
      </c>
    </row>
    <row r="359" spans="1:9" x14ac:dyDescent="0.3">
      <c r="A359" s="43">
        <v>2021</v>
      </c>
      <c r="B359" s="43" t="s">
        <v>64</v>
      </c>
      <c r="C359" s="43" t="s">
        <v>36</v>
      </c>
      <c r="D359" s="44" t="s">
        <v>50</v>
      </c>
      <c r="E359" s="51">
        <v>7</v>
      </c>
      <c r="F359" s="51">
        <v>200</v>
      </c>
      <c r="G359" s="51">
        <v>224</v>
      </c>
      <c r="H359" s="51">
        <v>40</v>
      </c>
      <c r="I359" s="43" t="s">
        <v>34</v>
      </c>
    </row>
    <row r="360" spans="1:9" ht="28.8" x14ac:dyDescent="0.3">
      <c r="A360" s="40">
        <v>2021</v>
      </c>
      <c r="B360" s="40" t="s">
        <v>64</v>
      </c>
      <c r="C360" s="40" t="s">
        <v>45</v>
      </c>
      <c r="D360" s="48" t="s">
        <v>52</v>
      </c>
      <c r="E360" s="40">
        <v>3</v>
      </c>
      <c r="F360" s="49">
        <v>4577</v>
      </c>
      <c r="G360" s="49">
        <v>5127</v>
      </c>
      <c r="H360" s="50">
        <v>915</v>
      </c>
      <c r="I360" s="40" t="s">
        <v>34</v>
      </c>
    </row>
    <row r="361" spans="1:9" ht="28.8" x14ac:dyDescent="0.3">
      <c r="A361" s="43">
        <v>2021</v>
      </c>
      <c r="B361" s="43" t="s">
        <v>64</v>
      </c>
      <c r="C361" s="43" t="s">
        <v>51</v>
      </c>
      <c r="D361" s="46" t="s">
        <v>51</v>
      </c>
      <c r="E361" s="43">
        <v>2</v>
      </c>
      <c r="F361" s="47">
        <v>6600</v>
      </c>
      <c r="G361" s="47">
        <v>7392</v>
      </c>
      <c r="H361" s="45">
        <v>1320</v>
      </c>
      <c r="I361" s="43" t="s">
        <v>34</v>
      </c>
    </row>
    <row r="362" spans="1:9" ht="43.2" x14ac:dyDescent="0.3">
      <c r="A362" s="40">
        <v>2022</v>
      </c>
      <c r="B362" s="40" t="s">
        <v>31</v>
      </c>
      <c r="C362" s="40" t="s">
        <v>32</v>
      </c>
      <c r="D362" s="41" t="s">
        <v>33</v>
      </c>
      <c r="E362" s="42">
        <v>3566</v>
      </c>
      <c r="F362" s="42">
        <v>5493</v>
      </c>
      <c r="G362" s="42">
        <v>5127</v>
      </c>
      <c r="H362" s="42">
        <v>1099</v>
      </c>
      <c r="I362" s="40" t="s">
        <v>34</v>
      </c>
    </row>
    <row r="363" spans="1:9" ht="28.8" x14ac:dyDescent="0.3">
      <c r="A363" s="43">
        <v>2022</v>
      </c>
      <c r="B363" s="43" t="s">
        <v>31</v>
      </c>
      <c r="C363" s="43" t="s">
        <v>32</v>
      </c>
      <c r="D363" s="44" t="s">
        <v>35</v>
      </c>
      <c r="E363" s="45">
        <v>2498</v>
      </c>
      <c r="F363" s="45">
        <v>9600</v>
      </c>
      <c r="G363" s="45">
        <v>8960</v>
      </c>
      <c r="H363" s="45">
        <v>1920</v>
      </c>
      <c r="I363" s="43" t="s">
        <v>34</v>
      </c>
    </row>
    <row r="364" spans="1:9" ht="28.8" x14ac:dyDescent="0.3">
      <c r="A364" s="40">
        <v>2022</v>
      </c>
      <c r="B364" s="40" t="s">
        <v>31</v>
      </c>
      <c r="C364" s="40" t="s">
        <v>36</v>
      </c>
      <c r="D364" s="41" t="s">
        <v>37</v>
      </c>
      <c r="E364" s="42">
        <v>1245</v>
      </c>
      <c r="F364" s="42">
        <v>5493</v>
      </c>
      <c r="G364" s="42">
        <v>5126</v>
      </c>
      <c r="H364" s="42">
        <v>1099</v>
      </c>
      <c r="I364" s="40" t="s">
        <v>55</v>
      </c>
    </row>
    <row r="365" spans="1:9" ht="28.8" x14ac:dyDescent="0.3">
      <c r="A365" s="43">
        <v>2022</v>
      </c>
      <c r="B365" s="43" t="s">
        <v>31</v>
      </c>
      <c r="C365" s="43" t="s">
        <v>38</v>
      </c>
      <c r="D365" s="46" t="s">
        <v>39</v>
      </c>
      <c r="E365" s="43">
        <v>644</v>
      </c>
      <c r="F365" s="47">
        <v>6892</v>
      </c>
      <c r="G365" s="47">
        <v>6433</v>
      </c>
      <c r="H365" s="45">
        <v>1378</v>
      </c>
      <c r="I365" s="43" t="s">
        <v>55</v>
      </c>
    </row>
    <row r="366" spans="1:9" ht="28.8" x14ac:dyDescent="0.3">
      <c r="A366" s="40">
        <v>2022</v>
      </c>
      <c r="B366" s="40" t="s">
        <v>31</v>
      </c>
      <c r="C366" s="40" t="s">
        <v>40</v>
      </c>
      <c r="D366" s="48" t="s">
        <v>41</v>
      </c>
      <c r="E366" s="40">
        <v>643</v>
      </c>
      <c r="F366" s="49">
        <v>8400</v>
      </c>
      <c r="G366" s="49">
        <v>7840</v>
      </c>
      <c r="H366" s="42">
        <v>1680</v>
      </c>
      <c r="I366" s="40" t="s">
        <v>55</v>
      </c>
    </row>
    <row r="367" spans="1:9" ht="28.8" x14ac:dyDescent="0.3">
      <c r="A367" s="43">
        <v>2022</v>
      </c>
      <c r="B367" s="43" t="s">
        <v>31</v>
      </c>
      <c r="C367" s="43" t="s">
        <v>38</v>
      </c>
      <c r="D367" s="46" t="s">
        <v>42</v>
      </c>
      <c r="E367" s="43">
        <v>455</v>
      </c>
      <c r="F367" s="47">
        <v>5494</v>
      </c>
      <c r="G367" s="47">
        <v>5128</v>
      </c>
      <c r="H367" s="45">
        <v>1099</v>
      </c>
      <c r="I367" s="43" t="s">
        <v>55</v>
      </c>
    </row>
    <row r="368" spans="1:9" ht="28.8" x14ac:dyDescent="0.3">
      <c r="A368" s="40">
        <v>2022</v>
      </c>
      <c r="B368" s="40" t="s">
        <v>31</v>
      </c>
      <c r="C368" s="40" t="s">
        <v>40</v>
      </c>
      <c r="D368" s="48" t="s">
        <v>43</v>
      </c>
      <c r="E368" s="50">
        <v>345</v>
      </c>
      <c r="F368" s="42">
        <v>8400</v>
      </c>
      <c r="G368" s="42">
        <v>7840</v>
      </c>
      <c r="H368" s="42">
        <v>1680</v>
      </c>
      <c r="I368" s="40" t="s">
        <v>55</v>
      </c>
    </row>
    <row r="369" spans="1:9" x14ac:dyDescent="0.3">
      <c r="A369" s="43">
        <v>2022</v>
      </c>
      <c r="B369" s="43" t="s">
        <v>31</v>
      </c>
      <c r="C369" s="43" t="s">
        <v>36</v>
      </c>
      <c r="D369" s="44" t="s">
        <v>44</v>
      </c>
      <c r="E369" s="51">
        <v>122</v>
      </c>
      <c r="F369" s="51">
        <v>120</v>
      </c>
      <c r="G369" s="51">
        <v>112</v>
      </c>
      <c r="H369" s="51">
        <v>24</v>
      </c>
      <c r="I369" s="43" t="s">
        <v>55</v>
      </c>
    </row>
    <row r="370" spans="1:9" ht="28.8" x14ac:dyDescent="0.3">
      <c r="A370" s="40">
        <v>2022</v>
      </c>
      <c r="B370" s="40" t="s">
        <v>31</v>
      </c>
      <c r="C370" s="40" t="s">
        <v>45</v>
      </c>
      <c r="D370" s="48" t="s">
        <v>46</v>
      </c>
      <c r="E370" s="40">
        <v>78</v>
      </c>
      <c r="F370" s="49">
        <v>2289</v>
      </c>
      <c r="G370" s="49">
        <v>5126</v>
      </c>
      <c r="H370" s="50">
        <v>458</v>
      </c>
      <c r="I370" s="40" t="s">
        <v>55</v>
      </c>
    </row>
    <row r="371" spans="1:9" ht="28.8" x14ac:dyDescent="0.3">
      <c r="A371" s="43">
        <v>2022</v>
      </c>
      <c r="B371" s="43" t="s">
        <v>31</v>
      </c>
      <c r="C371" s="43" t="s">
        <v>45</v>
      </c>
      <c r="D371" s="46" t="s">
        <v>47</v>
      </c>
      <c r="E371" s="43">
        <v>76</v>
      </c>
      <c r="F371" s="47">
        <v>2288</v>
      </c>
      <c r="G371" s="47">
        <v>5126</v>
      </c>
      <c r="H371" s="51">
        <v>458</v>
      </c>
      <c r="I371" s="43" t="s">
        <v>55</v>
      </c>
    </row>
    <row r="372" spans="1:9" ht="28.8" x14ac:dyDescent="0.3">
      <c r="A372" s="40">
        <v>2022</v>
      </c>
      <c r="B372" s="40" t="s">
        <v>31</v>
      </c>
      <c r="C372" s="40" t="s">
        <v>45</v>
      </c>
      <c r="D372" s="48" t="s">
        <v>48</v>
      </c>
      <c r="E372" s="40">
        <v>46</v>
      </c>
      <c r="F372" s="40">
        <v>100</v>
      </c>
      <c r="G372" s="40">
        <v>224</v>
      </c>
      <c r="H372" s="50">
        <v>20</v>
      </c>
      <c r="I372" s="40" t="s">
        <v>55</v>
      </c>
    </row>
    <row r="373" spans="1:9" ht="28.8" x14ac:dyDescent="0.3">
      <c r="A373" s="43">
        <v>2022</v>
      </c>
      <c r="B373" s="43" t="s">
        <v>31</v>
      </c>
      <c r="C373" s="43" t="s">
        <v>45</v>
      </c>
      <c r="D373" s="46" t="s">
        <v>49</v>
      </c>
      <c r="E373" s="43">
        <v>34</v>
      </c>
      <c r="F373" s="47">
        <v>2288</v>
      </c>
      <c r="G373" s="47">
        <v>5126</v>
      </c>
      <c r="H373" s="51">
        <v>458</v>
      </c>
      <c r="I373" s="43" t="s">
        <v>55</v>
      </c>
    </row>
    <row r="374" spans="1:9" x14ac:dyDescent="0.3">
      <c r="A374" s="40">
        <v>2022</v>
      </c>
      <c r="B374" s="40" t="s">
        <v>31</v>
      </c>
      <c r="C374" s="40" t="s">
        <v>36</v>
      </c>
      <c r="D374" s="41" t="s">
        <v>50</v>
      </c>
      <c r="E374" s="50">
        <v>7</v>
      </c>
      <c r="F374" s="50">
        <v>200</v>
      </c>
      <c r="G374" s="50">
        <v>224</v>
      </c>
      <c r="H374" s="50">
        <v>40</v>
      </c>
      <c r="I374" s="40" t="s">
        <v>55</v>
      </c>
    </row>
    <row r="375" spans="1:9" ht="28.8" x14ac:dyDescent="0.3">
      <c r="A375" s="43">
        <v>2022</v>
      </c>
      <c r="B375" s="43" t="s">
        <v>31</v>
      </c>
      <c r="C375" s="43" t="s">
        <v>51</v>
      </c>
      <c r="D375" s="46" t="s">
        <v>51</v>
      </c>
      <c r="E375" s="43">
        <v>3</v>
      </c>
      <c r="F375" s="47">
        <v>4577</v>
      </c>
      <c r="G375" s="47">
        <v>7392</v>
      </c>
      <c r="H375" s="51">
        <v>915</v>
      </c>
      <c r="I375" s="43" t="s">
        <v>55</v>
      </c>
    </row>
    <row r="376" spans="1:9" ht="28.8" x14ac:dyDescent="0.3">
      <c r="A376" s="40">
        <v>2022</v>
      </c>
      <c r="B376" s="40" t="s">
        <v>31</v>
      </c>
      <c r="C376" s="40" t="s">
        <v>45</v>
      </c>
      <c r="D376" s="48" t="s">
        <v>52</v>
      </c>
      <c r="E376" s="40">
        <v>3</v>
      </c>
      <c r="F376" s="49">
        <v>3300</v>
      </c>
      <c r="G376" s="49">
        <v>5127</v>
      </c>
      <c r="H376" s="50">
        <v>660</v>
      </c>
      <c r="I376" s="40" t="s">
        <v>55</v>
      </c>
    </row>
    <row r="377" spans="1:9" ht="43.2" x14ac:dyDescent="0.3">
      <c r="A377" s="43">
        <v>2022</v>
      </c>
      <c r="B377" s="43" t="s">
        <v>53</v>
      </c>
      <c r="C377" s="43" t="s">
        <v>32</v>
      </c>
      <c r="D377" s="44" t="s">
        <v>33</v>
      </c>
      <c r="E377" s="45">
        <v>3566</v>
      </c>
      <c r="F377" s="45">
        <v>4577</v>
      </c>
      <c r="G377" s="45">
        <v>5127</v>
      </c>
      <c r="H377" s="51">
        <v>915</v>
      </c>
      <c r="I377" s="43" t="s">
        <v>55</v>
      </c>
    </row>
    <row r="378" spans="1:9" ht="28.8" x14ac:dyDescent="0.3">
      <c r="A378" s="40">
        <v>2022</v>
      </c>
      <c r="B378" s="40" t="s">
        <v>53</v>
      </c>
      <c r="C378" s="40" t="s">
        <v>32</v>
      </c>
      <c r="D378" s="41" t="s">
        <v>35</v>
      </c>
      <c r="E378" s="42">
        <v>2498</v>
      </c>
      <c r="F378" s="42">
        <v>8000</v>
      </c>
      <c r="G378" s="42">
        <v>8960</v>
      </c>
      <c r="H378" s="42">
        <v>1600</v>
      </c>
      <c r="I378" s="40" t="s">
        <v>55</v>
      </c>
    </row>
    <row r="379" spans="1:9" ht="28.8" x14ac:dyDescent="0.3">
      <c r="A379" s="43">
        <v>2022</v>
      </c>
      <c r="B379" s="43" t="s">
        <v>53</v>
      </c>
      <c r="C379" s="43" t="s">
        <v>36</v>
      </c>
      <c r="D379" s="44" t="s">
        <v>37</v>
      </c>
      <c r="E379" s="45">
        <v>1245</v>
      </c>
      <c r="F379" s="45">
        <v>4577</v>
      </c>
      <c r="G379" s="45">
        <v>5126</v>
      </c>
      <c r="H379" s="51">
        <v>915</v>
      </c>
      <c r="I379" s="43" t="s">
        <v>55</v>
      </c>
    </row>
    <row r="380" spans="1:9" ht="28.8" x14ac:dyDescent="0.3">
      <c r="A380" s="40">
        <v>2022</v>
      </c>
      <c r="B380" s="40" t="s">
        <v>53</v>
      </c>
      <c r="C380" s="40" t="s">
        <v>38</v>
      </c>
      <c r="D380" s="48" t="s">
        <v>39</v>
      </c>
      <c r="E380" s="40">
        <v>644</v>
      </c>
      <c r="F380" s="49">
        <v>5744</v>
      </c>
      <c r="G380" s="49">
        <v>6433</v>
      </c>
      <c r="H380" s="42">
        <v>1149</v>
      </c>
      <c r="I380" s="40" t="s">
        <v>55</v>
      </c>
    </row>
    <row r="381" spans="1:9" ht="28.8" x14ac:dyDescent="0.3">
      <c r="A381" s="43">
        <v>2022</v>
      </c>
      <c r="B381" s="43" t="s">
        <v>53</v>
      </c>
      <c r="C381" s="43" t="s">
        <v>40</v>
      </c>
      <c r="D381" s="46" t="s">
        <v>41</v>
      </c>
      <c r="E381" s="43">
        <v>643</v>
      </c>
      <c r="F381" s="47">
        <v>7000</v>
      </c>
      <c r="G381" s="47">
        <v>7840</v>
      </c>
      <c r="H381" s="45">
        <v>1400</v>
      </c>
      <c r="I381" s="43" t="s">
        <v>55</v>
      </c>
    </row>
    <row r="382" spans="1:9" ht="28.8" x14ac:dyDescent="0.3">
      <c r="A382" s="40">
        <v>2022</v>
      </c>
      <c r="B382" s="40" t="s">
        <v>53</v>
      </c>
      <c r="C382" s="40" t="s">
        <v>38</v>
      </c>
      <c r="D382" s="48" t="s">
        <v>42</v>
      </c>
      <c r="E382" s="40">
        <v>455</v>
      </c>
      <c r="F382" s="49">
        <v>4579</v>
      </c>
      <c r="G382" s="49">
        <v>5128</v>
      </c>
      <c r="H382" s="50">
        <v>916</v>
      </c>
      <c r="I382" s="40" t="s">
        <v>55</v>
      </c>
    </row>
    <row r="383" spans="1:9" ht="28.8" x14ac:dyDescent="0.3">
      <c r="A383" s="43">
        <v>2022</v>
      </c>
      <c r="B383" s="43" t="s">
        <v>53</v>
      </c>
      <c r="C383" s="43" t="s">
        <v>40</v>
      </c>
      <c r="D383" s="46" t="s">
        <v>43</v>
      </c>
      <c r="E383" s="51">
        <v>345</v>
      </c>
      <c r="F383" s="45">
        <v>7000</v>
      </c>
      <c r="G383" s="45">
        <v>7840</v>
      </c>
      <c r="H383" s="45">
        <v>1400</v>
      </c>
      <c r="I383" s="43" t="s">
        <v>55</v>
      </c>
    </row>
    <row r="384" spans="1:9" x14ac:dyDescent="0.3">
      <c r="A384" s="40">
        <v>2022</v>
      </c>
      <c r="B384" s="40" t="s">
        <v>53</v>
      </c>
      <c r="C384" s="40" t="s">
        <v>36</v>
      </c>
      <c r="D384" s="41" t="s">
        <v>44</v>
      </c>
      <c r="E384" s="50">
        <v>122</v>
      </c>
      <c r="F384" s="50">
        <v>100</v>
      </c>
      <c r="G384" s="50">
        <v>112</v>
      </c>
      <c r="H384" s="50">
        <v>20</v>
      </c>
      <c r="I384" s="40" t="s">
        <v>55</v>
      </c>
    </row>
    <row r="385" spans="1:9" ht="28.8" x14ac:dyDescent="0.3">
      <c r="A385" s="43">
        <v>2022</v>
      </c>
      <c r="B385" s="43" t="s">
        <v>53</v>
      </c>
      <c r="C385" s="43" t="s">
        <v>45</v>
      </c>
      <c r="D385" s="46" t="s">
        <v>46</v>
      </c>
      <c r="E385" s="43">
        <v>78</v>
      </c>
      <c r="F385" s="47">
        <v>2289</v>
      </c>
      <c r="G385" s="47">
        <v>5126</v>
      </c>
      <c r="H385" s="51">
        <v>458</v>
      </c>
      <c r="I385" s="43" t="s">
        <v>55</v>
      </c>
    </row>
    <row r="386" spans="1:9" ht="28.8" x14ac:dyDescent="0.3">
      <c r="A386" s="40">
        <v>2022</v>
      </c>
      <c r="B386" s="40" t="s">
        <v>53</v>
      </c>
      <c r="C386" s="40" t="s">
        <v>45</v>
      </c>
      <c r="D386" s="48" t="s">
        <v>47</v>
      </c>
      <c r="E386" s="40">
        <v>76</v>
      </c>
      <c r="F386" s="49">
        <v>2288</v>
      </c>
      <c r="G386" s="49">
        <v>5126</v>
      </c>
      <c r="H386" s="50">
        <v>458</v>
      </c>
      <c r="I386" s="40" t="s">
        <v>55</v>
      </c>
    </row>
    <row r="387" spans="1:9" ht="28.8" x14ac:dyDescent="0.3">
      <c r="A387" s="43">
        <v>2022</v>
      </c>
      <c r="B387" s="43" t="s">
        <v>53</v>
      </c>
      <c r="C387" s="43" t="s">
        <v>45</v>
      </c>
      <c r="D387" s="46" t="s">
        <v>48</v>
      </c>
      <c r="E387" s="43">
        <v>46</v>
      </c>
      <c r="F387" s="43">
        <v>100</v>
      </c>
      <c r="G387" s="43">
        <v>224</v>
      </c>
      <c r="H387" s="51">
        <v>20</v>
      </c>
      <c r="I387" s="43" t="s">
        <v>55</v>
      </c>
    </row>
    <row r="388" spans="1:9" ht="28.8" x14ac:dyDescent="0.3">
      <c r="A388" s="40">
        <v>2022</v>
      </c>
      <c r="B388" s="40" t="s">
        <v>53</v>
      </c>
      <c r="C388" s="40" t="s">
        <v>45</v>
      </c>
      <c r="D388" s="48" t="s">
        <v>49</v>
      </c>
      <c r="E388" s="40">
        <v>34</v>
      </c>
      <c r="F388" s="49">
        <v>2288</v>
      </c>
      <c r="G388" s="49">
        <v>5126</v>
      </c>
      <c r="H388" s="50">
        <v>458</v>
      </c>
      <c r="I388" s="40" t="s">
        <v>55</v>
      </c>
    </row>
    <row r="389" spans="1:9" x14ac:dyDescent="0.3">
      <c r="A389" s="43">
        <v>2022</v>
      </c>
      <c r="B389" s="43" t="s">
        <v>53</v>
      </c>
      <c r="C389" s="43" t="s">
        <v>36</v>
      </c>
      <c r="D389" s="44" t="s">
        <v>50</v>
      </c>
      <c r="E389" s="51">
        <v>7</v>
      </c>
      <c r="F389" s="51">
        <v>200</v>
      </c>
      <c r="G389" s="51">
        <v>224</v>
      </c>
      <c r="H389" s="51">
        <v>40</v>
      </c>
      <c r="I389" s="43" t="s">
        <v>34</v>
      </c>
    </row>
    <row r="390" spans="1:9" ht="28.8" x14ac:dyDescent="0.3">
      <c r="A390" s="40">
        <v>2022</v>
      </c>
      <c r="B390" s="40" t="s">
        <v>53</v>
      </c>
      <c r="C390" s="40" t="s">
        <v>45</v>
      </c>
      <c r="D390" s="48" t="s">
        <v>52</v>
      </c>
      <c r="E390" s="40">
        <v>3</v>
      </c>
      <c r="F390" s="49">
        <v>3300</v>
      </c>
      <c r="G390" s="49">
        <v>5127</v>
      </c>
      <c r="H390" s="50">
        <v>660</v>
      </c>
      <c r="I390" s="40" t="s">
        <v>34</v>
      </c>
    </row>
    <row r="391" spans="1:9" ht="28.8" x14ac:dyDescent="0.3">
      <c r="A391" s="43">
        <v>2022</v>
      </c>
      <c r="B391" s="43" t="s">
        <v>53</v>
      </c>
      <c r="C391" s="43" t="s">
        <v>51</v>
      </c>
      <c r="D391" s="46" t="s">
        <v>51</v>
      </c>
      <c r="E391" s="43">
        <v>2</v>
      </c>
      <c r="F391" s="47">
        <v>6600</v>
      </c>
      <c r="G391" s="47">
        <v>7392</v>
      </c>
      <c r="H391" s="45">
        <v>1320</v>
      </c>
      <c r="I391" s="43" t="s">
        <v>34</v>
      </c>
    </row>
    <row r="392" spans="1:9" ht="43.2" x14ac:dyDescent="0.3">
      <c r="A392" s="40">
        <v>2022</v>
      </c>
      <c r="B392" s="40" t="s">
        <v>54</v>
      </c>
      <c r="C392" s="40" t="s">
        <v>32</v>
      </c>
      <c r="D392" s="41" t="s">
        <v>33</v>
      </c>
      <c r="E392" s="42">
        <v>3566</v>
      </c>
      <c r="F392" s="42">
        <v>4577</v>
      </c>
      <c r="G392" s="42">
        <v>5127</v>
      </c>
      <c r="H392" s="50">
        <v>915</v>
      </c>
      <c r="I392" s="40" t="s">
        <v>34</v>
      </c>
    </row>
    <row r="393" spans="1:9" ht="28.8" x14ac:dyDescent="0.3">
      <c r="A393" s="43">
        <v>2022</v>
      </c>
      <c r="B393" s="43" t="s">
        <v>54</v>
      </c>
      <c r="C393" s="43" t="s">
        <v>32</v>
      </c>
      <c r="D393" s="44" t="s">
        <v>35</v>
      </c>
      <c r="E393" s="45">
        <v>2498</v>
      </c>
      <c r="F393" s="45">
        <v>8000</v>
      </c>
      <c r="G393" s="45">
        <v>8960</v>
      </c>
      <c r="H393" s="45">
        <v>1600</v>
      </c>
      <c r="I393" s="43" t="s">
        <v>34</v>
      </c>
    </row>
    <row r="394" spans="1:9" ht="28.8" x14ac:dyDescent="0.3">
      <c r="A394" s="40">
        <v>2022</v>
      </c>
      <c r="B394" s="40" t="s">
        <v>54</v>
      </c>
      <c r="C394" s="40" t="s">
        <v>36</v>
      </c>
      <c r="D394" s="41" t="s">
        <v>37</v>
      </c>
      <c r="E394" s="42">
        <v>1245</v>
      </c>
      <c r="F394" s="42">
        <v>4577</v>
      </c>
      <c r="G394" s="42">
        <v>5126</v>
      </c>
      <c r="H394" s="50">
        <v>915</v>
      </c>
      <c r="I394" s="40" t="s">
        <v>34</v>
      </c>
    </row>
    <row r="395" spans="1:9" ht="28.8" x14ac:dyDescent="0.3">
      <c r="A395" s="43">
        <v>2022</v>
      </c>
      <c r="B395" s="43" t="s">
        <v>54</v>
      </c>
      <c r="C395" s="43" t="s">
        <v>38</v>
      </c>
      <c r="D395" s="46" t="s">
        <v>39</v>
      </c>
      <c r="E395" s="43">
        <v>644</v>
      </c>
      <c r="F395" s="47">
        <v>5744</v>
      </c>
      <c r="G395" s="47">
        <v>6433</v>
      </c>
      <c r="H395" s="45">
        <v>1149</v>
      </c>
      <c r="I395" s="43" t="s">
        <v>34</v>
      </c>
    </row>
    <row r="396" spans="1:9" ht="28.8" x14ac:dyDescent="0.3">
      <c r="A396" s="40">
        <v>2022</v>
      </c>
      <c r="B396" s="40" t="s">
        <v>54</v>
      </c>
      <c r="C396" s="40" t="s">
        <v>40</v>
      </c>
      <c r="D396" s="48" t="s">
        <v>41</v>
      </c>
      <c r="E396" s="40">
        <v>643</v>
      </c>
      <c r="F396" s="49">
        <v>7000</v>
      </c>
      <c r="G396" s="49">
        <v>7840</v>
      </c>
      <c r="H396" s="42">
        <v>1400</v>
      </c>
      <c r="I396" s="40" t="s">
        <v>34</v>
      </c>
    </row>
    <row r="397" spans="1:9" ht="28.8" x14ac:dyDescent="0.3">
      <c r="A397" s="43">
        <v>2022</v>
      </c>
      <c r="B397" s="43" t="s">
        <v>54</v>
      </c>
      <c r="C397" s="43" t="s">
        <v>38</v>
      </c>
      <c r="D397" s="46" t="s">
        <v>42</v>
      </c>
      <c r="E397" s="43">
        <v>455</v>
      </c>
      <c r="F397" s="47">
        <v>4579</v>
      </c>
      <c r="G397" s="47">
        <v>5128</v>
      </c>
      <c r="H397" s="51">
        <v>916</v>
      </c>
      <c r="I397" s="43" t="s">
        <v>34</v>
      </c>
    </row>
    <row r="398" spans="1:9" ht="28.8" x14ac:dyDescent="0.3">
      <c r="A398" s="40">
        <v>2022</v>
      </c>
      <c r="B398" s="40" t="s">
        <v>54</v>
      </c>
      <c r="C398" s="40" t="s">
        <v>40</v>
      </c>
      <c r="D398" s="48" t="s">
        <v>43</v>
      </c>
      <c r="E398" s="50">
        <v>345</v>
      </c>
      <c r="F398" s="42">
        <v>7000</v>
      </c>
      <c r="G398" s="42">
        <v>7840</v>
      </c>
      <c r="H398" s="42">
        <v>1400</v>
      </c>
      <c r="I398" s="40" t="s">
        <v>34</v>
      </c>
    </row>
    <row r="399" spans="1:9" x14ac:dyDescent="0.3">
      <c r="A399" s="43">
        <v>2022</v>
      </c>
      <c r="B399" s="43" t="s">
        <v>54</v>
      </c>
      <c r="C399" s="43" t="s">
        <v>36</v>
      </c>
      <c r="D399" s="44" t="s">
        <v>44</v>
      </c>
      <c r="E399" s="51">
        <v>122</v>
      </c>
      <c r="F399" s="51">
        <v>100</v>
      </c>
      <c r="G399" s="51">
        <v>112</v>
      </c>
      <c r="H399" s="51">
        <v>20</v>
      </c>
      <c r="I399" s="43" t="s">
        <v>34</v>
      </c>
    </row>
    <row r="400" spans="1:9" ht="28.8" x14ac:dyDescent="0.3">
      <c r="A400" s="40">
        <v>2022</v>
      </c>
      <c r="B400" s="40" t="s">
        <v>54</v>
      </c>
      <c r="C400" s="40" t="s">
        <v>45</v>
      </c>
      <c r="D400" s="48" t="s">
        <v>46</v>
      </c>
      <c r="E400" s="40">
        <v>78</v>
      </c>
      <c r="F400" s="49">
        <v>2289</v>
      </c>
      <c r="G400" s="49">
        <v>5126</v>
      </c>
      <c r="H400" s="50">
        <v>458</v>
      </c>
      <c r="I400" s="40" t="s">
        <v>34</v>
      </c>
    </row>
    <row r="401" spans="1:9" ht="28.8" x14ac:dyDescent="0.3">
      <c r="A401" s="43">
        <v>2022</v>
      </c>
      <c r="B401" s="43" t="s">
        <v>54</v>
      </c>
      <c r="C401" s="43" t="s">
        <v>45</v>
      </c>
      <c r="D401" s="46" t="s">
        <v>47</v>
      </c>
      <c r="E401" s="43">
        <v>76</v>
      </c>
      <c r="F401" s="47">
        <v>2288</v>
      </c>
      <c r="G401" s="47">
        <v>5126</v>
      </c>
      <c r="H401" s="51">
        <v>458</v>
      </c>
      <c r="I401" s="43" t="s">
        <v>34</v>
      </c>
    </row>
    <row r="402" spans="1:9" ht="28.8" x14ac:dyDescent="0.3">
      <c r="A402" s="40">
        <v>2022</v>
      </c>
      <c r="B402" s="40" t="s">
        <v>54</v>
      </c>
      <c r="C402" s="40" t="s">
        <v>45</v>
      </c>
      <c r="D402" s="48" t="s">
        <v>48</v>
      </c>
      <c r="E402" s="40">
        <v>46</v>
      </c>
      <c r="F402" s="40">
        <v>100</v>
      </c>
      <c r="G402" s="40">
        <v>224</v>
      </c>
      <c r="H402" s="50">
        <v>20</v>
      </c>
      <c r="I402" s="40" t="s">
        <v>34</v>
      </c>
    </row>
    <row r="403" spans="1:9" ht="28.8" x14ac:dyDescent="0.3">
      <c r="A403" s="43">
        <v>2022</v>
      </c>
      <c r="B403" s="43" t="s">
        <v>54</v>
      </c>
      <c r="C403" s="43" t="s">
        <v>45</v>
      </c>
      <c r="D403" s="46" t="s">
        <v>49</v>
      </c>
      <c r="E403" s="43">
        <v>34</v>
      </c>
      <c r="F403" s="47">
        <v>2288</v>
      </c>
      <c r="G403" s="47">
        <v>5126</v>
      </c>
      <c r="H403" s="51">
        <v>458</v>
      </c>
      <c r="I403" s="43" t="s">
        <v>34</v>
      </c>
    </row>
    <row r="404" spans="1:9" x14ac:dyDescent="0.3">
      <c r="A404" s="40">
        <v>2022</v>
      </c>
      <c r="B404" s="40" t="s">
        <v>54</v>
      </c>
      <c r="C404" s="40" t="s">
        <v>36</v>
      </c>
      <c r="D404" s="41" t="s">
        <v>50</v>
      </c>
      <c r="E404" s="50">
        <v>7</v>
      </c>
      <c r="F404" s="50">
        <v>200</v>
      </c>
      <c r="G404" s="50">
        <v>224</v>
      </c>
      <c r="H404" s="50">
        <v>40</v>
      </c>
      <c r="I404" s="40" t="s">
        <v>34</v>
      </c>
    </row>
    <row r="405" spans="1:9" ht="28.8" x14ac:dyDescent="0.3">
      <c r="A405" s="43">
        <v>2022</v>
      </c>
      <c r="B405" s="43" t="s">
        <v>54</v>
      </c>
      <c r="C405" s="43" t="s">
        <v>45</v>
      </c>
      <c r="D405" s="46" t="s">
        <v>52</v>
      </c>
      <c r="E405" s="43">
        <v>3</v>
      </c>
      <c r="F405" s="47">
        <v>2289</v>
      </c>
      <c r="G405" s="47">
        <v>5127</v>
      </c>
      <c r="H405" s="51">
        <v>458</v>
      </c>
      <c r="I405" s="43" t="s">
        <v>34</v>
      </c>
    </row>
    <row r="406" spans="1:9" ht="28.8" x14ac:dyDescent="0.3">
      <c r="A406" s="40">
        <v>2022</v>
      </c>
      <c r="B406" s="40" t="s">
        <v>54</v>
      </c>
      <c r="C406" s="40" t="s">
        <v>51</v>
      </c>
      <c r="D406" s="48" t="s">
        <v>51</v>
      </c>
      <c r="E406" s="40">
        <v>2</v>
      </c>
      <c r="F406" s="49">
        <v>6600</v>
      </c>
      <c r="G406" s="49">
        <v>7392</v>
      </c>
      <c r="H406" s="42">
        <v>1320</v>
      </c>
      <c r="I406" s="40" t="s">
        <v>55</v>
      </c>
    </row>
    <row r="407" spans="1:9" ht="43.2" x14ac:dyDescent="0.3">
      <c r="A407" s="43">
        <v>2022</v>
      </c>
      <c r="B407" s="43" t="s">
        <v>56</v>
      </c>
      <c r="C407" s="43" t="s">
        <v>32</v>
      </c>
      <c r="D407" s="44" t="s">
        <v>33</v>
      </c>
      <c r="E407" s="45">
        <v>3566</v>
      </c>
      <c r="F407" s="45">
        <v>4577</v>
      </c>
      <c r="G407" s="45">
        <v>5127</v>
      </c>
      <c r="H407" s="51">
        <v>915</v>
      </c>
      <c r="I407" s="43" t="s">
        <v>55</v>
      </c>
    </row>
    <row r="408" spans="1:9" ht="28.8" x14ac:dyDescent="0.3">
      <c r="A408" s="40">
        <v>2022</v>
      </c>
      <c r="B408" s="40" t="s">
        <v>56</v>
      </c>
      <c r="C408" s="40" t="s">
        <v>32</v>
      </c>
      <c r="D408" s="41" t="s">
        <v>35</v>
      </c>
      <c r="E408" s="42">
        <v>2498</v>
      </c>
      <c r="F408" s="42">
        <v>8000</v>
      </c>
      <c r="G408" s="42">
        <v>8960</v>
      </c>
      <c r="H408" s="42">
        <v>1600</v>
      </c>
      <c r="I408" s="40" t="s">
        <v>55</v>
      </c>
    </row>
    <row r="409" spans="1:9" ht="28.8" x14ac:dyDescent="0.3">
      <c r="A409" s="43">
        <v>2022</v>
      </c>
      <c r="B409" s="43" t="s">
        <v>56</v>
      </c>
      <c r="C409" s="43" t="s">
        <v>36</v>
      </c>
      <c r="D409" s="44" t="s">
        <v>37</v>
      </c>
      <c r="E409" s="45">
        <v>1245</v>
      </c>
      <c r="F409" s="45">
        <v>4577</v>
      </c>
      <c r="G409" s="45">
        <v>5126</v>
      </c>
      <c r="H409" s="51">
        <v>915</v>
      </c>
      <c r="I409" s="43" t="s">
        <v>55</v>
      </c>
    </row>
    <row r="410" spans="1:9" ht="28.8" x14ac:dyDescent="0.3">
      <c r="A410" s="40">
        <v>2022</v>
      </c>
      <c r="B410" s="40" t="s">
        <v>56</v>
      </c>
      <c r="C410" s="40" t="s">
        <v>38</v>
      </c>
      <c r="D410" s="48" t="s">
        <v>39</v>
      </c>
      <c r="E410" s="40">
        <v>644</v>
      </c>
      <c r="F410" s="49">
        <v>5744</v>
      </c>
      <c r="G410" s="49">
        <v>6433</v>
      </c>
      <c r="H410" s="42">
        <v>1149</v>
      </c>
      <c r="I410" s="40" t="s">
        <v>55</v>
      </c>
    </row>
    <row r="411" spans="1:9" ht="28.8" x14ac:dyDescent="0.3">
      <c r="A411" s="43">
        <v>2022</v>
      </c>
      <c r="B411" s="43" t="s">
        <v>56</v>
      </c>
      <c r="C411" s="43" t="s">
        <v>40</v>
      </c>
      <c r="D411" s="46" t="s">
        <v>41</v>
      </c>
      <c r="E411" s="43">
        <v>643</v>
      </c>
      <c r="F411" s="47">
        <v>7000</v>
      </c>
      <c r="G411" s="47">
        <v>7840</v>
      </c>
      <c r="H411" s="45">
        <v>1400</v>
      </c>
      <c r="I411" s="43" t="s">
        <v>55</v>
      </c>
    </row>
    <row r="412" spans="1:9" ht="28.8" x14ac:dyDescent="0.3">
      <c r="A412" s="40">
        <v>2022</v>
      </c>
      <c r="B412" s="40" t="s">
        <v>56</v>
      </c>
      <c r="C412" s="40" t="s">
        <v>38</v>
      </c>
      <c r="D412" s="48" t="s">
        <v>42</v>
      </c>
      <c r="E412" s="40">
        <v>455</v>
      </c>
      <c r="F412" s="49">
        <v>4579</v>
      </c>
      <c r="G412" s="49">
        <v>5128</v>
      </c>
      <c r="H412" s="50">
        <v>916</v>
      </c>
      <c r="I412" s="40" t="s">
        <v>55</v>
      </c>
    </row>
    <row r="413" spans="1:9" ht="28.8" x14ac:dyDescent="0.3">
      <c r="A413" s="43">
        <v>2022</v>
      </c>
      <c r="B413" s="43" t="s">
        <v>56</v>
      </c>
      <c r="C413" s="43" t="s">
        <v>40</v>
      </c>
      <c r="D413" s="46" t="s">
        <v>43</v>
      </c>
      <c r="E413" s="51">
        <v>345</v>
      </c>
      <c r="F413" s="45">
        <v>7000</v>
      </c>
      <c r="G413" s="45">
        <v>7840</v>
      </c>
      <c r="H413" s="45">
        <v>1400</v>
      </c>
      <c r="I413" s="43" t="s">
        <v>55</v>
      </c>
    </row>
    <row r="414" spans="1:9" x14ac:dyDescent="0.3">
      <c r="A414" s="40">
        <v>2022</v>
      </c>
      <c r="B414" s="40" t="s">
        <v>56</v>
      </c>
      <c r="C414" s="40" t="s">
        <v>36</v>
      </c>
      <c r="D414" s="41" t="s">
        <v>44</v>
      </c>
      <c r="E414" s="50">
        <v>122</v>
      </c>
      <c r="F414" s="50">
        <v>100</v>
      </c>
      <c r="G414" s="50">
        <v>112</v>
      </c>
      <c r="H414" s="50">
        <v>20</v>
      </c>
      <c r="I414" s="40" t="s">
        <v>55</v>
      </c>
    </row>
    <row r="415" spans="1:9" ht="28.8" x14ac:dyDescent="0.3">
      <c r="A415" s="43">
        <v>2022</v>
      </c>
      <c r="B415" s="43" t="s">
        <v>56</v>
      </c>
      <c r="C415" s="43" t="s">
        <v>45</v>
      </c>
      <c r="D415" s="46" t="s">
        <v>46</v>
      </c>
      <c r="E415" s="43">
        <v>78</v>
      </c>
      <c r="F415" s="47">
        <v>2289</v>
      </c>
      <c r="G415" s="47">
        <v>5126</v>
      </c>
      <c r="H415" s="51">
        <v>458</v>
      </c>
      <c r="I415" s="43" t="s">
        <v>55</v>
      </c>
    </row>
    <row r="416" spans="1:9" ht="28.8" x14ac:dyDescent="0.3">
      <c r="A416" s="40">
        <v>2022</v>
      </c>
      <c r="B416" s="40" t="s">
        <v>56</v>
      </c>
      <c r="C416" s="40" t="s">
        <v>45</v>
      </c>
      <c r="D416" s="48" t="s">
        <v>47</v>
      </c>
      <c r="E416" s="40">
        <v>76</v>
      </c>
      <c r="F416" s="49">
        <v>2288</v>
      </c>
      <c r="G416" s="49">
        <v>5126</v>
      </c>
      <c r="H416" s="50">
        <v>458</v>
      </c>
      <c r="I416" s="40" t="s">
        <v>55</v>
      </c>
    </row>
    <row r="417" spans="1:9" ht="28.8" x14ac:dyDescent="0.3">
      <c r="A417" s="43">
        <v>2022</v>
      </c>
      <c r="B417" s="43" t="s">
        <v>56</v>
      </c>
      <c r="C417" s="43" t="s">
        <v>45</v>
      </c>
      <c r="D417" s="46" t="s">
        <v>48</v>
      </c>
      <c r="E417" s="43">
        <v>46</v>
      </c>
      <c r="F417" s="43">
        <v>100</v>
      </c>
      <c r="G417" s="43">
        <v>224</v>
      </c>
      <c r="H417" s="51">
        <v>20</v>
      </c>
      <c r="I417" s="43" t="s">
        <v>55</v>
      </c>
    </row>
    <row r="418" spans="1:9" ht="28.8" x14ac:dyDescent="0.3">
      <c r="A418" s="40">
        <v>2022</v>
      </c>
      <c r="B418" s="40" t="s">
        <v>56</v>
      </c>
      <c r="C418" s="40" t="s">
        <v>45</v>
      </c>
      <c r="D418" s="48" t="s">
        <v>49</v>
      </c>
      <c r="E418" s="40">
        <v>34</v>
      </c>
      <c r="F418" s="49">
        <v>2288</v>
      </c>
      <c r="G418" s="49">
        <v>5126</v>
      </c>
      <c r="H418" s="50">
        <v>458</v>
      </c>
      <c r="I418" s="40" t="s">
        <v>55</v>
      </c>
    </row>
    <row r="419" spans="1:9" x14ac:dyDescent="0.3">
      <c r="A419" s="43">
        <v>2022</v>
      </c>
      <c r="B419" s="43" t="s">
        <v>56</v>
      </c>
      <c r="C419" s="43" t="s">
        <v>36</v>
      </c>
      <c r="D419" s="44" t="s">
        <v>50</v>
      </c>
      <c r="E419" s="51">
        <v>7</v>
      </c>
      <c r="F419" s="51">
        <v>200</v>
      </c>
      <c r="G419" s="51">
        <v>224</v>
      </c>
      <c r="H419" s="51">
        <v>40</v>
      </c>
      <c r="I419" s="43" t="s">
        <v>55</v>
      </c>
    </row>
    <row r="420" spans="1:9" ht="28.8" x14ac:dyDescent="0.3">
      <c r="A420" s="40">
        <v>2022</v>
      </c>
      <c r="B420" s="40" t="s">
        <v>56</v>
      </c>
      <c r="C420" s="40" t="s">
        <v>45</v>
      </c>
      <c r="D420" s="48" t="s">
        <v>52</v>
      </c>
      <c r="E420" s="40">
        <v>3</v>
      </c>
      <c r="F420" s="49">
        <v>2289</v>
      </c>
      <c r="G420" s="49">
        <v>5127</v>
      </c>
      <c r="H420" s="50">
        <v>458</v>
      </c>
      <c r="I420" s="40" t="s">
        <v>55</v>
      </c>
    </row>
    <row r="421" spans="1:9" ht="28.8" x14ac:dyDescent="0.3">
      <c r="A421" s="43">
        <v>2022</v>
      </c>
      <c r="B421" s="43" t="s">
        <v>56</v>
      </c>
      <c r="C421" s="43" t="s">
        <v>51</v>
      </c>
      <c r="D421" s="46" t="s">
        <v>51</v>
      </c>
      <c r="E421" s="43">
        <v>2</v>
      </c>
      <c r="F421" s="47">
        <v>7920</v>
      </c>
      <c r="G421" s="47">
        <v>7392</v>
      </c>
      <c r="H421" s="45">
        <v>1584</v>
      </c>
      <c r="I421" s="43" t="s">
        <v>55</v>
      </c>
    </row>
    <row r="422" spans="1:9" ht="43.2" x14ac:dyDescent="0.3">
      <c r="A422" s="40">
        <v>2022</v>
      </c>
      <c r="B422" s="40" t="s">
        <v>57</v>
      </c>
      <c r="C422" s="40" t="s">
        <v>32</v>
      </c>
      <c r="D422" s="41" t="s">
        <v>33</v>
      </c>
      <c r="E422" s="42">
        <v>3566</v>
      </c>
      <c r="F422" s="42">
        <v>4577</v>
      </c>
      <c r="G422" s="42">
        <v>5127</v>
      </c>
      <c r="H422" s="50">
        <v>915</v>
      </c>
      <c r="I422" s="40" t="s">
        <v>34</v>
      </c>
    </row>
    <row r="423" spans="1:9" ht="28.8" x14ac:dyDescent="0.3">
      <c r="A423" s="43">
        <v>2022</v>
      </c>
      <c r="B423" s="43" t="s">
        <v>57</v>
      </c>
      <c r="C423" s="43" t="s">
        <v>32</v>
      </c>
      <c r="D423" s="44" t="s">
        <v>35</v>
      </c>
      <c r="E423" s="45">
        <v>2498</v>
      </c>
      <c r="F423" s="45">
        <v>8800</v>
      </c>
      <c r="G423" s="45">
        <v>8960</v>
      </c>
      <c r="H423" s="45">
        <v>1760</v>
      </c>
      <c r="I423" s="43" t="s">
        <v>34</v>
      </c>
    </row>
    <row r="424" spans="1:9" ht="28.8" x14ac:dyDescent="0.3">
      <c r="A424" s="40">
        <v>2022</v>
      </c>
      <c r="B424" s="40" t="s">
        <v>57</v>
      </c>
      <c r="C424" s="40" t="s">
        <v>36</v>
      </c>
      <c r="D424" s="41" t="s">
        <v>37</v>
      </c>
      <c r="E424" s="42">
        <v>1245</v>
      </c>
      <c r="F424" s="42">
        <v>5035</v>
      </c>
      <c r="G424" s="42">
        <v>5126</v>
      </c>
      <c r="H424" s="42">
        <v>1007</v>
      </c>
      <c r="I424" s="40" t="s">
        <v>34</v>
      </c>
    </row>
    <row r="425" spans="1:9" ht="28.8" x14ac:dyDescent="0.3">
      <c r="A425" s="43">
        <v>2022</v>
      </c>
      <c r="B425" s="43" t="s">
        <v>57</v>
      </c>
      <c r="C425" s="43" t="s">
        <v>38</v>
      </c>
      <c r="D425" s="46" t="s">
        <v>39</v>
      </c>
      <c r="E425" s="43">
        <v>644</v>
      </c>
      <c r="F425" s="47">
        <v>6318</v>
      </c>
      <c r="G425" s="47">
        <v>6433</v>
      </c>
      <c r="H425" s="45">
        <v>1264</v>
      </c>
      <c r="I425" s="43" t="s">
        <v>34</v>
      </c>
    </row>
    <row r="426" spans="1:9" ht="28.8" x14ac:dyDescent="0.3">
      <c r="A426" s="40">
        <v>2022</v>
      </c>
      <c r="B426" s="40" t="s">
        <v>57</v>
      </c>
      <c r="C426" s="40" t="s">
        <v>40</v>
      </c>
      <c r="D426" s="48" t="s">
        <v>41</v>
      </c>
      <c r="E426" s="40">
        <v>643</v>
      </c>
      <c r="F426" s="49">
        <v>7700</v>
      </c>
      <c r="G426" s="49">
        <v>7840</v>
      </c>
      <c r="H426" s="42">
        <v>1540</v>
      </c>
      <c r="I426" s="40" t="s">
        <v>34</v>
      </c>
    </row>
    <row r="427" spans="1:9" ht="28.8" x14ac:dyDescent="0.3">
      <c r="A427" s="43">
        <v>2022</v>
      </c>
      <c r="B427" s="43" t="s">
        <v>57</v>
      </c>
      <c r="C427" s="43" t="s">
        <v>38</v>
      </c>
      <c r="D427" s="46" t="s">
        <v>42</v>
      </c>
      <c r="E427" s="43">
        <v>455</v>
      </c>
      <c r="F427" s="47">
        <v>5036</v>
      </c>
      <c r="G427" s="47">
        <v>5128</v>
      </c>
      <c r="H427" s="45">
        <v>1007</v>
      </c>
      <c r="I427" s="43" t="s">
        <v>55</v>
      </c>
    </row>
    <row r="428" spans="1:9" ht="28.8" x14ac:dyDescent="0.3">
      <c r="A428" s="40">
        <v>2022</v>
      </c>
      <c r="B428" s="40" t="s">
        <v>57</v>
      </c>
      <c r="C428" s="40" t="s">
        <v>40</v>
      </c>
      <c r="D428" s="48" t="s">
        <v>43</v>
      </c>
      <c r="E428" s="50">
        <v>345</v>
      </c>
      <c r="F428" s="42">
        <v>7700</v>
      </c>
      <c r="G428" s="42">
        <v>7840</v>
      </c>
      <c r="H428" s="42">
        <v>1540</v>
      </c>
      <c r="I428" s="40" t="s">
        <v>55</v>
      </c>
    </row>
    <row r="429" spans="1:9" x14ac:dyDescent="0.3">
      <c r="A429" s="43">
        <v>2022</v>
      </c>
      <c r="B429" s="43" t="s">
        <v>57</v>
      </c>
      <c r="C429" s="43" t="s">
        <v>36</v>
      </c>
      <c r="D429" s="44" t="s">
        <v>44</v>
      </c>
      <c r="E429" s="51">
        <v>122</v>
      </c>
      <c r="F429" s="51">
        <v>110</v>
      </c>
      <c r="G429" s="51">
        <v>112</v>
      </c>
      <c r="H429" s="51">
        <v>22</v>
      </c>
      <c r="I429" s="43" t="s">
        <v>55</v>
      </c>
    </row>
    <row r="430" spans="1:9" ht="28.8" x14ac:dyDescent="0.3">
      <c r="A430" s="40">
        <v>2022</v>
      </c>
      <c r="B430" s="40" t="s">
        <v>57</v>
      </c>
      <c r="C430" s="40" t="s">
        <v>45</v>
      </c>
      <c r="D430" s="48" t="s">
        <v>46</v>
      </c>
      <c r="E430" s="40">
        <v>78</v>
      </c>
      <c r="F430" s="49">
        <v>2517</v>
      </c>
      <c r="G430" s="49">
        <v>5126</v>
      </c>
      <c r="H430" s="50">
        <v>503</v>
      </c>
      <c r="I430" s="40" t="s">
        <v>55</v>
      </c>
    </row>
    <row r="431" spans="1:9" ht="28.8" x14ac:dyDescent="0.3">
      <c r="A431" s="43">
        <v>2022</v>
      </c>
      <c r="B431" s="43" t="s">
        <v>57</v>
      </c>
      <c r="C431" s="43" t="s">
        <v>45</v>
      </c>
      <c r="D431" s="46" t="s">
        <v>47</v>
      </c>
      <c r="E431" s="43">
        <v>76</v>
      </c>
      <c r="F431" s="47">
        <v>2288</v>
      </c>
      <c r="G431" s="47">
        <v>5126</v>
      </c>
      <c r="H431" s="51">
        <v>458</v>
      </c>
      <c r="I431" s="43" t="s">
        <v>55</v>
      </c>
    </row>
    <row r="432" spans="1:9" ht="28.8" x14ac:dyDescent="0.3">
      <c r="A432" s="40">
        <v>2022</v>
      </c>
      <c r="B432" s="40" t="s">
        <v>57</v>
      </c>
      <c r="C432" s="40" t="s">
        <v>45</v>
      </c>
      <c r="D432" s="48" t="s">
        <v>48</v>
      </c>
      <c r="E432" s="40">
        <v>46</v>
      </c>
      <c r="F432" s="40">
        <v>100</v>
      </c>
      <c r="G432" s="40">
        <v>224</v>
      </c>
      <c r="H432" s="50">
        <v>20</v>
      </c>
      <c r="I432" s="40" t="s">
        <v>55</v>
      </c>
    </row>
    <row r="433" spans="1:9" ht="28.8" x14ac:dyDescent="0.3">
      <c r="A433" s="43">
        <v>2022</v>
      </c>
      <c r="B433" s="43" t="s">
        <v>57</v>
      </c>
      <c r="C433" s="43" t="s">
        <v>45</v>
      </c>
      <c r="D433" s="46" t="s">
        <v>49</v>
      </c>
      <c r="E433" s="43">
        <v>34</v>
      </c>
      <c r="F433" s="47">
        <v>2288</v>
      </c>
      <c r="G433" s="47">
        <v>5126</v>
      </c>
      <c r="H433" s="51">
        <v>458</v>
      </c>
      <c r="I433" s="43" t="s">
        <v>55</v>
      </c>
    </row>
    <row r="434" spans="1:9" x14ac:dyDescent="0.3">
      <c r="A434" s="40">
        <v>2022</v>
      </c>
      <c r="B434" s="40" t="s">
        <v>57</v>
      </c>
      <c r="C434" s="40" t="s">
        <v>36</v>
      </c>
      <c r="D434" s="41" t="s">
        <v>50</v>
      </c>
      <c r="E434" s="50">
        <v>7</v>
      </c>
      <c r="F434" s="50">
        <v>200</v>
      </c>
      <c r="G434" s="50">
        <v>224</v>
      </c>
      <c r="H434" s="50">
        <v>40</v>
      </c>
      <c r="I434" s="40" t="s">
        <v>55</v>
      </c>
    </row>
    <row r="435" spans="1:9" ht="28.8" x14ac:dyDescent="0.3">
      <c r="A435" s="43">
        <v>2022</v>
      </c>
      <c r="B435" s="43" t="s">
        <v>57</v>
      </c>
      <c r="C435" s="43" t="s">
        <v>45</v>
      </c>
      <c r="D435" s="46" t="s">
        <v>52</v>
      </c>
      <c r="E435" s="43">
        <v>3</v>
      </c>
      <c r="F435" s="47">
        <v>3300</v>
      </c>
      <c r="G435" s="47">
        <v>5127</v>
      </c>
      <c r="H435" s="51">
        <v>660</v>
      </c>
      <c r="I435" s="43" t="s">
        <v>55</v>
      </c>
    </row>
    <row r="436" spans="1:9" ht="28.8" x14ac:dyDescent="0.3">
      <c r="A436" s="40">
        <v>2022</v>
      </c>
      <c r="B436" s="40" t="s">
        <v>57</v>
      </c>
      <c r="C436" s="40" t="s">
        <v>51</v>
      </c>
      <c r="D436" s="48" t="s">
        <v>51</v>
      </c>
      <c r="E436" s="40">
        <v>2</v>
      </c>
      <c r="F436" s="49">
        <v>4577</v>
      </c>
      <c r="G436" s="49">
        <v>7392</v>
      </c>
      <c r="H436" s="50">
        <v>915</v>
      </c>
      <c r="I436" s="40" t="s">
        <v>34</v>
      </c>
    </row>
    <row r="437" spans="1:9" ht="43.2" x14ac:dyDescent="0.3">
      <c r="A437" s="43">
        <v>2022</v>
      </c>
      <c r="B437" s="43" t="s">
        <v>58</v>
      </c>
      <c r="C437" s="43" t="s">
        <v>32</v>
      </c>
      <c r="D437" s="44" t="s">
        <v>33</v>
      </c>
      <c r="E437" s="45">
        <v>3566</v>
      </c>
      <c r="F437" s="45">
        <v>4577</v>
      </c>
      <c r="G437" s="45">
        <v>5127</v>
      </c>
      <c r="H437" s="51">
        <v>915</v>
      </c>
      <c r="I437" s="43" t="s">
        <v>55</v>
      </c>
    </row>
    <row r="438" spans="1:9" ht="28.8" x14ac:dyDescent="0.3">
      <c r="A438" s="40">
        <v>2022</v>
      </c>
      <c r="B438" s="40" t="s">
        <v>58</v>
      </c>
      <c r="C438" s="40" t="s">
        <v>32</v>
      </c>
      <c r="D438" s="41" t="s">
        <v>35</v>
      </c>
      <c r="E438" s="42">
        <v>2498</v>
      </c>
      <c r="F438" s="42">
        <v>8000</v>
      </c>
      <c r="G438" s="42">
        <v>8960</v>
      </c>
      <c r="H438" s="42">
        <v>1600</v>
      </c>
      <c r="I438" s="40" t="s">
        <v>34</v>
      </c>
    </row>
    <row r="439" spans="1:9" ht="28.8" x14ac:dyDescent="0.3">
      <c r="A439" s="43">
        <v>2022</v>
      </c>
      <c r="B439" s="43" t="s">
        <v>58</v>
      </c>
      <c r="C439" s="43" t="s">
        <v>36</v>
      </c>
      <c r="D439" s="44" t="s">
        <v>37</v>
      </c>
      <c r="E439" s="45">
        <v>1245</v>
      </c>
      <c r="F439" s="45">
        <v>4577</v>
      </c>
      <c r="G439" s="45">
        <v>5126</v>
      </c>
      <c r="H439" s="51">
        <v>915</v>
      </c>
      <c r="I439" s="43" t="s">
        <v>34</v>
      </c>
    </row>
    <row r="440" spans="1:9" ht="28.8" x14ac:dyDescent="0.3">
      <c r="A440" s="40">
        <v>2022</v>
      </c>
      <c r="B440" s="40" t="s">
        <v>58</v>
      </c>
      <c r="C440" s="40" t="s">
        <v>38</v>
      </c>
      <c r="D440" s="48" t="s">
        <v>39</v>
      </c>
      <c r="E440" s="40">
        <v>644</v>
      </c>
      <c r="F440" s="49">
        <v>5744</v>
      </c>
      <c r="G440" s="49">
        <v>6433</v>
      </c>
      <c r="H440" s="42">
        <v>1149</v>
      </c>
      <c r="I440" s="40" t="s">
        <v>34</v>
      </c>
    </row>
    <row r="441" spans="1:9" ht="28.8" x14ac:dyDescent="0.3">
      <c r="A441" s="43">
        <v>2022</v>
      </c>
      <c r="B441" s="43" t="s">
        <v>58</v>
      </c>
      <c r="C441" s="43" t="s">
        <v>40</v>
      </c>
      <c r="D441" s="46" t="s">
        <v>41</v>
      </c>
      <c r="E441" s="43">
        <v>643</v>
      </c>
      <c r="F441" s="47">
        <v>7000</v>
      </c>
      <c r="G441" s="47">
        <v>7840</v>
      </c>
      <c r="H441" s="45">
        <v>1400</v>
      </c>
      <c r="I441" s="43" t="s">
        <v>34</v>
      </c>
    </row>
    <row r="442" spans="1:9" ht="28.8" x14ac:dyDescent="0.3">
      <c r="A442" s="40">
        <v>2022</v>
      </c>
      <c r="B442" s="40" t="s">
        <v>58</v>
      </c>
      <c r="C442" s="40" t="s">
        <v>38</v>
      </c>
      <c r="D442" s="48" t="s">
        <v>42</v>
      </c>
      <c r="E442" s="40">
        <v>455</v>
      </c>
      <c r="F442" s="49">
        <v>4579</v>
      </c>
      <c r="G442" s="49">
        <v>5128</v>
      </c>
      <c r="H442" s="50">
        <v>916</v>
      </c>
      <c r="I442" s="40" t="s">
        <v>34</v>
      </c>
    </row>
    <row r="443" spans="1:9" ht="28.8" x14ac:dyDescent="0.3">
      <c r="A443" s="43">
        <v>2022</v>
      </c>
      <c r="B443" s="43" t="s">
        <v>58</v>
      </c>
      <c r="C443" s="43" t="s">
        <v>40</v>
      </c>
      <c r="D443" s="46" t="s">
        <v>43</v>
      </c>
      <c r="E443" s="51">
        <v>345</v>
      </c>
      <c r="F443" s="45">
        <v>7000</v>
      </c>
      <c r="G443" s="45">
        <v>7840</v>
      </c>
      <c r="H443" s="45">
        <v>1400</v>
      </c>
      <c r="I443" s="43" t="s">
        <v>34</v>
      </c>
    </row>
    <row r="444" spans="1:9" x14ac:dyDescent="0.3">
      <c r="A444" s="40">
        <v>2022</v>
      </c>
      <c r="B444" s="40" t="s">
        <v>58</v>
      </c>
      <c r="C444" s="40" t="s">
        <v>36</v>
      </c>
      <c r="D444" s="41" t="s">
        <v>44</v>
      </c>
      <c r="E444" s="50">
        <v>122</v>
      </c>
      <c r="F444" s="50">
        <v>100</v>
      </c>
      <c r="G444" s="50">
        <v>112</v>
      </c>
      <c r="H444" s="50">
        <v>20</v>
      </c>
      <c r="I444" s="40" t="s">
        <v>34</v>
      </c>
    </row>
    <row r="445" spans="1:9" ht="28.8" x14ac:dyDescent="0.3">
      <c r="A445" s="43">
        <v>2022</v>
      </c>
      <c r="B445" s="43" t="s">
        <v>58</v>
      </c>
      <c r="C445" s="43" t="s">
        <v>45</v>
      </c>
      <c r="D445" s="46" t="s">
        <v>46</v>
      </c>
      <c r="E445" s="43">
        <v>78</v>
      </c>
      <c r="F445" s="47">
        <v>2289</v>
      </c>
      <c r="G445" s="47">
        <v>5126</v>
      </c>
      <c r="H445" s="51">
        <v>458</v>
      </c>
      <c r="I445" s="43" t="s">
        <v>34</v>
      </c>
    </row>
    <row r="446" spans="1:9" ht="28.8" x14ac:dyDescent="0.3">
      <c r="A446" s="40">
        <v>2022</v>
      </c>
      <c r="B446" s="40" t="s">
        <v>58</v>
      </c>
      <c r="C446" s="40" t="s">
        <v>45</v>
      </c>
      <c r="D446" s="48" t="s">
        <v>47</v>
      </c>
      <c r="E446" s="40">
        <v>76</v>
      </c>
      <c r="F446" s="49">
        <v>2288</v>
      </c>
      <c r="G446" s="49">
        <v>5126</v>
      </c>
      <c r="H446" s="50">
        <v>458</v>
      </c>
      <c r="I446" s="40" t="s">
        <v>34</v>
      </c>
    </row>
    <row r="447" spans="1:9" ht="28.8" x14ac:dyDescent="0.3">
      <c r="A447" s="43">
        <v>2022</v>
      </c>
      <c r="B447" s="43" t="s">
        <v>58</v>
      </c>
      <c r="C447" s="43" t="s">
        <v>45</v>
      </c>
      <c r="D447" s="46" t="s">
        <v>48</v>
      </c>
      <c r="E447" s="43">
        <v>46</v>
      </c>
      <c r="F447" s="43">
        <v>100</v>
      </c>
      <c r="G447" s="43">
        <v>224</v>
      </c>
      <c r="H447" s="51">
        <v>20</v>
      </c>
      <c r="I447" s="43" t="s">
        <v>34</v>
      </c>
    </row>
    <row r="448" spans="1:9" ht="28.8" x14ac:dyDescent="0.3">
      <c r="A448" s="40">
        <v>2022</v>
      </c>
      <c r="B448" s="40" t="s">
        <v>58</v>
      </c>
      <c r="C448" s="40" t="s">
        <v>45</v>
      </c>
      <c r="D448" s="48" t="s">
        <v>49</v>
      </c>
      <c r="E448" s="40">
        <v>34</v>
      </c>
      <c r="F448" s="49">
        <v>2288</v>
      </c>
      <c r="G448" s="49">
        <v>5126</v>
      </c>
      <c r="H448" s="50">
        <v>458</v>
      </c>
      <c r="I448" s="40" t="s">
        <v>34</v>
      </c>
    </row>
    <row r="449" spans="1:9" x14ac:dyDescent="0.3">
      <c r="A449" s="43">
        <v>2022</v>
      </c>
      <c r="B449" s="43" t="s">
        <v>58</v>
      </c>
      <c r="C449" s="43" t="s">
        <v>36</v>
      </c>
      <c r="D449" s="44" t="s">
        <v>50</v>
      </c>
      <c r="E449" s="51">
        <v>7</v>
      </c>
      <c r="F449" s="51">
        <v>200</v>
      </c>
      <c r="G449" s="51">
        <v>224</v>
      </c>
      <c r="H449" s="51">
        <v>40</v>
      </c>
      <c r="I449" s="43" t="s">
        <v>34</v>
      </c>
    </row>
    <row r="450" spans="1:9" ht="28.8" x14ac:dyDescent="0.3">
      <c r="A450" s="40">
        <v>2022</v>
      </c>
      <c r="B450" s="40" t="s">
        <v>58</v>
      </c>
      <c r="C450" s="40" t="s">
        <v>51</v>
      </c>
      <c r="D450" s="48" t="s">
        <v>51</v>
      </c>
      <c r="E450" s="40">
        <v>3</v>
      </c>
      <c r="F450" s="49">
        <v>4577</v>
      </c>
      <c r="G450" s="49">
        <v>7392</v>
      </c>
      <c r="H450" s="50">
        <v>915</v>
      </c>
      <c r="I450" s="40" t="s">
        <v>34</v>
      </c>
    </row>
    <row r="451" spans="1:9" ht="28.8" x14ac:dyDescent="0.3">
      <c r="A451" s="43">
        <v>2022</v>
      </c>
      <c r="B451" s="43" t="s">
        <v>58</v>
      </c>
      <c r="C451" s="43" t="s">
        <v>45</v>
      </c>
      <c r="D451" s="46" t="s">
        <v>52</v>
      </c>
      <c r="E451" s="43">
        <v>3</v>
      </c>
      <c r="F451" s="47">
        <v>2289</v>
      </c>
      <c r="G451" s="47">
        <v>5127</v>
      </c>
      <c r="H451" s="51">
        <v>458</v>
      </c>
      <c r="I451" s="43" t="s">
        <v>34</v>
      </c>
    </row>
    <row r="452" spans="1:9" ht="43.2" x14ac:dyDescent="0.3">
      <c r="A452" s="40">
        <v>2022</v>
      </c>
      <c r="B452" s="40" t="s">
        <v>59</v>
      </c>
      <c r="C452" s="40" t="s">
        <v>32</v>
      </c>
      <c r="D452" s="41" t="s">
        <v>33</v>
      </c>
      <c r="E452" s="42">
        <v>3566</v>
      </c>
      <c r="F452" s="42">
        <v>4577</v>
      </c>
      <c r="G452" s="42">
        <v>5127</v>
      </c>
      <c r="H452" s="50">
        <v>915</v>
      </c>
      <c r="I452" s="40" t="s">
        <v>34</v>
      </c>
    </row>
    <row r="453" spans="1:9" ht="28.8" x14ac:dyDescent="0.3">
      <c r="A453" s="43">
        <v>2022</v>
      </c>
      <c r="B453" s="43" t="s">
        <v>59</v>
      </c>
      <c r="C453" s="43" t="s">
        <v>32</v>
      </c>
      <c r="D453" s="44" t="s">
        <v>35</v>
      </c>
      <c r="E453" s="45">
        <v>2498</v>
      </c>
      <c r="F453" s="45">
        <v>8000</v>
      </c>
      <c r="G453" s="45">
        <v>8960</v>
      </c>
      <c r="H453" s="45">
        <v>1600</v>
      </c>
      <c r="I453" s="43" t="s">
        <v>34</v>
      </c>
    </row>
    <row r="454" spans="1:9" ht="28.8" x14ac:dyDescent="0.3">
      <c r="A454" s="40">
        <v>2022</v>
      </c>
      <c r="B454" s="40" t="s">
        <v>59</v>
      </c>
      <c r="C454" s="40" t="s">
        <v>36</v>
      </c>
      <c r="D454" s="41" t="s">
        <v>37</v>
      </c>
      <c r="E454" s="42">
        <v>1245</v>
      </c>
      <c r="F454" s="42">
        <v>4577</v>
      </c>
      <c r="G454" s="42">
        <v>5126</v>
      </c>
      <c r="H454" s="50">
        <v>915</v>
      </c>
      <c r="I454" s="40" t="s">
        <v>34</v>
      </c>
    </row>
    <row r="455" spans="1:9" ht="28.8" x14ac:dyDescent="0.3">
      <c r="A455" s="43">
        <v>2022</v>
      </c>
      <c r="B455" s="43" t="s">
        <v>59</v>
      </c>
      <c r="C455" s="43" t="s">
        <v>38</v>
      </c>
      <c r="D455" s="46" t="s">
        <v>39</v>
      </c>
      <c r="E455" s="43">
        <v>644</v>
      </c>
      <c r="F455" s="47">
        <v>5744</v>
      </c>
      <c r="G455" s="47">
        <v>6433</v>
      </c>
      <c r="H455" s="45">
        <v>1149</v>
      </c>
      <c r="I455" s="43" t="s">
        <v>34</v>
      </c>
    </row>
    <row r="456" spans="1:9" ht="28.8" x14ac:dyDescent="0.3">
      <c r="A456" s="40">
        <v>2022</v>
      </c>
      <c r="B456" s="40" t="s">
        <v>59</v>
      </c>
      <c r="C456" s="40" t="s">
        <v>40</v>
      </c>
      <c r="D456" s="48" t="s">
        <v>41</v>
      </c>
      <c r="E456" s="40">
        <v>643</v>
      </c>
      <c r="F456" s="49">
        <v>7000</v>
      </c>
      <c r="G456" s="49">
        <v>7840</v>
      </c>
      <c r="H456" s="42">
        <v>1400</v>
      </c>
      <c r="I456" s="40" t="s">
        <v>34</v>
      </c>
    </row>
    <row r="457" spans="1:9" ht="28.8" x14ac:dyDescent="0.3">
      <c r="A457" s="43">
        <v>2022</v>
      </c>
      <c r="B457" s="43" t="s">
        <v>59</v>
      </c>
      <c r="C457" s="43" t="s">
        <v>38</v>
      </c>
      <c r="D457" s="46" t="s">
        <v>42</v>
      </c>
      <c r="E457" s="43">
        <v>455</v>
      </c>
      <c r="F457" s="47">
        <v>4579</v>
      </c>
      <c r="G457" s="47">
        <v>5128</v>
      </c>
      <c r="H457" s="51">
        <v>916</v>
      </c>
      <c r="I457" s="43" t="s">
        <v>34</v>
      </c>
    </row>
    <row r="458" spans="1:9" ht="28.8" x14ac:dyDescent="0.3">
      <c r="A458" s="40">
        <v>2022</v>
      </c>
      <c r="B458" s="40" t="s">
        <v>59</v>
      </c>
      <c r="C458" s="40" t="s">
        <v>40</v>
      </c>
      <c r="D458" s="48" t="s">
        <v>43</v>
      </c>
      <c r="E458" s="50">
        <v>345</v>
      </c>
      <c r="F458" s="42">
        <v>7000</v>
      </c>
      <c r="G458" s="42">
        <v>7840</v>
      </c>
      <c r="H458" s="42">
        <v>1400</v>
      </c>
      <c r="I458" s="40" t="s">
        <v>34</v>
      </c>
    </row>
    <row r="459" spans="1:9" x14ac:dyDescent="0.3">
      <c r="A459" s="43">
        <v>2022</v>
      </c>
      <c r="B459" s="43" t="s">
        <v>59</v>
      </c>
      <c r="C459" s="43" t="s">
        <v>36</v>
      </c>
      <c r="D459" s="44" t="s">
        <v>44</v>
      </c>
      <c r="E459" s="51">
        <v>122</v>
      </c>
      <c r="F459" s="51">
        <v>100</v>
      </c>
      <c r="G459" s="51">
        <v>112</v>
      </c>
      <c r="H459" s="51">
        <v>20</v>
      </c>
      <c r="I459" s="43" t="s">
        <v>34</v>
      </c>
    </row>
    <row r="460" spans="1:9" ht="28.8" x14ac:dyDescent="0.3">
      <c r="A460" s="40">
        <v>2022</v>
      </c>
      <c r="B460" s="40" t="s">
        <v>59</v>
      </c>
      <c r="C460" s="40" t="s">
        <v>45</v>
      </c>
      <c r="D460" s="48" t="s">
        <v>46</v>
      </c>
      <c r="E460" s="40">
        <v>78</v>
      </c>
      <c r="F460" s="49">
        <v>2289</v>
      </c>
      <c r="G460" s="49">
        <v>5126</v>
      </c>
      <c r="H460" s="50">
        <v>458</v>
      </c>
      <c r="I460" s="40" t="s">
        <v>34</v>
      </c>
    </row>
    <row r="461" spans="1:9" ht="28.8" x14ac:dyDescent="0.3">
      <c r="A461" s="43">
        <v>2022</v>
      </c>
      <c r="B461" s="43" t="s">
        <v>59</v>
      </c>
      <c r="C461" s="43" t="s">
        <v>45</v>
      </c>
      <c r="D461" s="46" t="s">
        <v>47</v>
      </c>
      <c r="E461" s="43">
        <v>76</v>
      </c>
      <c r="F461" s="47">
        <v>2288</v>
      </c>
      <c r="G461" s="47">
        <v>5126</v>
      </c>
      <c r="H461" s="51">
        <v>458</v>
      </c>
      <c r="I461" s="43" t="s">
        <v>34</v>
      </c>
    </row>
    <row r="462" spans="1:9" ht="28.8" x14ac:dyDescent="0.3">
      <c r="A462" s="40">
        <v>2022</v>
      </c>
      <c r="B462" s="40" t="s">
        <v>59</v>
      </c>
      <c r="C462" s="40" t="s">
        <v>45</v>
      </c>
      <c r="D462" s="48" t="s">
        <v>48</v>
      </c>
      <c r="E462" s="40">
        <v>46</v>
      </c>
      <c r="F462" s="40">
        <v>100</v>
      </c>
      <c r="G462" s="40">
        <v>224</v>
      </c>
      <c r="H462" s="50">
        <v>20</v>
      </c>
      <c r="I462" s="40" t="s">
        <v>34</v>
      </c>
    </row>
    <row r="463" spans="1:9" ht="28.8" x14ac:dyDescent="0.3">
      <c r="A463" s="43">
        <v>2022</v>
      </c>
      <c r="B463" s="43" t="s">
        <v>59</v>
      </c>
      <c r="C463" s="43" t="s">
        <v>45</v>
      </c>
      <c r="D463" s="46" t="s">
        <v>49</v>
      </c>
      <c r="E463" s="43">
        <v>34</v>
      </c>
      <c r="F463" s="47">
        <v>2288</v>
      </c>
      <c r="G463" s="47">
        <v>5126</v>
      </c>
      <c r="H463" s="51">
        <v>458</v>
      </c>
      <c r="I463" s="43" t="s">
        <v>34</v>
      </c>
    </row>
    <row r="464" spans="1:9" x14ac:dyDescent="0.3">
      <c r="A464" s="40">
        <v>2022</v>
      </c>
      <c r="B464" s="40" t="s">
        <v>59</v>
      </c>
      <c r="C464" s="40" t="s">
        <v>36</v>
      </c>
      <c r="D464" s="41" t="s">
        <v>50</v>
      </c>
      <c r="E464" s="50">
        <v>7</v>
      </c>
      <c r="F464" s="50">
        <v>200</v>
      </c>
      <c r="G464" s="50">
        <v>224</v>
      </c>
      <c r="H464" s="50">
        <v>40</v>
      </c>
      <c r="I464" s="40" t="s">
        <v>34</v>
      </c>
    </row>
    <row r="465" spans="1:9" ht="28.8" x14ac:dyDescent="0.3">
      <c r="A465" s="43">
        <v>2022</v>
      </c>
      <c r="B465" s="43" t="s">
        <v>59</v>
      </c>
      <c r="C465" s="43" t="s">
        <v>45</v>
      </c>
      <c r="D465" s="46" t="s">
        <v>52</v>
      </c>
      <c r="E465" s="43">
        <v>3</v>
      </c>
      <c r="F465" s="47">
        <v>2289</v>
      </c>
      <c r="G465" s="47">
        <v>5127</v>
      </c>
      <c r="H465" s="51">
        <v>458</v>
      </c>
      <c r="I465" s="43" t="s">
        <v>34</v>
      </c>
    </row>
    <row r="466" spans="1:9" ht="28.8" x14ac:dyDescent="0.3">
      <c r="A466" s="40">
        <v>2022</v>
      </c>
      <c r="B466" s="40" t="s">
        <v>59</v>
      </c>
      <c r="C466" s="40" t="s">
        <v>51</v>
      </c>
      <c r="D466" s="48" t="s">
        <v>51</v>
      </c>
      <c r="E466" s="40">
        <v>2</v>
      </c>
      <c r="F466" s="49">
        <v>6600</v>
      </c>
      <c r="G466" s="49">
        <v>7392</v>
      </c>
      <c r="H466" s="42">
        <v>1320</v>
      </c>
      <c r="I466" s="40" t="s">
        <v>34</v>
      </c>
    </row>
    <row r="467" spans="1:9" ht="43.2" x14ac:dyDescent="0.3">
      <c r="A467" s="43">
        <v>2022</v>
      </c>
      <c r="B467" s="43" t="s">
        <v>60</v>
      </c>
      <c r="C467" s="43" t="s">
        <v>32</v>
      </c>
      <c r="D467" s="44" t="s">
        <v>33</v>
      </c>
      <c r="E467" s="45">
        <v>3566</v>
      </c>
      <c r="F467" s="45">
        <v>4577</v>
      </c>
      <c r="G467" s="45">
        <v>5127</v>
      </c>
      <c r="H467" s="51">
        <v>915</v>
      </c>
      <c r="I467" s="43" t="s">
        <v>34</v>
      </c>
    </row>
    <row r="468" spans="1:9" ht="28.8" x14ac:dyDescent="0.3">
      <c r="A468" s="40">
        <v>2022</v>
      </c>
      <c r="B468" s="40" t="s">
        <v>60</v>
      </c>
      <c r="C468" s="40" t="s">
        <v>32</v>
      </c>
      <c r="D468" s="41" t="s">
        <v>35</v>
      </c>
      <c r="E468" s="42">
        <v>2498</v>
      </c>
      <c r="F468" s="42">
        <v>8000</v>
      </c>
      <c r="G468" s="42">
        <v>8960</v>
      </c>
      <c r="H468" s="42">
        <v>1600</v>
      </c>
      <c r="I468" s="40" t="s">
        <v>34</v>
      </c>
    </row>
    <row r="469" spans="1:9" ht="28.8" x14ac:dyDescent="0.3">
      <c r="A469" s="43">
        <v>2022</v>
      </c>
      <c r="B469" s="43" t="s">
        <v>60</v>
      </c>
      <c r="C469" s="43" t="s">
        <v>36</v>
      </c>
      <c r="D469" s="44" t="s">
        <v>37</v>
      </c>
      <c r="E469" s="45">
        <v>1245</v>
      </c>
      <c r="F469" s="45">
        <v>4577</v>
      </c>
      <c r="G469" s="45">
        <v>5126</v>
      </c>
      <c r="H469" s="51">
        <v>915</v>
      </c>
      <c r="I469" s="43" t="s">
        <v>34</v>
      </c>
    </row>
    <row r="470" spans="1:9" ht="28.8" x14ac:dyDescent="0.3">
      <c r="A470" s="40">
        <v>2022</v>
      </c>
      <c r="B470" s="40" t="s">
        <v>60</v>
      </c>
      <c r="C470" s="40" t="s">
        <v>38</v>
      </c>
      <c r="D470" s="48" t="s">
        <v>39</v>
      </c>
      <c r="E470" s="40">
        <v>644</v>
      </c>
      <c r="F470" s="49">
        <v>5744</v>
      </c>
      <c r="G470" s="49">
        <v>6433</v>
      </c>
      <c r="H470" s="42">
        <v>1149</v>
      </c>
      <c r="I470" s="40" t="s">
        <v>34</v>
      </c>
    </row>
    <row r="471" spans="1:9" ht="28.8" x14ac:dyDescent="0.3">
      <c r="A471" s="43">
        <v>2022</v>
      </c>
      <c r="B471" s="43" t="s">
        <v>60</v>
      </c>
      <c r="C471" s="43" t="s">
        <v>40</v>
      </c>
      <c r="D471" s="46" t="s">
        <v>41</v>
      </c>
      <c r="E471" s="43">
        <v>643</v>
      </c>
      <c r="F471" s="47">
        <v>7000</v>
      </c>
      <c r="G471" s="47">
        <v>7840</v>
      </c>
      <c r="H471" s="45">
        <v>1400</v>
      </c>
      <c r="I471" s="43" t="s">
        <v>34</v>
      </c>
    </row>
    <row r="472" spans="1:9" ht="28.8" x14ac:dyDescent="0.3">
      <c r="A472" s="40">
        <v>2022</v>
      </c>
      <c r="B472" s="40" t="s">
        <v>60</v>
      </c>
      <c r="C472" s="40" t="s">
        <v>38</v>
      </c>
      <c r="D472" s="48" t="s">
        <v>42</v>
      </c>
      <c r="E472" s="40">
        <v>455</v>
      </c>
      <c r="F472" s="49">
        <v>5036</v>
      </c>
      <c r="G472" s="49">
        <v>5128</v>
      </c>
      <c r="H472" s="42">
        <v>1007</v>
      </c>
      <c r="I472" s="40" t="s">
        <v>34</v>
      </c>
    </row>
    <row r="473" spans="1:9" ht="28.8" x14ac:dyDescent="0.3">
      <c r="A473" s="43">
        <v>2022</v>
      </c>
      <c r="B473" s="43" t="s">
        <v>60</v>
      </c>
      <c r="C473" s="43" t="s">
        <v>40</v>
      </c>
      <c r="D473" s="46" t="s">
        <v>43</v>
      </c>
      <c r="E473" s="51">
        <v>345</v>
      </c>
      <c r="F473" s="45">
        <v>7700</v>
      </c>
      <c r="G473" s="45">
        <v>7840</v>
      </c>
      <c r="H473" s="45">
        <v>1540</v>
      </c>
      <c r="I473" s="43" t="s">
        <v>34</v>
      </c>
    </row>
    <row r="474" spans="1:9" x14ac:dyDescent="0.3">
      <c r="A474" s="40">
        <v>2022</v>
      </c>
      <c r="B474" s="40" t="s">
        <v>60</v>
      </c>
      <c r="C474" s="40" t="s">
        <v>36</v>
      </c>
      <c r="D474" s="41" t="s">
        <v>44</v>
      </c>
      <c r="E474" s="50">
        <v>122</v>
      </c>
      <c r="F474" s="50">
        <v>110</v>
      </c>
      <c r="G474" s="50">
        <v>112</v>
      </c>
      <c r="H474" s="50">
        <v>22</v>
      </c>
      <c r="I474" s="40" t="s">
        <v>34</v>
      </c>
    </row>
    <row r="475" spans="1:9" ht="28.8" x14ac:dyDescent="0.3">
      <c r="A475" s="43">
        <v>2022</v>
      </c>
      <c r="B475" s="43" t="s">
        <v>60</v>
      </c>
      <c r="C475" s="43" t="s">
        <v>45</v>
      </c>
      <c r="D475" s="46" t="s">
        <v>46</v>
      </c>
      <c r="E475" s="43">
        <v>78</v>
      </c>
      <c r="F475" s="47">
        <v>2517</v>
      </c>
      <c r="G475" s="47">
        <v>5126</v>
      </c>
      <c r="H475" s="51">
        <v>503</v>
      </c>
      <c r="I475" s="43" t="s">
        <v>34</v>
      </c>
    </row>
    <row r="476" spans="1:9" ht="28.8" x14ac:dyDescent="0.3">
      <c r="A476" s="40">
        <v>2022</v>
      </c>
      <c r="B476" s="40" t="s">
        <v>60</v>
      </c>
      <c r="C476" s="40" t="s">
        <v>45</v>
      </c>
      <c r="D476" s="48" t="s">
        <v>47</v>
      </c>
      <c r="E476" s="40">
        <v>76</v>
      </c>
      <c r="F476" s="49">
        <v>2517</v>
      </c>
      <c r="G476" s="49">
        <v>5126</v>
      </c>
      <c r="H476" s="50">
        <v>503</v>
      </c>
      <c r="I476" s="40" t="s">
        <v>34</v>
      </c>
    </row>
    <row r="477" spans="1:9" ht="28.8" x14ac:dyDescent="0.3">
      <c r="A477" s="43">
        <v>2022</v>
      </c>
      <c r="B477" s="43" t="s">
        <v>60</v>
      </c>
      <c r="C477" s="43" t="s">
        <v>45</v>
      </c>
      <c r="D477" s="46" t="s">
        <v>48</v>
      </c>
      <c r="E477" s="43">
        <v>46</v>
      </c>
      <c r="F477" s="43">
        <v>115</v>
      </c>
      <c r="G477" s="43">
        <v>224</v>
      </c>
      <c r="H477" s="51">
        <v>23</v>
      </c>
      <c r="I477" s="43" t="s">
        <v>34</v>
      </c>
    </row>
    <row r="478" spans="1:9" ht="28.8" x14ac:dyDescent="0.3">
      <c r="A478" s="40">
        <v>2022</v>
      </c>
      <c r="B478" s="40" t="s">
        <v>60</v>
      </c>
      <c r="C478" s="40" t="s">
        <v>45</v>
      </c>
      <c r="D478" s="48" t="s">
        <v>49</v>
      </c>
      <c r="E478" s="40">
        <v>34</v>
      </c>
      <c r="F478" s="49">
        <v>2632</v>
      </c>
      <c r="G478" s="49">
        <v>5126</v>
      </c>
      <c r="H478" s="50">
        <v>526</v>
      </c>
      <c r="I478" s="40" t="s">
        <v>34</v>
      </c>
    </row>
    <row r="479" spans="1:9" x14ac:dyDescent="0.3">
      <c r="A479" s="43">
        <v>2022</v>
      </c>
      <c r="B479" s="43" t="s">
        <v>60</v>
      </c>
      <c r="C479" s="43" t="s">
        <v>36</v>
      </c>
      <c r="D479" s="44" t="s">
        <v>50</v>
      </c>
      <c r="E479" s="51">
        <v>7</v>
      </c>
      <c r="F479" s="51">
        <v>230</v>
      </c>
      <c r="G479" s="51">
        <v>224</v>
      </c>
      <c r="H479" s="51">
        <v>46</v>
      </c>
      <c r="I479" s="43" t="s">
        <v>34</v>
      </c>
    </row>
    <row r="480" spans="1:9" ht="28.8" x14ac:dyDescent="0.3">
      <c r="A480" s="40">
        <v>2022</v>
      </c>
      <c r="B480" s="40" t="s">
        <v>60</v>
      </c>
      <c r="C480" s="40" t="s">
        <v>45</v>
      </c>
      <c r="D480" s="48" t="s">
        <v>52</v>
      </c>
      <c r="E480" s="40">
        <v>3</v>
      </c>
      <c r="F480" s="49">
        <v>2632</v>
      </c>
      <c r="G480" s="49">
        <v>5127</v>
      </c>
      <c r="H480" s="50">
        <v>526</v>
      </c>
      <c r="I480" s="40" t="s">
        <v>34</v>
      </c>
    </row>
    <row r="481" spans="1:9" ht="28.8" x14ac:dyDescent="0.3">
      <c r="A481" s="43">
        <v>2022</v>
      </c>
      <c r="B481" s="43" t="s">
        <v>60</v>
      </c>
      <c r="C481" s="43" t="s">
        <v>51</v>
      </c>
      <c r="D481" s="46" t="s">
        <v>51</v>
      </c>
      <c r="E481" s="43">
        <v>2</v>
      </c>
      <c r="F481" s="47">
        <v>7590</v>
      </c>
      <c r="G481" s="47">
        <v>7392</v>
      </c>
      <c r="H481" s="45">
        <v>1518</v>
      </c>
      <c r="I481" s="43" t="s">
        <v>34</v>
      </c>
    </row>
    <row r="482" spans="1:9" ht="43.2" x14ac:dyDescent="0.3">
      <c r="A482" s="40">
        <v>2022</v>
      </c>
      <c r="B482" s="40" t="s">
        <v>61</v>
      </c>
      <c r="C482" s="40" t="s">
        <v>32</v>
      </c>
      <c r="D482" s="41" t="s">
        <v>33</v>
      </c>
      <c r="E482" s="42">
        <v>3566</v>
      </c>
      <c r="F482" s="42">
        <v>4577</v>
      </c>
      <c r="G482" s="42">
        <v>5127</v>
      </c>
      <c r="H482" s="50">
        <v>915</v>
      </c>
      <c r="I482" s="40" t="s">
        <v>34</v>
      </c>
    </row>
    <row r="483" spans="1:9" ht="28.8" x14ac:dyDescent="0.3">
      <c r="A483" s="43">
        <v>2022</v>
      </c>
      <c r="B483" s="43" t="s">
        <v>61</v>
      </c>
      <c r="C483" s="43" t="s">
        <v>32</v>
      </c>
      <c r="D483" s="44" t="s">
        <v>35</v>
      </c>
      <c r="E483" s="45">
        <v>2498</v>
      </c>
      <c r="F483" s="45">
        <v>8000</v>
      </c>
      <c r="G483" s="45">
        <v>8960</v>
      </c>
      <c r="H483" s="45">
        <v>1600</v>
      </c>
      <c r="I483" s="43" t="s">
        <v>34</v>
      </c>
    </row>
    <row r="484" spans="1:9" ht="28.8" x14ac:dyDescent="0.3">
      <c r="A484" s="40">
        <v>2022</v>
      </c>
      <c r="B484" s="40" t="s">
        <v>61</v>
      </c>
      <c r="C484" s="40" t="s">
        <v>36</v>
      </c>
      <c r="D484" s="41" t="s">
        <v>37</v>
      </c>
      <c r="E484" s="42">
        <v>1245</v>
      </c>
      <c r="F484" s="42">
        <v>4577</v>
      </c>
      <c r="G484" s="42">
        <v>5126</v>
      </c>
      <c r="H484" s="50">
        <v>915</v>
      </c>
      <c r="I484" s="40" t="s">
        <v>34</v>
      </c>
    </row>
    <row r="485" spans="1:9" ht="28.8" x14ac:dyDescent="0.3">
      <c r="A485" s="43">
        <v>2022</v>
      </c>
      <c r="B485" s="43" t="s">
        <v>61</v>
      </c>
      <c r="C485" s="43" t="s">
        <v>38</v>
      </c>
      <c r="D485" s="46" t="s">
        <v>39</v>
      </c>
      <c r="E485" s="43">
        <v>644</v>
      </c>
      <c r="F485" s="47">
        <v>5744</v>
      </c>
      <c r="G485" s="47">
        <v>6433</v>
      </c>
      <c r="H485" s="45">
        <v>1149</v>
      </c>
      <c r="I485" s="43" t="s">
        <v>34</v>
      </c>
    </row>
    <row r="486" spans="1:9" ht="28.8" x14ac:dyDescent="0.3">
      <c r="A486" s="40">
        <v>2022</v>
      </c>
      <c r="B486" s="40" t="s">
        <v>61</v>
      </c>
      <c r="C486" s="40" t="s">
        <v>40</v>
      </c>
      <c r="D486" s="48" t="s">
        <v>41</v>
      </c>
      <c r="E486" s="40">
        <v>643</v>
      </c>
      <c r="F486" s="49">
        <v>7000</v>
      </c>
      <c r="G486" s="49">
        <v>7840</v>
      </c>
      <c r="H486" s="42">
        <v>1400</v>
      </c>
      <c r="I486" s="40" t="s">
        <v>34</v>
      </c>
    </row>
    <row r="487" spans="1:9" ht="28.8" x14ac:dyDescent="0.3">
      <c r="A487" s="43">
        <v>2022</v>
      </c>
      <c r="B487" s="43" t="s">
        <v>61</v>
      </c>
      <c r="C487" s="43" t="s">
        <v>38</v>
      </c>
      <c r="D487" s="46" t="s">
        <v>42</v>
      </c>
      <c r="E487" s="43">
        <v>455</v>
      </c>
      <c r="F487" s="47">
        <v>4579</v>
      </c>
      <c r="G487" s="47">
        <v>5128</v>
      </c>
      <c r="H487" s="51">
        <v>916</v>
      </c>
      <c r="I487" s="43" t="s">
        <v>34</v>
      </c>
    </row>
    <row r="488" spans="1:9" ht="28.8" x14ac:dyDescent="0.3">
      <c r="A488" s="40">
        <v>2022</v>
      </c>
      <c r="B488" s="40" t="s">
        <v>61</v>
      </c>
      <c r="C488" s="40" t="s">
        <v>40</v>
      </c>
      <c r="D488" s="48" t="s">
        <v>43</v>
      </c>
      <c r="E488" s="50">
        <v>345</v>
      </c>
      <c r="F488" s="42">
        <v>7000</v>
      </c>
      <c r="G488" s="42">
        <v>7840</v>
      </c>
      <c r="H488" s="42">
        <v>1400</v>
      </c>
      <c r="I488" s="40" t="s">
        <v>34</v>
      </c>
    </row>
    <row r="489" spans="1:9" x14ac:dyDescent="0.3">
      <c r="A489" s="43">
        <v>2022</v>
      </c>
      <c r="B489" s="43" t="s">
        <v>61</v>
      </c>
      <c r="C489" s="43" t="s">
        <v>36</v>
      </c>
      <c r="D489" s="44" t="s">
        <v>44</v>
      </c>
      <c r="E489" s="51">
        <v>122</v>
      </c>
      <c r="F489" s="51">
        <v>100</v>
      </c>
      <c r="G489" s="51">
        <v>112</v>
      </c>
      <c r="H489" s="51">
        <v>20</v>
      </c>
      <c r="I489" s="43" t="s">
        <v>34</v>
      </c>
    </row>
    <row r="490" spans="1:9" ht="28.8" x14ac:dyDescent="0.3">
      <c r="A490" s="40">
        <v>2022</v>
      </c>
      <c r="B490" s="40" t="s">
        <v>61</v>
      </c>
      <c r="C490" s="40" t="s">
        <v>45</v>
      </c>
      <c r="D490" s="48" t="s">
        <v>46</v>
      </c>
      <c r="E490" s="40">
        <v>78</v>
      </c>
      <c r="F490" s="49">
        <v>2289</v>
      </c>
      <c r="G490" s="49">
        <v>5126</v>
      </c>
      <c r="H490" s="50">
        <v>458</v>
      </c>
      <c r="I490" s="40" t="s">
        <v>34</v>
      </c>
    </row>
    <row r="491" spans="1:9" ht="28.8" x14ac:dyDescent="0.3">
      <c r="A491" s="43">
        <v>2022</v>
      </c>
      <c r="B491" s="43" t="s">
        <v>61</v>
      </c>
      <c r="C491" s="43" t="s">
        <v>45</v>
      </c>
      <c r="D491" s="46" t="s">
        <v>47</v>
      </c>
      <c r="E491" s="43">
        <v>76</v>
      </c>
      <c r="F491" s="47">
        <v>2288</v>
      </c>
      <c r="G491" s="47">
        <v>5126</v>
      </c>
      <c r="H491" s="51">
        <v>458</v>
      </c>
      <c r="I491" s="43" t="s">
        <v>34</v>
      </c>
    </row>
    <row r="492" spans="1:9" ht="28.8" x14ac:dyDescent="0.3">
      <c r="A492" s="40">
        <v>2022</v>
      </c>
      <c r="B492" s="40" t="s">
        <v>61</v>
      </c>
      <c r="C492" s="40" t="s">
        <v>45</v>
      </c>
      <c r="D492" s="48" t="s">
        <v>48</v>
      </c>
      <c r="E492" s="40">
        <v>46</v>
      </c>
      <c r="F492" s="40">
        <v>100</v>
      </c>
      <c r="G492" s="40">
        <v>224</v>
      </c>
      <c r="H492" s="50">
        <v>20</v>
      </c>
      <c r="I492" s="40" t="s">
        <v>34</v>
      </c>
    </row>
    <row r="493" spans="1:9" ht="28.8" x14ac:dyDescent="0.3">
      <c r="A493" s="43">
        <v>2022</v>
      </c>
      <c r="B493" s="43" t="s">
        <v>61</v>
      </c>
      <c r="C493" s="43" t="s">
        <v>45</v>
      </c>
      <c r="D493" s="46" t="s">
        <v>49</v>
      </c>
      <c r="E493" s="43">
        <v>34</v>
      </c>
      <c r="F493" s="47">
        <v>2746</v>
      </c>
      <c r="G493" s="47">
        <v>5126</v>
      </c>
      <c r="H493" s="51">
        <v>549</v>
      </c>
      <c r="I493" s="43" t="s">
        <v>34</v>
      </c>
    </row>
    <row r="494" spans="1:9" x14ac:dyDescent="0.3">
      <c r="A494" s="40">
        <v>2022</v>
      </c>
      <c r="B494" s="40" t="s">
        <v>61</v>
      </c>
      <c r="C494" s="40" t="s">
        <v>36</v>
      </c>
      <c r="D494" s="41" t="s">
        <v>50</v>
      </c>
      <c r="E494" s="50">
        <v>7</v>
      </c>
      <c r="F494" s="50">
        <v>240</v>
      </c>
      <c r="G494" s="50">
        <v>224</v>
      </c>
      <c r="H494" s="50">
        <v>48</v>
      </c>
      <c r="I494" s="40" t="s">
        <v>34</v>
      </c>
    </row>
    <row r="495" spans="1:9" ht="28.8" x14ac:dyDescent="0.3">
      <c r="A495" s="43">
        <v>2022</v>
      </c>
      <c r="B495" s="43" t="s">
        <v>61</v>
      </c>
      <c r="C495" s="43" t="s">
        <v>45</v>
      </c>
      <c r="D495" s="46" t="s">
        <v>52</v>
      </c>
      <c r="E495" s="43">
        <v>3</v>
      </c>
      <c r="F495" s="47">
        <v>2746</v>
      </c>
      <c r="G495" s="47">
        <v>5127</v>
      </c>
      <c r="H495" s="51">
        <v>549</v>
      </c>
      <c r="I495" s="43" t="s">
        <v>34</v>
      </c>
    </row>
    <row r="496" spans="1:9" ht="28.8" x14ac:dyDescent="0.3">
      <c r="A496" s="40">
        <v>2022</v>
      </c>
      <c r="B496" s="40" t="s">
        <v>61</v>
      </c>
      <c r="C496" s="40" t="s">
        <v>51</v>
      </c>
      <c r="D496" s="48" t="s">
        <v>51</v>
      </c>
      <c r="E496" s="40">
        <v>2</v>
      </c>
      <c r="F496" s="49">
        <v>7920</v>
      </c>
      <c r="G496" s="49">
        <v>7392</v>
      </c>
      <c r="H496" s="42">
        <v>1584</v>
      </c>
      <c r="I496" s="40" t="s">
        <v>34</v>
      </c>
    </row>
    <row r="497" spans="1:9" ht="43.2" x14ac:dyDescent="0.3">
      <c r="A497" s="43">
        <v>2022</v>
      </c>
      <c r="B497" s="43" t="s">
        <v>62</v>
      </c>
      <c r="C497" s="43" t="s">
        <v>32</v>
      </c>
      <c r="D497" s="44" t="s">
        <v>33</v>
      </c>
      <c r="E497" s="45">
        <v>3566</v>
      </c>
      <c r="F497" s="45">
        <v>5035</v>
      </c>
      <c r="G497" s="45">
        <v>5127</v>
      </c>
      <c r="H497" s="45">
        <v>1007</v>
      </c>
      <c r="I497" s="43" t="s">
        <v>34</v>
      </c>
    </row>
    <row r="498" spans="1:9" ht="28.8" x14ac:dyDescent="0.3">
      <c r="A498" s="40">
        <v>2022</v>
      </c>
      <c r="B498" s="40" t="s">
        <v>62</v>
      </c>
      <c r="C498" s="40" t="s">
        <v>32</v>
      </c>
      <c r="D498" s="41" t="s">
        <v>35</v>
      </c>
      <c r="E498" s="42">
        <v>2498</v>
      </c>
      <c r="F498" s="42">
        <v>9200</v>
      </c>
      <c r="G498" s="42">
        <v>8960</v>
      </c>
      <c r="H498" s="42">
        <v>1840</v>
      </c>
      <c r="I498" s="40" t="s">
        <v>34</v>
      </c>
    </row>
    <row r="499" spans="1:9" ht="28.8" x14ac:dyDescent="0.3">
      <c r="A499" s="43">
        <v>2022</v>
      </c>
      <c r="B499" s="43" t="s">
        <v>62</v>
      </c>
      <c r="C499" s="43" t="s">
        <v>36</v>
      </c>
      <c r="D499" s="44" t="s">
        <v>37</v>
      </c>
      <c r="E499" s="45">
        <v>1245</v>
      </c>
      <c r="F499" s="45">
        <v>5264</v>
      </c>
      <c r="G499" s="45">
        <v>5126</v>
      </c>
      <c r="H499" s="45">
        <v>1053</v>
      </c>
      <c r="I499" s="43" t="s">
        <v>34</v>
      </c>
    </row>
    <row r="500" spans="1:9" ht="28.8" x14ac:dyDescent="0.3">
      <c r="A500" s="40">
        <v>2022</v>
      </c>
      <c r="B500" s="40" t="s">
        <v>62</v>
      </c>
      <c r="C500" s="40" t="s">
        <v>38</v>
      </c>
      <c r="D500" s="48" t="s">
        <v>39</v>
      </c>
      <c r="E500" s="40">
        <v>644</v>
      </c>
      <c r="F500" s="49">
        <v>6605</v>
      </c>
      <c r="G500" s="49">
        <v>6433</v>
      </c>
      <c r="H500" s="42">
        <v>1321</v>
      </c>
      <c r="I500" s="40" t="s">
        <v>34</v>
      </c>
    </row>
    <row r="501" spans="1:9" ht="28.8" x14ac:dyDescent="0.3">
      <c r="A501" s="43">
        <v>2022</v>
      </c>
      <c r="B501" s="43" t="s">
        <v>62</v>
      </c>
      <c r="C501" s="43" t="s">
        <v>40</v>
      </c>
      <c r="D501" s="46" t="s">
        <v>41</v>
      </c>
      <c r="E501" s="43">
        <v>643</v>
      </c>
      <c r="F501" s="47">
        <v>8400</v>
      </c>
      <c r="G501" s="47">
        <v>7840</v>
      </c>
      <c r="H501" s="45">
        <v>1680</v>
      </c>
      <c r="I501" s="43" t="s">
        <v>34</v>
      </c>
    </row>
    <row r="502" spans="1:9" ht="28.8" x14ac:dyDescent="0.3">
      <c r="A502" s="40">
        <v>2022</v>
      </c>
      <c r="B502" s="40" t="s">
        <v>62</v>
      </c>
      <c r="C502" s="40" t="s">
        <v>38</v>
      </c>
      <c r="D502" s="48" t="s">
        <v>42</v>
      </c>
      <c r="E502" s="40">
        <v>455</v>
      </c>
      <c r="F502" s="49">
        <v>5494</v>
      </c>
      <c r="G502" s="49">
        <v>5128</v>
      </c>
      <c r="H502" s="42">
        <v>1099</v>
      </c>
      <c r="I502" s="40" t="s">
        <v>34</v>
      </c>
    </row>
    <row r="503" spans="1:9" ht="28.8" x14ac:dyDescent="0.3">
      <c r="A503" s="43">
        <v>2022</v>
      </c>
      <c r="B503" s="43" t="s">
        <v>62</v>
      </c>
      <c r="C503" s="43" t="s">
        <v>40</v>
      </c>
      <c r="D503" s="46" t="s">
        <v>43</v>
      </c>
      <c r="E503" s="51">
        <v>345</v>
      </c>
      <c r="F503" s="45">
        <v>8400</v>
      </c>
      <c r="G503" s="45">
        <v>7840</v>
      </c>
      <c r="H503" s="45">
        <v>1680</v>
      </c>
      <c r="I503" s="43" t="s">
        <v>34</v>
      </c>
    </row>
    <row r="504" spans="1:9" x14ac:dyDescent="0.3">
      <c r="A504" s="40">
        <v>2022</v>
      </c>
      <c r="B504" s="40" t="s">
        <v>62</v>
      </c>
      <c r="C504" s="40" t="s">
        <v>36</v>
      </c>
      <c r="D504" s="41" t="s">
        <v>44</v>
      </c>
      <c r="E504" s="50">
        <v>122</v>
      </c>
      <c r="F504" s="50">
        <v>120</v>
      </c>
      <c r="G504" s="50">
        <v>112</v>
      </c>
      <c r="H504" s="50">
        <v>24</v>
      </c>
      <c r="I504" s="40" t="s">
        <v>34</v>
      </c>
    </row>
    <row r="505" spans="1:9" ht="28.8" x14ac:dyDescent="0.3">
      <c r="A505" s="43">
        <v>2022</v>
      </c>
      <c r="B505" s="43" t="s">
        <v>62</v>
      </c>
      <c r="C505" s="43" t="s">
        <v>45</v>
      </c>
      <c r="D505" s="46" t="s">
        <v>46</v>
      </c>
      <c r="E505" s="43">
        <v>78</v>
      </c>
      <c r="F505" s="47">
        <v>2517</v>
      </c>
      <c r="G505" s="47">
        <v>5126</v>
      </c>
      <c r="H505" s="51">
        <v>503</v>
      </c>
      <c r="I505" s="43" t="s">
        <v>34</v>
      </c>
    </row>
    <row r="506" spans="1:9" ht="28.8" x14ac:dyDescent="0.3">
      <c r="A506" s="40">
        <v>2022</v>
      </c>
      <c r="B506" s="40" t="s">
        <v>62</v>
      </c>
      <c r="C506" s="40" t="s">
        <v>45</v>
      </c>
      <c r="D506" s="48" t="s">
        <v>47</v>
      </c>
      <c r="E506" s="40">
        <v>76</v>
      </c>
      <c r="F506" s="49">
        <v>2517</v>
      </c>
      <c r="G506" s="49">
        <v>5126</v>
      </c>
      <c r="H506" s="50">
        <v>503</v>
      </c>
      <c r="I506" s="40" t="s">
        <v>34</v>
      </c>
    </row>
    <row r="507" spans="1:9" ht="28.8" x14ac:dyDescent="0.3">
      <c r="A507" s="43">
        <v>2022</v>
      </c>
      <c r="B507" s="43" t="s">
        <v>62</v>
      </c>
      <c r="C507" s="43" t="s">
        <v>45</v>
      </c>
      <c r="D507" s="46" t="s">
        <v>48</v>
      </c>
      <c r="E507" s="43">
        <v>46</v>
      </c>
      <c r="F507" s="43">
        <v>110</v>
      </c>
      <c r="G507" s="43">
        <v>224</v>
      </c>
      <c r="H507" s="51">
        <v>22</v>
      </c>
      <c r="I507" s="43" t="s">
        <v>34</v>
      </c>
    </row>
    <row r="508" spans="1:9" ht="28.8" x14ac:dyDescent="0.3">
      <c r="A508" s="40">
        <v>2022</v>
      </c>
      <c r="B508" s="40" t="s">
        <v>62</v>
      </c>
      <c r="C508" s="40" t="s">
        <v>45</v>
      </c>
      <c r="D508" s="48" t="s">
        <v>49</v>
      </c>
      <c r="E508" s="40">
        <v>34</v>
      </c>
      <c r="F508" s="49">
        <v>2517</v>
      </c>
      <c r="G508" s="49">
        <v>5126</v>
      </c>
      <c r="H508" s="50">
        <v>503</v>
      </c>
      <c r="I508" s="40" t="s">
        <v>34</v>
      </c>
    </row>
    <row r="509" spans="1:9" x14ac:dyDescent="0.3">
      <c r="A509" s="43">
        <v>2022</v>
      </c>
      <c r="B509" s="43" t="s">
        <v>62</v>
      </c>
      <c r="C509" s="43" t="s">
        <v>36</v>
      </c>
      <c r="D509" s="44" t="s">
        <v>50</v>
      </c>
      <c r="E509" s="51">
        <v>7</v>
      </c>
      <c r="F509" s="51">
        <v>220</v>
      </c>
      <c r="G509" s="51">
        <v>224</v>
      </c>
      <c r="H509" s="51">
        <v>44</v>
      </c>
      <c r="I509" s="43" t="s">
        <v>34</v>
      </c>
    </row>
    <row r="510" spans="1:9" ht="28.8" x14ac:dyDescent="0.3">
      <c r="A510" s="40">
        <v>2022</v>
      </c>
      <c r="B510" s="40" t="s">
        <v>62</v>
      </c>
      <c r="C510" s="40" t="s">
        <v>45</v>
      </c>
      <c r="D510" s="48" t="s">
        <v>52</v>
      </c>
      <c r="E510" s="40">
        <v>3</v>
      </c>
      <c r="F510" s="49">
        <v>2518</v>
      </c>
      <c r="G510" s="49">
        <v>5127</v>
      </c>
      <c r="H510" s="50">
        <v>504</v>
      </c>
      <c r="I510" s="40" t="s">
        <v>34</v>
      </c>
    </row>
    <row r="511" spans="1:9" ht="28.8" x14ac:dyDescent="0.3">
      <c r="A511" s="43">
        <v>2022</v>
      </c>
      <c r="B511" s="43" t="s">
        <v>62</v>
      </c>
      <c r="C511" s="43" t="s">
        <v>51</v>
      </c>
      <c r="D511" s="46" t="s">
        <v>51</v>
      </c>
      <c r="E511" s="43">
        <v>2</v>
      </c>
      <c r="F511" s="47">
        <v>7260</v>
      </c>
      <c r="G511" s="47">
        <v>7392</v>
      </c>
      <c r="H511" s="45">
        <v>1452</v>
      </c>
      <c r="I511" s="43" t="s">
        <v>34</v>
      </c>
    </row>
    <row r="512" spans="1:9" ht="43.2" x14ac:dyDescent="0.3">
      <c r="A512" s="40">
        <v>2022</v>
      </c>
      <c r="B512" s="40" t="s">
        <v>63</v>
      </c>
      <c r="C512" s="40" t="s">
        <v>32</v>
      </c>
      <c r="D512" s="41" t="s">
        <v>33</v>
      </c>
      <c r="E512" s="42">
        <v>3566</v>
      </c>
      <c r="F512" s="42">
        <v>5264</v>
      </c>
      <c r="G512" s="42">
        <v>5127</v>
      </c>
      <c r="H512" s="42">
        <v>1053</v>
      </c>
      <c r="I512" s="40" t="s">
        <v>34</v>
      </c>
    </row>
    <row r="513" spans="1:9" ht="28.8" x14ac:dyDescent="0.3">
      <c r="A513" s="43">
        <v>2022</v>
      </c>
      <c r="B513" s="43" t="s">
        <v>63</v>
      </c>
      <c r="C513" s="43" t="s">
        <v>32</v>
      </c>
      <c r="D513" s="44" t="s">
        <v>35</v>
      </c>
      <c r="E513" s="45">
        <v>2498</v>
      </c>
      <c r="F513" s="45">
        <v>8800</v>
      </c>
      <c r="G513" s="45">
        <v>8960</v>
      </c>
      <c r="H513" s="45">
        <v>1760</v>
      </c>
      <c r="I513" s="43" t="s">
        <v>34</v>
      </c>
    </row>
    <row r="514" spans="1:9" ht="28.8" x14ac:dyDescent="0.3">
      <c r="A514" s="40">
        <v>2022</v>
      </c>
      <c r="B514" s="40" t="s">
        <v>63</v>
      </c>
      <c r="C514" s="40" t="s">
        <v>36</v>
      </c>
      <c r="D514" s="41" t="s">
        <v>37</v>
      </c>
      <c r="E514" s="42">
        <v>1245</v>
      </c>
      <c r="F514" s="42">
        <v>5035</v>
      </c>
      <c r="G514" s="42">
        <v>5126</v>
      </c>
      <c r="H514" s="42">
        <v>1007</v>
      </c>
      <c r="I514" s="40" t="s">
        <v>34</v>
      </c>
    </row>
    <row r="515" spans="1:9" ht="28.8" x14ac:dyDescent="0.3">
      <c r="A515" s="43">
        <v>2022</v>
      </c>
      <c r="B515" s="43" t="s">
        <v>63</v>
      </c>
      <c r="C515" s="43" t="s">
        <v>38</v>
      </c>
      <c r="D515" s="46" t="s">
        <v>39</v>
      </c>
      <c r="E515" s="43">
        <v>644</v>
      </c>
      <c r="F515" s="47">
        <v>6318</v>
      </c>
      <c r="G515" s="47">
        <v>6433</v>
      </c>
      <c r="H515" s="45">
        <v>1264</v>
      </c>
      <c r="I515" s="43" t="s">
        <v>34</v>
      </c>
    </row>
    <row r="516" spans="1:9" ht="28.8" x14ac:dyDescent="0.3">
      <c r="A516" s="40">
        <v>2022</v>
      </c>
      <c r="B516" s="40" t="s">
        <v>63</v>
      </c>
      <c r="C516" s="40" t="s">
        <v>40</v>
      </c>
      <c r="D516" s="48" t="s">
        <v>41</v>
      </c>
      <c r="E516" s="40">
        <v>643</v>
      </c>
      <c r="F516" s="49">
        <v>7700</v>
      </c>
      <c r="G516" s="49">
        <v>7840</v>
      </c>
      <c r="H516" s="42">
        <v>1540</v>
      </c>
      <c r="I516" s="40" t="s">
        <v>34</v>
      </c>
    </row>
    <row r="517" spans="1:9" ht="28.8" x14ac:dyDescent="0.3">
      <c r="A517" s="43">
        <v>2022</v>
      </c>
      <c r="B517" s="43" t="s">
        <v>63</v>
      </c>
      <c r="C517" s="43" t="s">
        <v>38</v>
      </c>
      <c r="D517" s="46" t="s">
        <v>42</v>
      </c>
      <c r="E517" s="43">
        <v>455</v>
      </c>
      <c r="F517" s="47">
        <v>5036</v>
      </c>
      <c r="G517" s="47">
        <v>5128</v>
      </c>
      <c r="H517" s="45">
        <v>1007</v>
      </c>
      <c r="I517" s="43" t="s">
        <v>34</v>
      </c>
    </row>
    <row r="518" spans="1:9" ht="28.8" x14ac:dyDescent="0.3">
      <c r="A518" s="40">
        <v>2022</v>
      </c>
      <c r="B518" s="40" t="s">
        <v>63</v>
      </c>
      <c r="C518" s="40" t="s">
        <v>40</v>
      </c>
      <c r="D518" s="48" t="s">
        <v>43</v>
      </c>
      <c r="E518" s="50">
        <v>345</v>
      </c>
      <c r="F518" s="42">
        <v>7700</v>
      </c>
      <c r="G518" s="42">
        <v>7840</v>
      </c>
      <c r="H518" s="42">
        <v>1540</v>
      </c>
      <c r="I518" s="40" t="s">
        <v>34</v>
      </c>
    </row>
    <row r="519" spans="1:9" x14ac:dyDescent="0.3">
      <c r="A519" s="43">
        <v>2022</v>
      </c>
      <c r="B519" s="43" t="s">
        <v>63</v>
      </c>
      <c r="C519" s="43" t="s">
        <v>36</v>
      </c>
      <c r="D519" s="44" t="s">
        <v>44</v>
      </c>
      <c r="E519" s="51">
        <v>122</v>
      </c>
      <c r="F519" s="51">
        <v>110</v>
      </c>
      <c r="G519" s="51">
        <v>112</v>
      </c>
      <c r="H519" s="51">
        <v>22</v>
      </c>
      <c r="I519" s="43" t="s">
        <v>34</v>
      </c>
    </row>
    <row r="520" spans="1:9" ht="28.8" x14ac:dyDescent="0.3">
      <c r="A520" s="40">
        <v>2022</v>
      </c>
      <c r="B520" s="40" t="s">
        <v>63</v>
      </c>
      <c r="C520" s="40" t="s">
        <v>45</v>
      </c>
      <c r="D520" s="48" t="s">
        <v>46</v>
      </c>
      <c r="E520" s="40">
        <v>78</v>
      </c>
      <c r="F520" s="49">
        <v>2517</v>
      </c>
      <c r="G520" s="49">
        <v>5126</v>
      </c>
      <c r="H520" s="50">
        <v>503</v>
      </c>
      <c r="I520" s="40" t="s">
        <v>34</v>
      </c>
    </row>
    <row r="521" spans="1:9" ht="28.8" x14ac:dyDescent="0.3">
      <c r="A521" s="43">
        <v>2022</v>
      </c>
      <c r="B521" s="43" t="s">
        <v>63</v>
      </c>
      <c r="C521" s="43" t="s">
        <v>45</v>
      </c>
      <c r="D521" s="46" t="s">
        <v>47</v>
      </c>
      <c r="E521" s="43">
        <v>76</v>
      </c>
      <c r="F521" s="47">
        <v>2288</v>
      </c>
      <c r="G521" s="47">
        <v>5126</v>
      </c>
      <c r="H521" s="51">
        <v>458</v>
      </c>
      <c r="I521" s="43" t="s">
        <v>34</v>
      </c>
    </row>
    <row r="522" spans="1:9" ht="28.8" x14ac:dyDescent="0.3">
      <c r="A522" s="40">
        <v>2022</v>
      </c>
      <c r="B522" s="40" t="s">
        <v>63</v>
      </c>
      <c r="C522" s="40" t="s">
        <v>45</v>
      </c>
      <c r="D522" s="48" t="s">
        <v>48</v>
      </c>
      <c r="E522" s="40">
        <v>46</v>
      </c>
      <c r="F522" s="40">
        <v>100</v>
      </c>
      <c r="G522" s="40">
        <v>224</v>
      </c>
      <c r="H522" s="50">
        <v>20</v>
      </c>
      <c r="I522" s="40" t="s">
        <v>34</v>
      </c>
    </row>
    <row r="523" spans="1:9" ht="28.8" x14ac:dyDescent="0.3">
      <c r="A523" s="43">
        <v>2022</v>
      </c>
      <c r="B523" s="43" t="s">
        <v>63</v>
      </c>
      <c r="C523" s="43" t="s">
        <v>45</v>
      </c>
      <c r="D523" s="46" t="s">
        <v>49</v>
      </c>
      <c r="E523" s="43">
        <v>34</v>
      </c>
      <c r="F523" s="47">
        <v>2288</v>
      </c>
      <c r="G523" s="47">
        <v>5126</v>
      </c>
      <c r="H523" s="51">
        <v>458</v>
      </c>
      <c r="I523" s="43" t="s">
        <v>55</v>
      </c>
    </row>
    <row r="524" spans="1:9" x14ac:dyDescent="0.3">
      <c r="A524" s="40">
        <v>2022</v>
      </c>
      <c r="B524" s="40" t="s">
        <v>63</v>
      </c>
      <c r="C524" s="40" t="s">
        <v>36</v>
      </c>
      <c r="D524" s="41" t="s">
        <v>50</v>
      </c>
      <c r="E524" s="50">
        <v>7</v>
      </c>
      <c r="F524" s="50">
        <v>200</v>
      </c>
      <c r="G524" s="50">
        <v>224</v>
      </c>
      <c r="H524" s="50">
        <v>40</v>
      </c>
      <c r="I524" s="40" t="s">
        <v>55</v>
      </c>
    </row>
    <row r="525" spans="1:9" ht="28.8" x14ac:dyDescent="0.3">
      <c r="A525" s="43">
        <v>2022</v>
      </c>
      <c r="B525" s="43" t="s">
        <v>63</v>
      </c>
      <c r="C525" s="43" t="s">
        <v>45</v>
      </c>
      <c r="D525" s="46" t="s">
        <v>52</v>
      </c>
      <c r="E525" s="43">
        <v>3</v>
      </c>
      <c r="F525" s="47">
        <v>2289</v>
      </c>
      <c r="G525" s="47">
        <v>5127</v>
      </c>
      <c r="H525" s="51">
        <v>458</v>
      </c>
      <c r="I525" s="43" t="s">
        <v>55</v>
      </c>
    </row>
    <row r="526" spans="1:9" ht="28.8" x14ac:dyDescent="0.3">
      <c r="A526" s="40">
        <v>2022</v>
      </c>
      <c r="B526" s="40" t="s">
        <v>63</v>
      </c>
      <c r="C526" s="40" t="s">
        <v>51</v>
      </c>
      <c r="D526" s="48" t="s">
        <v>51</v>
      </c>
      <c r="E526" s="40">
        <v>2</v>
      </c>
      <c r="F526" s="49">
        <v>6600</v>
      </c>
      <c r="G526" s="49">
        <v>7392</v>
      </c>
      <c r="H526" s="42">
        <v>1320</v>
      </c>
      <c r="I526" s="40" t="s">
        <v>55</v>
      </c>
    </row>
    <row r="527" spans="1:9" ht="43.2" x14ac:dyDescent="0.3">
      <c r="A527" s="43">
        <v>2022</v>
      </c>
      <c r="B527" s="43" t="s">
        <v>64</v>
      </c>
      <c r="C527" s="43" t="s">
        <v>32</v>
      </c>
      <c r="D527" s="44" t="s">
        <v>33</v>
      </c>
      <c r="E527" s="45">
        <v>3566</v>
      </c>
      <c r="F527" s="45">
        <v>4577</v>
      </c>
      <c r="G527" s="45">
        <v>5127</v>
      </c>
      <c r="H527" s="51">
        <v>915</v>
      </c>
      <c r="I527" s="43" t="s">
        <v>55</v>
      </c>
    </row>
    <row r="528" spans="1:9" ht="28.8" x14ac:dyDescent="0.3">
      <c r="A528" s="40">
        <v>2022</v>
      </c>
      <c r="B528" s="40" t="s">
        <v>64</v>
      </c>
      <c r="C528" s="40" t="s">
        <v>32</v>
      </c>
      <c r="D528" s="41" t="s">
        <v>35</v>
      </c>
      <c r="E528" s="42">
        <v>2498</v>
      </c>
      <c r="F528" s="42">
        <v>8000</v>
      </c>
      <c r="G528" s="42">
        <v>8960</v>
      </c>
      <c r="H528" s="42">
        <v>1600</v>
      </c>
      <c r="I528" s="40" t="s">
        <v>55</v>
      </c>
    </row>
    <row r="529" spans="1:9" ht="28.8" x14ac:dyDescent="0.3">
      <c r="A529" s="43">
        <v>2022</v>
      </c>
      <c r="B529" s="43" t="s">
        <v>64</v>
      </c>
      <c r="C529" s="43" t="s">
        <v>36</v>
      </c>
      <c r="D529" s="44" t="s">
        <v>37</v>
      </c>
      <c r="E529" s="45">
        <v>1245</v>
      </c>
      <c r="F529" s="45">
        <v>4577</v>
      </c>
      <c r="G529" s="45">
        <v>5126</v>
      </c>
      <c r="H529" s="51">
        <v>915</v>
      </c>
      <c r="I529" s="43" t="s">
        <v>55</v>
      </c>
    </row>
    <row r="530" spans="1:9" ht="28.8" x14ac:dyDescent="0.3">
      <c r="A530" s="40">
        <v>2022</v>
      </c>
      <c r="B530" s="40" t="s">
        <v>64</v>
      </c>
      <c r="C530" s="40" t="s">
        <v>38</v>
      </c>
      <c r="D530" s="48" t="s">
        <v>39</v>
      </c>
      <c r="E530" s="40">
        <v>644</v>
      </c>
      <c r="F530" s="49">
        <v>5744</v>
      </c>
      <c r="G530" s="49">
        <v>6433</v>
      </c>
      <c r="H530" s="42">
        <v>1149</v>
      </c>
      <c r="I530" s="40" t="s">
        <v>55</v>
      </c>
    </row>
    <row r="531" spans="1:9" ht="28.8" x14ac:dyDescent="0.3">
      <c r="A531" s="43">
        <v>2022</v>
      </c>
      <c r="B531" s="43" t="s">
        <v>64</v>
      </c>
      <c r="C531" s="43" t="s">
        <v>40</v>
      </c>
      <c r="D531" s="46" t="s">
        <v>41</v>
      </c>
      <c r="E531" s="43">
        <v>643</v>
      </c>
      <c r="F531" s="47">
        <v>7000</v>
      </c>
      <c r="G531" s="47">
        <v>7840</v>
      </c>
      <c r="H531" s="45">
        <v>1400</v>
      </c>
      <c r="I531" s="43" t="s">
        <v>55</v>
      </c>
    </row>
    <row r="532" spans="1:9" ht="28.8" x14ac:dyDescent="0.3">
      <c r="A532" s="40">
        <v>2022</v>
      </c>
      <c r="B532" s="40" t="s">
        <v>64</v>
      </c>
      <c r="C532" s="40" t="s">
        <v>38</v>
      </c>
      <c r="D532" s="48" t="s">
        <v>42</v>
      </c>
      <c r="E532" s="40">
        <v>455</v>
      </c>
      <c r="F532" s="49">
        <v>4579</v>
      </c>
      <c r="G532" s="49">
        <v>5128</v>
      </c>
      <c r="H532" s="50">
        <v>916</v>
      </c>
      <c r="I532" s="40" t="s">
        <v>55</v>
      </c>
    </row>
    <row r="533" spans="1:9" ht="28.8" x14ac:dyDescent="0.3">
      <c r="A533" s="43">
        <v>2022</v>
      </c>
      <c r="B533" s="43" t="s">
        <v>64</v>
      </c>
      <c r="C533" s="43" t="s">
        <v>40</v>
      </c>
      <c r="D533" s="46" t="s">
        <v>43</v>
      </c>
      <c r="E533" s="51">
        <v>345</v>
      </c>
      <c r="F533" s="45">
        <v>7000</v>
      </c>
      <c r="G533" s="45">
        <v>7840</v>
      </c>
      <c r="H533" s="45">
        <v>1400</v>
      </c>
      <c r="I533" s="43" t="s">
        <v>55</v>
      </c>
    </row>
    <row r="534" spans="1:9" x14ac:dyDescent="0.3">
      <c r="A534" s="40">
        <v>2022</v>
      </c>
      <c r="B534" s="40" t="s">
        <v>64</v>
      </c>
      <c r="C534" s="40" t="s">
        <v>36</v>
      </c>
      <c r="D534" s="41" t="s">
        <v>44</v>
      </c>
      <c r="E534" s="50">
        <v>122</v>
      </c>
      <c r="F534" s="50">
        <v>100</v>
      </c>
      <c r="G534" s="50">
        <v>112</v>
      </c>
      <c r="H534" s="50">
        <v>20</v>
      </c>
      <c r="I534" s="40" t="s">
        <v>55</v>
      </c>
    </row>
    <row r="535" spans="1:9" ht="28.8" x14ac:dyDescent="0.3">
      <c r="A535" s="43">
        <v>2022</v>
      </c>
      <c r="B535" s="43" t="s">
        <v>64</v>
      </c>
      <c r="C535" s="43" t="s">
        <v>45</v>
      </c>
      <c r="D535" s="46" t="s">
        <v>46</v>
      </c>
      <c r="E535" s="43">
        <v>78</v>
      </c>
      <c r="F535" s="47">
        <v>2289</v>
      </c>
      <c r="G535" s="47">
        <v>5126</v>
      </c>
      <c r="H535" s="51">
        <v>458</v>
      </c>
      <c r="I535" s="43" t="s">
        <v>55</v>
      </c>
    </row>
    <row r="536" spans="1:9" ht="28.8" x14ac:dyDescent="0.3">
      <c r="A536" s="40">
        <v>2022</v>
      </c>
      <c r="B536" s="40" t="s">
        <v>64</v>
      </c>
      <c r="C536" s="40" t="s">
        <v>45</v>
      </c>
      <c r="D536" s="48" t="s">
        <v>47</v>
      </c>
      <c r="E536" s="40">
        <v>76</v>
      </c>
      <c r="F536" s="49">
        <v>2288</v>
      </c>
      <c r="G536" s="49">
        <v>5126</v>
      </c>
      <c r="H536" s="50">
        <v>458</v>
      </c>
      <c r="I536" s="40" t="s">
        <v>55</v>
      </c>
    </row>
    <row r="537" spans="1:9" ht="28.8" x14ac:dyDescent="0.3">
      <c r="A537" s="43">
        <v>2022</v>
      </c>
      <c r="B537" s="43" t="s">
        <v>64</v>
      </c>
      <c r="C537" s="43" t="s">
        <v>45</v>
      </c>
      <c r="D537" s="46" t="s">
        <v>48</v>
      </c>
      <c r="E537" s="43">
        <v>46</v>
      </c>
      <c r="F537" s="43">
        <v>100</v>
      </c>
      <c r="G537" s="43">
        <v>224</v>
      </c>
      <c r="H537" s="51">
        <v>20</v>
      </c>
      <c r="I537" s="43" t="s">
        <v>55</v>
      </c>
    </row>
    <row r="538" spans="1:9" ht="28.8" x14ac:dyDescent="0.3">
      <c r="A538" s="40">
        <v>2022</v>
      </c>
      <c r="B538" s="40" t="s">
        <v>64</v>
      </c>
      <c r="C538" s="40" t="s">
        <v>45</v>
      </c>
      <c r="D538" s="48" t="s">
        <v>49</v>
      </c>
      <c r="E538" s="40">
        <v>34</v>
      </c>
      <c r="F538" s="49">
        <v>2288</v>
      </c>
      <c r="G538" s="49">
        <v>5126</v>
      </c>
      <c r="H538" s="50">
        <v>458</v>
      </c>
      <c r="I538" s="40" t="s">
        <v>55</v>
      </c>
    </row>
    <row r="539" spans="1:9" x14ac:dyDescent="0.3">
      <c r="A539" s="43">
        <v>2022</v>
      </c>
      <c r="B539" s="43" t="s">
        <v>64</v>
      </c>
      <c r="C539" s="43" t="s">
        <v>36</v>
      </c>
      <c r="D539" s="44" t="s">
        <v>50</v>
      </c>
      <c r="E539" s="51">
        <v>7</v>
      </c>
      <c r="F539" s="51">
        <v>200</v>
      </c>
      <c r="G539" s="51">
        <v>224</v>
      </c>
      <c r="H539" s="51">
        <v>40</v>
      </c>
      <c r="I539" s="43" t="s">
        <v>55</v>
      </c>
    </row>
    <row r="540" spans="1:9" ht="28.8" x14ac:dyDescent="0.3">
      <c r="A540" s="40">
        <v>2022</v>
      </c>
      <c r="B540" s="40" t="s">
        <v>64</v>
      </c>
      <c r="C540" s="40" t="s">
        <v>45</v>
      </c>
      <c r="D540" s="48" t="s">
        <v>52</v>
      </c>
      <c r="E540" s="40">
        <v>3</v>
      </c>
      <c r="F540" s="49">
        <v>2289</v>
      </c>
      <c r="G540" s="49">
        <v>5127</v>
      </c>
      <c r="H540" s="50">
        <v>458</v>
      </c>
      <c r="I540" s="40" t="s">
        <v>55</v>
      </c>
    </row>
    <row r="541" spans="1:9" ht="28.8" x14ac:dyDescent="0.3">
      <c r="A541" s="43">
        <v>2022</v>
      </c>
      <c r="B541" s="43" t="s">
        <v>64</v>
      </c>
      <c r="C541" s="43" t="s">
        <v>51</v>
      </c>
      <c r="D541" s="46" t="s">
        <v>51</v>
      </c>
      <c r="E541" s="43">
        <v>2</v>
      </c>
      <c r="F541" s="47">
        <v>6600</v>
      </c>
      <c r="G541" s="47">
        <v>7392</v>
      </c>
      <c r="H541" s="45">
        <v>1320</v>
      </c>
      <c r="I541" s="43" t="s">
        <v>55</v>
      </c>
    </row>
    <row r="542" spans="1:9" ht="43.2" x14ac:dyDescent="0.3">
      <c r="A542" s="40">
        <v>2023</v>
      </c>
      <c r="B542" s="40" t="s">
        <v>31</v>
      </c>
      <c r="C542" s="40" t="s">
        <v>32</v>
      </c>
      <c r="D542" s="41" t="s">
        <v>33</v>
      </c>
      <c r="E542" s="42">
        <v>3566</v>
      </c>
      <c r="F542" s="42">
        <v>5493</v>
      </c>
      <c r="G542" s="42">
        <v>5127</v>
      </c>
      <c r="H542" s="42">
        <v>1099</v>
      </c>
      <c r="I542" s="40" t="s">
        <v>55</v>
      </c>
    </row>
    <row r="543" spans="1:9" ht="28.8" x14ac:dyDescent="0.3">
      <c r="A543" s="43">
        <v>2023</v>
      </c>
      <c r="B543" s="43" t="s">
        <v>31</v>
      </c>
      <c r="C543" s="43" t="s">
        <v>32</v>
      </c>
      <c r="D543" s="44" t="s">
        <v>35</v>
      </c>
      <c r="E543" s="45">
        <v>2498</v>
      </c>
      <c r="F543" s="45">
        <v>9600</v>
      </c>
      <c r="G543" s="45">
        <v>8960</v>
      </c>
      <c r="H543" s="45">
        <v>1920</v>
      </c>
      <c r="I543" s="43" t="s">
        <v>55</v>
      </c>
    </row>
    <row r="544" spans="1:9" ht="28.8" x14ac:dyDescent="0.3">
      <c r="A544" s="40">
        <v>2023</v>
      </c>
      <c r="B544" s="40" t="s">
        <v>31</v>
      </c>
      <c r="C544" s="40" t="s">
        <v>36</v>
      </c>
      <c r="D544" s="41" t="s">
        <v>37</v>
      </c>
      <c r="E544" s="42">
        <v>1245</v>
      </c>
      <c r="F544" s="42">
        <v>5493</v>
      </c>
      <c r="G544" s="42">
        <v>5126</v>
      </c>
      <c r="H544" s="42">
        <v>1099</v>
      </c>
      <c r="I544" s="40" t="s">
        <v>55</v>
      </c>
    </row>
    <row r="545" spans="1:9" ht="28.8" x14ac:dyDescent="0.3">
      <c r="A545" s="43">
        <v>2023</v>
      </c>
      <c r="B545" s="43" t="s">
        <v>31</v>
      </c>
      <c r="C545" s="43" t="s">
        <v>38</v>
      </c>
      <c r="D545" s="46" t="s">
        <v>39</v>
      </c>
      <c r="E545" s="43">
        <v>644</v>
      </c>
      <c r="F545" s="47">
        <v>6892</v>
      </c>
      <c r="G545" s="47">
        <v>6433</v>
      </c>
      <c r="H545" s="45">
        <v>1378</v>
      </c>
      <c r="I545" s="43" t="s">
        <v>55</v>
      </c>
    </row>
    <row r="546" spans="1:9" ht="28.8" x14ac:dyDescent="0.3">
      <c r="A546" s="40">
        <v>2023</v>
      </c>
      <c r="B546" s="40" t="s">
        <v>31</v>
      </c>
      <c r="C546" s="40" t="s">
        <v>40</v>
      </c>
      <c r="D546" s="48" t="s">
        <v>41</v>
      </c>
      <c r="E546" s="40">
        <v>643</v>
      </c>
      <c r="F546" s="49">
        <v>8400</v>
      </c>
      <c r="G546" s="49">
        <v>7840</v>
      </c>
      <c r="H546" s="42">
        <v>1680</v>
      </c>
      <c r="I546" s="40" t="s">
        <v>34</v>
      </c>
    </row>
    <row r="547" spans="1:9" ht="28.8" x14ac:dyDescent="0.3">
      <c r="A547" s="43">
        <v>2023</v>
      </c>
      <c r="B547" s="43" t="s">
        <v>31</v>
      </c>
      <c r="C547" s="43" t="s">
        <v>38</v>
      </c>
      <c r="D547" s="46" t="s">
        <v>42</v>
      </c>
      <c r="E547" s="43">
        <v>455</v>
      </c>
      <c r="F547" s="47">
        <v>5494</v>
      </c>
      <c r="G547" s="47">
        <v>5128</v>
      </c>
      <c r="H547" s="45">
        <v>1099</v>
      </c>
      <c r="I547" s="43" t="s">
        <v>34</v>
      </c>
    </row>
    <row r="548" spans="1:9" ht="28.8" x14ac:dyDescent="0.3">
      <c r="A548" s="40">
        <v>2023</v>
      </c>
      <c r="B548" s="40" t="s">
        <v>31</v>
      </c>
      <c r="C548" s="40" t="s">
        <v>40</v>
      </c>
      <c r="D548" s="48" t="s">
        <v>43</v>
      </c>
      <c r="E548" s="50">
        <v>345</v>
      </c>
      <c r="F548" s="42">
        <v>8400</v>
      </c>
      <c r="G548" s="42">
        <v>7840</v>
      </c>
      <c r="H548" s="42">
        <v>1680</v>
      </c>
      <c r="I548" s="40" t="s">
        <v>34</v>
      </c>
    </row>
    <row r="549" spans="1:9" x14ac:dyDescent="0.3">
      <c r="A549" s="43">
        <v>2023</v>
      </c>
      <c r="B549" s="43" t="s">
        <v>31</v>
      </c>
      <c r="C549" s="43" t="s">
        <v>36</v>
      </c>
      <c r="D549" s="44" t="s">
        <v>44</v>
      </c>
      <c r="E549" s="51">
        <v>122</v>
      </c>
      <c r="F549" s="51">
        <v>120</v>
      </c>
      <c r="G549" s="51">
        <v>112</v>
      </c>
      <c r="H549" s="51">
        <v>24</v>
      </c>
      <c r="I549" s="43" t="s">
        <v>34</v>
      </c>
    </row>
    <row r="550" spans="1:9" ht="28.8" x14ac:dyDescent="0.3">
      <c r="A550" s="40">
        <v>2023</v>
      </c>
      <c r="B550" s="40" t="s">
        <v>31</v>
      </c>
      <c r="C550" s="40" t="s">
        <v>45</v>
      </c>
      <c r="D550" s="48" t="s">
        <v>46</v>
      </c>
      <c r="E550" s="40">
        <v>78</v>
      </c>
      <c r="F550" s="49">
        <v>2289</v>
      </c>
      <c r="G550" s="49">
        <v>5126</v>
      </c>
      <c r="H550" s="50">
        <v>458</v>
      </c>
      <c r="I550" s="40" t="s">
        <v>34</v>
      </c>
    </row>
    <row r="551" spans="1:9" ht="28.8" x14ac:dyDescent="0.3">
      <c r="A551" s="43">
        <v>2023</v>
      </c>
      <c r="B551" s="43" t="s">
        <v>31</v>
      </c>
      <c r="C551" s="43" t="s">
        <v>45</v>
      </c>
      <c r="D551" s="46" t="s">
        <v>47</v>
      </c>
      <c r="E551" s="43">
        <v>76</v>
      </c>
      <c r="F551" s="47">
        <v>2288</v>
      </c>
      <c r="G551" s="47">
        <v>5126</v>
      </c>
      <c r="H551" s="51">
        <v>458</v>
      </c>
      <c r="I551" s="43" t="s">
        <v>34</v>
      </c>
    </row>
    <row r="552" spans="1:9" ht="28.8" x14ac:dyDescent="0.3">
      <c r="A552" s="40">
        <v>2023</v>
      </c>
      <c r="B552" s="40" t="s">
        <v>31</v>
      </c>
      <c r="C552" s="40" t="s">
        <v>45</v>
      </c>
      <c r="D552" s="48" t="s">
        <v>48</v>
      </c>
      <c r="E552" s="40">
        <v>46</v>
      </c>
      <c r="F552" s="40">
        <v>100</v>
      </c>
      <c r="G552" s="40">
        <v>224</v>
      </c>
      <c r="H552" s="50">
        <v>20</v>
      </c>
      <c r="I552" s="40" t="s">
        <v>34</v>
      </c>
    </row>
    <row r="553" spans="1:9" ht="28.8" x14ac:dyDescent="0.3">
      <c r="A553" s="43">
        <v>2023</v>
      </c>
      <c r="B553" s="43" t="s">
        <v>31</v>
      </c>
      <c r="C553" s="43" t="s">
        <v>45</v>
      </c>
      <c r="D553" s="46" t="s">
        <v>49</v>
      </c>
      <c r="E553" s="43">
        <v>34</v>
      </c>
      <c r="F553" s="47">
        <v>2288</v>
      </c>
      <c r="G553" s="47">
        <v>5126</v>
      </c>
      <c r="H553" s="51">
        <v>458</v>
      </c>
      <c r="I553" s="43" t="s">
        <v>34</v>
      </c>
    </row>
    <row r="554" spans="1:9" x14ac:dyDescent="0.3">
      <c r="A554" s="40">
        <v>2023</v>
      </c>
      <c r="B554" s="40" t="s">
        <v>31</v>
      </c>
      <c r="C554" s="40" t="s">
        <v>36</v>
      </c>
      <c r="D554" s="41" t="s">
        <v>50</v>
      </c>
      <c r="E554" s="50">
        <v>7</v>
      </c>
      <c r="F554" s="50">
        <v>200</v>
      </c>
      <c r="G554" s="50">
        <v>224</v>
      </c>
      <c r="H554" s="50">
        <v>40</v>
      </c>
      <c r="I554" s="40" t="s">
        <v>34</v>
      </c>
    </row>
    <row r="555" spans="1:9" ht="28.8" x14ac:dyDescent="0.3">
      <c r="A555" s="43">
        <v>2023</v>
      </c>
      <c r="B555" s="43" t="s">
        <v>31</v>
      </c>
      <c r="C555" s="43" t="s">
        <v>51</v>
      </c>
      <c r="D555" s="46" t="s">
        <v>51</v>
      </c>
      <c r="E555" s="43">
        <v>3</v>
      </c>
      <c r="F555" s="47">
        <v>4577</v>
      </c>
      <c r="G555" s="47">
        <v>7392</v>
      </c>
      <c r="H555" s="51">
        <v>915</v>
      </c>
      <c r="I555" s="43" t="s">
        <v>34</v>
      </c>
    </row>
    <row r="556" spans="1:9" ht="28.8" x14ac:dyDescent="0.3">
      <c r="A556" s="40">
        <v>2023</v>
      </c>
      <c r="B556" s="40" t="s">
        <v>31</v>
      </c>
      <c r="C556" s="40" t="s">
        <v>45</v>
      </c>
      <c r="D556" s="48" t="s">
        <v>52</v>
      </c>
      <c r="E556" s="40">
        <v>3</v>
      </c>
      <c r="F556" s="49">
        <v>3300</v>
      </c>
      <c r="G556" s="49">
        <v>5127</v>
      </c>
      <c r="H556" s="50">
        <v>660</v>
      </c>
      <c r="I556" s="40" t="s">
        <v>34</v>
      </c>
    </row>
    <row r="557" spans="1:9" ht="43.2" x14ac:dyDescent="0.3">
      <c r="A557" s="43">
        <v>2023</v>
      </c>
      <c r="B557" s="43" t="s">
        <v>53</v>
      </c>
      <c r="C557" s="43" t="s">
        <v>32</v>
      </c>
      <c r="D557" s="44" t="s">
        <v>33</v>
      </c>
      <c r="E557" s="45">
        <v>3566</v>
      </c>
      <c r="F557" s="45">
        <v>4577</v>
      </c>
      <c r="G557" s="45">
        <v>5127</v>
      </c>
      <c r="H557" s="51">
        <v>915</v>
      </c>
      <c r="I557" s="43" t="s">
        <v>34</v>
      </c>
    </row>
    <row r="558" spans="1:9" ht="28.8" x14ac:dyDescent="0.3">
      <c r="A558" s="40">
        <v>2023</v>
      </c>
      <c r="B558" s="40" t="s">
        <v>53</v>
      </c>
      <c r="C558" s="40" t="s">
        <v>32</v>
      </c>
      <c r="D558" s="41" t="s">
        <v>35</v>
      </c>
      <c r="E558" s="42">
        <v>2498</v>
      </c>
      <c r="F558" s="42">
        <v>8000</v>
      </c>
      <c r="G558" s="42">
        <v>8960</v>
      </c>
      <c r="H558" s="42">
        <v>1600</v>
      </c>
      <c r="I558" s="40" t="s">
        <v>34</v>
      </c>
    </row>
    <row r="559" spans="1:9" ht="28.8" x14ac:dyDescent="0.3">
      <c r="A559" s="43">
        <v>2023</v>
      </c>
      <c r="B559" s="43" t="s">
        <v>53</v>
      </c>
      <c r="C559" s="43" t="s">
        <v>36</v>
      </c>
      <c r="D559" s="44" t="s">
        <v>37</v>
      </c>
      <c r="E559" s="45">
        <v>1245</v>
      </c>
      <c r="F559" s="45">
        <v>4577</v>
      </c>
      <c r="G559" s="45">
        <v>5126</v>
      </c>
      <c r="H559" s="51">
        <v>915</v>
      </c>
      <c r="I559" s="43" t="s">
        <v>34</v>
      </c>
    </row>
    <row r="560" spans="1:9" ht="28.8" x14ac:dyDescent="0.3">
      <c r="A560" s="40">
        <v>2023</v>
      </c>
      <c r="B560" s="40" t="s">
        <v>53</v>
      </c>
      <c r="C560" s="40" t="s">
        <v>38</v>
      </c>
      <c r="D560" s="48" t="s">
        <v>39</v>
      </c>
      <c r="E560" s="40">
        <v>644</v>
      </c>
      <c r="F560" s="49">
        <v>5744</v>
      </c>
      <c r="G560" s="49">
        <v>6433</v>
      </c>
      <c r="H560" s="42">
        <v>1149</v>
      </c>
      <c r="I560" s="40" t="s">
        <v>34</v>
      </c>
    </row>
    <row r="561" spans="1:9" ht="28.8" x14ac:dyDescent="0.3">
      <c r="A561" s="43">
        <v>2023</v>
      </c>
      <c r="B561" s="43" t="s">
        <v>53</v>
      </c>
      <c r="C561" s="43" t="s">
        <v>40</v>
      </c>
      <c r="D561" s="46" t="s">
        <v>41</v>
      </c>
      <c r="E561" s="43">
        <v>643</v>
      </c>
      <c r="F561" s="47">
        <v>7000</v>
      </c>
      <c r="G561" s="47">
        <v>7840</v>
      </c>
      <c r="H561" s="45">
        <v>1400</v>
      </c>
      <c r="I561" s="43" t="s">
        <v>34</v>
      </c>
    </row>
    <row r="562" spans="1:9" ht="28.8" x14ac:dyDescent="0.3">
      <c r="A562" s="40">
        <v>2023</v>
      </c>
      <c r="B562" s="40" t="s">
        <v>53</v>
      </c>
      <c r="C562" s="40" t="s">
        <v>38</v>
      </c>
      <c r="D562" s="48" t="s">
        <v>42</v>
      </c>
      <c r="E562" s="40">
        <v>455</v>
      </c>
      <c r="F562" s="49">
        <v>4579</v>
      </c>
      <c r="G562" s="49">
        <v>5128</v>
      </c>
      <c r="H562" s="50">
        <v>916</v>
      </c>
      <c r="I562" s="40" t="s">
        <v>34</v>
      </c>
    </row>
    <row r="563" spans="1:9" ht="28.8" x14ac:dyDescent="0.3">
      <c r="A563" s="43">
        <v>2023</v>
      </c>
      <c r="B563" s="43" t="s">
        <v>53</v>
      </c>
      <c r="C563" s="43" t="s">
        <v>40</v>
      </c>
      <c r="D563" s="46" t="s">
        <v>43</v>
      </c>
      <c r="E563" s="51">
        <v>345</v>
      </c>
      <c r="F563" s="45">
        <v>7000</v>
      </c>
      <c r="G563" s="45">
        <v>7840</v>
      </c>
      <c r="H563" s="45">
        <v>1400</v>
      </c>
      <c r="I563" s="43" t="s">
        <v>34</v>
      </c>
    </row>
    <row r="564" spans="1:9" x14ac:dyDescent="0.3">
      <c r="A564" s="40">
        <v>2023</v>
      </c>
      <c r="B564" s="40" t="s">
        <v>53</v>
      </c>
      <c r="C564" s="40" t="s">
        <v>36</v>
      </c>
      <c r="D564" s="41" t="s">
        <v>44</v>
      </c>
      <c r="E564" s="50">
        <v>122</v>
      </c>
      <c r="F564" s="50">
        <v>100</v>
      </c>
      <c r="G564" s="50">
        <v>112</v>
      </c>
      <c r="H564" s="50">
        <v>20</v>
      </c>
      <c r="I564" s="40" t="s">
        <v>34</v>
      </c>
    </row>
    <row r="565" spans="1:9" ht="28.8" x14ac:dyDescent="0.3">
      <c r="A565" s="43">
        <v>2023</v>
      </c>
      <c r="B565" s="43" t="s">
        <v>53</v>
      </c>
      <c r="C565" s="43" t="s">
        <v>45</v>
      </c>
      <c r="D565" s="46" t="s">
        <v>46</v>
      </c>
      <c r="E565" s="43">
        <v>78</v>
      </c>
      <c r="F565" s="47">
        <v>2289</v>
      </c>
      <c r="G565" s="47">
        <v>5126</v>
      </c>
      <c r="H565" s="51">
        <v>458</v>
      </c>
      <c r="I565" s="43" t="s">
        <v>34</v>
      </c>
    </row>
    <row r="566" spans="1:9" ht="28.8" x14ac:dyDescent="0.3">
      <c r="A566" s="40">
        <v>2023</v>
      </c>
      <c r="B566" s="40" t="s">
        <v>53</v>
      </c>
      <c r="C566" s="40" t="s">
        <v>45</v>
      </c>
      <c r="D566" s="48" t="s">
        <v>47</v>
      </c>
      <c r="E566" s="40">
        <v>76</v>
      </c>
      <c r="F566" s="49">
        <v>2288</v>
      </c>
      <c r="G566" s="49">
        <v>5126</v>
      </c>
      <c r="H566" s="50">
        <v>458</v>
      </c>
      <c r="I566" s="40" t="s">
        <v>34</v>
      </c>
    </row>
    <row r="567" spans="1:9" ht="28.8" x14ac:dyDescent="0.3">
      <c r="A567" s="43">
        <v>2023</v>
      </c>
      <c r="B567" s="43" t="s">
        <v>53</v>
      </c>
      <c r="C567" s="43" t="s">
        <v>45</v>
      </c>
      <c r="D567" s="46" t="s">
        <v>48</v>
      </c>
      <c r="E567" s="43">
        <v>46</v>
      </c>
      <c r="F567" s="43">
        <v>100</v>
      </c>
      <c r="G567" s="43">
        <v>224</v>
      </c>
      <c r="H567" s="51">
        <v>20</v>
      </c>
      <c r="I567" s="43" t="s">
        <v>34</v>
      </c>
    </row>
    <row r="568" spans="1:9" ht="28.8" x14ac:dyDescent="0.3">
      <c r="A568" s="40">
        <v>2023</v>
      </c>
      <c r="B568" s="40" t="s">
        <v>53</v>
      </c>
      <c r="C568" s="40" t="s">
        <v>45</v>
      </c>
      <c r="D568" s="48" t="s">
        <v>49</v>
      </c>
      <c r="E568" s="40">
        <v>34</v>
      </c>
      <c r="F568" s="49">
        <v>2288</v>
      </c>
      <c r="G568" s="49">
        <v>5126</v>
      </c>
      <c r="H568" s="50">
        <v>458</v>
      </c>
      <c r="I568" s="40" t="s">
        <v>34</v>
      </c>
    </row>
    <row r="569" spans="1:9" x14ac:dyDescent="0.3">
      <c r="A569" s="43">
        <v>2023</v>
      </c>
      <c r="B569" s="43" t="s">
        <v>53</v>
      </c>
      <c r="C569" s="43" t="s">
        <v>36</v>
      </c>
      <c r="D569" s="44" t="s">
        <v>50</v>
      </c>
      <c r="E569" s="51">
        <v>7</v>
      </c>
      <c r="F569" s="51">
        <v>200</v>
      </c>
      <c r="G569" s="51">
        <v>224</v>
      </c>
      <c r="H569" s="51">
        <v>40</v>
      </c>
      <c r="I569" s="43" t="s">
        <v>34</v>
      </c>
    </row>
    <row r="570" spans="1:9" ht="28.8" x14ac:dyDescent="0.3">
      <c r="A570" s="40">
        <v>2023</v>
      </c>
      <c r="B570" s="40" t="s">
        <v>53</v>
      </c>
      <c r="C570" s="40" t="s">
        <v>45</v>
      </c>
      <c r="D570" s="48" t="s">
        <v>52</v>
      </c>
      <c r="E570" s="40">
        <v>3</v>
      </c>
      <c r="F570" s="49">
        <v>3300</v>
      </c>
      <c r="G570" s="49">
        <v>5127</v>
      </c>
      <c r="H570" s="50">
        <v>660</v>
      </c>
      <c r="I570" s="40" t="s">
        <v>34</v>
      </c>
    </row>
    <row r="571" spans="1:9" ht="28.8" x14ac:dyDescent="0.3">
      <c r="A571" s="43">
        <v>2023</v>
      </c>
      <c r="B571" s="43" t="s">
        <v>53</v>
      </c>
      <c r="C571" s="43" t="s">
        <v>51</v>
      </c>
      <c r="D571" s="46" t="s">
        <v>51</v>
      </c>
      <c r="E571" s="43">
        <v>2</v>
      </c>
      <c r="F571" s="47">
        <v>6600</v>
      </c>
      <c r="G571" s="47">
        <v>7392</v>
      </c>
      <c r="H571" s="45">
        <v>1320</v>
      </c>
      <c r="I571" s="43" t="s">
        <v>34</v>
      </c>
    </row>
    <row r="572" spans="1:9" ht="43.2" x14ac:dyDescent="0.3">
      <c r="A572" s="40">
        <v>2023</v>
      </c>
      <c r="B572" s="40" t="s">
        <v>54</v>
      </c>
      <c r="C572" s="40" t="s">
        <v>32</v>
      </c>
      <c r="D572" s="41" t="s">
        <v>33</v>
      </c>
      <c r="E572" s="42">
        <v>3566</v>
      </c>
      <c r="F572" s="42">
        <v>4577</v>
      </c>
      <c r="G572" s="42">
        <v>5127</v>
      </c>
      <c r="H572" s="50">
        <v>915</v>
      </c>
      <c r="I572" s="40" t="s">
        <v>34</v>
      </c>
    </row>
    <row r="573" spans="1:9" ht="28.8" x14ac:dyDescent="0.3">
      <c r="A573" s="43">
        <v>2023</v>
      </c>
      <c r="B573" s="43" t="s">
        <v>54</v>
      </c>
      <c r="C573" s="43" t="s">
        <v>32</v>
      </c>
      <c r="D573" s="44" t="s">
        <v>35</v>
      </c>
      <c r="E573" s="45">
        <v>2498</v>
      </c>
      <c r="F573" s="45">
        <v>8000</v>
      </c>
      <c r="G573" s="45">
        <v>8960</v>
      </c>
      <c r="H573" s="45">
        <v>1600</v>
      </c>
      <c r="I573" s="43" t="s">
        <v>34</v>
      </c>
    </row>
    <row r="574" spans="1:9" ht="28.8" x14ac:dyDescent="0.3">
      <c r="A574" s="40">
        <v>2023</v>
      </c>
      <c r="B574" s="40" t="s">
        <v>54</v>
      </c>
      <c r="C574" s="40" t="s">
        <v>36</v>
      </c>
      <c r="D574" s="41" t="s">
        <v>37</v>
      </c>
      <c r="E574" s="42">
        <v>1245</v>
      </c>
      <c r="F574" s="42">
        <v>4577</v>
      </c>
      <c r="G574" s="42">
        <v>5126</v>
      </c>
      <c r="H574" s="50">
        <v>915</v>
      </c>
      <c r="I574" s="40" t="s">
        <v>34</v>
      </c>
    </row>
    <row r="575" spans="1:9" ht="28.8" x14ac:dyDescent="0.3">
      <c r="A575" s="43">
        <v>2023</v>
      </c>
      <c r="B575" s="43" t="s">
        <v>54</v>
      </c>
      <c r="C575" s="43" t="s">
        <v>38</v>
      </c>
      <c r="D575" s="46" t="s">
        <v>39</v>
      </c>
      <c r="E575" s="43">
        <v>644</v>
      </c>
      <c r="F575" s="47">
        <v>10000</v>
      </c>
      <c r="G575" s="47">
        <v>6433</v>
      </c>
      <c r="H575" s="45">
        <v>2000</v>
      </c>
      <c r="I575" s="43" t="s">
        <v>34</v>
      </c>
    </row>
    <row r="576" spans="1:9" ht="28.8" x14ac:dyDescent="0.3">
      <c r="A576" s="40">
        <v>2023</v>
      </c>
      <c r="B576" s="40" t="s">
        <v>54</v>
      </c>
      <c r="C576" s="40" t="s">
        <v>40</v>
      </c>
      <c r="D576" s="48" t="s">
        <v>41</v>
      </c>
      <c r="E576" s="40">
        <v>643</v>
      </c>
      <c r="F576" s="49">
        <v>7000</v>
      </c>
      <c r="G576" s="49">
        <v>7840</v>
      </c>
      <c r="H576" s="42">
        <v>1400</v>
      </c>
      <c r="I576" s="40" t="s">
        <v>34</v>
      </c>
    </row>
    <row r="577" spans="1:9" ht="28.8" x14ac:dyDescent="0.3">
      <c r="A577" s="43">
        <v>2023</v>
      </c>
      <c r="B577" s="43" t="s">
        <v>54</v>
      </c>
      <c r="C577" s="43" t="s">
        <v>38</v>
      </c>
      <c r="D577" s="46" t="s">
        <v>42</v>
      </c>
      <c r="E577" s="43">
        <v>455</v>
      </c>
      <c r="F577" s="47">
        <v>4579</v>
      </c>
      <c r="G577" s="47">
        <v>5128</v>
      </c>
      <c r="H577" s="51">
        <v>916</v>
      </c>
      <c r="I577" s="43" t="s">
        <v>34</v>
      </c>
    </row>
    <row r="578" spans="1:9" ht="28.8" x14ac:dyDescent="0.3">
      <c r="A578" s="40">
        <v>2023</v>
      </c>
      <c r="B578" s="40" t="s">
        <v>54</v>
      </c>
      <c r="C578" s="40" t="s">
        <v>40</v>
      </c>
      <c r="D578" s="48" t="s">
        <v>43</v>
      </c>
      <c r="E578" s="50">
        <v>345</v>
      </c>
      <c r="F578" s="42">
        <v>7000</v>
      </c>
      <c r="G578" s="42">
        <v>7840</v>
      </c>
      <c r="H578" s="42">
        <v>1400</v>
      </c>
      <c r="I578" s="40" t="s">
        <v>34</v>
      </c>
    </row>
    <row r="579" spans="1:9" x14ac:dyDescent="0.3">
      <c r="A579" s="43">
        <v>2023</v>
      </c>
      <c r="B579" s="43" t="s">
        <v>54</v>
      </c>
      <c r="C579" s="43" t="s">
        <v>36</v>
      </c>
      <c r="D579" s="44" t="s">
        <v>44</v>
      </c>
      <c r="E579" s="51">
        <v>122</v>
      </c>
      <c r="F579" s="51">
        <v>100</v>
      </c>
      <c r="G579" s="51">
        <v>112</v>
      </c>
      <c r="H579" s="51">
        <v>20</v>
      </c>
      <c r="I579" s="43" t="s">
        <v>34</v>
      </c>
    </row>
    <row r="580" spans="1:9" ht="28.8" x14ac:dyDescent="0.3">
      <c r="A580" s="40">
        <v>2023</v>
      </c>
      <c r="B580" s="40" t="s">
        <v>54</v>
      </c>
      <c r="C580" s="40" t="s">
        <v>45</v>
      </c>
      <c r="D580" s="48" t="s">
        <v>46</v>
      </c>
      <c r="E580" s="40">
        <v>78</v>
      </c>
      <c r="F580" s="49">
        <v>2289</v>
      </c>
      <c r="G580" s="49">
        <v>5126</v>
      </c>
      <c r="H580" s="50">
        <v>458</v>
      </c>
      <c r="I580" s="40" t="s">
        <v>34</v>
      </c>
    </row>
    <row r="581" spans="1:9" ht="28.8" x14ac:dyDescent="0.3">
      <c r="A581" s="43">
        <v>2023</v>
      </c>
      <c r="B581" s="43" t="s">
        <v>54</v>
      </c>
      <c r="C581" s="43" t="s">
        <v>45</v>
      </c>
      <c r="D581" s="46" t="s">
        <v>47</v>
      </c>
      <c r="E581" s="43">
        <v>76</v>
      </c>
      <c r="F581" s="47">
        <v>2288</v>
      </c>
      <c r="G581" s="47">
        <v>5126</v>
      </c>
      <c r="H581" s="51">
        <v>458</v>
      </c>
      <c r="I581" s="43" t="s">
        <v>34</v>
      </c>
    </row>
    <row r="582" spans="1:9" ht="28.8" x14ac:dyDescent="0.3">
      <c r="A582" s="40">
        <v>2023</v>
      </c>
      <c r="B582" s="40" t="s">
        <v>54</v>
      </c>
      <c r="C582" s="40" t="s">
        <v>45</v>
      </c>
      <c r="D582" s="48" t="s">
        <v>48</v>
      </c>
      <c r="E582" s="40">
        <v>46</v>
      </c>
      <c r="F582" s="40">
        <v>100</v>
      </c>
      <c r="G582" s="40">
        <v>224</v>
      </c>
      <c r="H582" s="50">
        <v>20</v>
      </c>
      <c r="I582" s="40" t="s">
        <v>34</v>
      </c>
    </row>
    <row r="583" spans="1:9" ht="28.8" x14ac:dyDescent="0.3">
      <c r="A583" s="43">
        <v>2023</v>
      </c>
      <c r="B583" s="43" t="s">
        <v>54</v>
      </c>
      <c r="C583" s="43" t="s">
        <v>45</v>
      </c>
      <c r="D583" s="46" t="s">
        <v>49</v>
      </c>
      <c r="E583" s="43">
        <v>34</v>
      </c>
      <c r="F583" s="47">
        <v>2288</v>
      </c>
      <c r="G583" s="47">
        <v>5126</v>
      </c>
      <c r="H583" s="51">
        <v>458</v>
      </c>
      <c r="I583" s="43" t="s">
        <v>34</v>
      </c>
    </row>
    <row r="584" spans="1:9" x14ac:dyDescent="0.3">
      <c r="A584" s="40">
        <v>2023</v>
      </c>
      <c r="B584" s="40" t="s">
        <v>54</v>
      </c>
      <c r="C584" s="40" t="s">
        <v>36</v>
      </c>
      <c r="D584" s="41" t="s">
        <v>50</v>
      </c>
      <c r="E584" s="50">
        <v>7</v>
      </c>
      <c r="F584" s="50">
        <v>200</v>
      </c>
      <c r="G584" s="50">
        <v>224</v>
      </c>
      <c r="H584" s="50">
        <v>40</v>
      </c>
      <c r="I584" s="40" t="s">
        <v>34</v>
      </c>
    </row>
    <row r="585" spans="1:9" ht="28.8" x14ac:dyDescent="0.3">
      <c r="A585" s="43">
        <v>2023</v>
      </c>
      <c r="B585" s="43" t="s">
        <v>54</v>
      </c>
      <c r="C585" s="43" t="s">
        <v>45</v>
      </c>
      <c r="D585" s="46" t="s">
        <v>52</v>
      </c>
      <c r="E585" s="43">
        <v>3</v>
      </c>
      <c r="F585" s="47">
        <v>2289</v>
      </c>
      <c r="G585" s="47">
        <v>5127</v>
      </c>
      <c r="H585" s="51">
        <v>458</v>
      </c>
      <c r="I585" s="43" t="s">
        <v>34</v>
      </c>
    </row>
    <row r="586" spans="1:9" ht="28.8" x14ac:dyDescent="0.3">
      <c r="A586" s="40">
        <v>2023</v>
      </c>
      <c r="B586" s="40" t="s">
        <v>54</v>
      </c>
      <c r="C586" s="40" t="s">
        <v>51</v>
      </c>
      <c r="D586" s="48" t="s">
        <v>51</v>
      </c>
      <c r="E586" s="40">
        <v>2</v>
      </c>
      <c r="F586" s="49">
        <v>6600</v>
      </c>
      <c r="G586" s="49">
        <v>7392</v>
      </c>
      <c r="H586" s="42">
        <v>1320</v>
      </c>
      <c r="I586" s="40" t="s">
        <v>34</v>
      </c>
    </row>
    <row r="587" spans="1:9" ht="43.2" x14ac:dyDescent="0.3">
      <c r="A587" s="43">
        <v>2023</v>
      </c>
      <c r="B587" s="43" t="s">
        <v>56</v>
      </c>
      <c r="C587" s="43" t="s">
        <v>32</v>
      </c>
      <c r="D587" s="44" t="s">
        <v>33</v>
      </c>
      <c r="E587" s="45">
        <v>3566</v>
      </c>
      <c r="F587" s="45">
        <v>4577</v>
      </c>
      <c r="G587" s="45">
        <v>5127</v>
      </c>
      <c r="H587" s="51">
        <v>915</v>
      </c>
      <c r="I587" s="43" t="s">
        <v>34</v>
      </c>
    </row>
    <row r="588" spans="1:9" ht="28.8" x14ac:dyDescent="0.3">
      <c r="A588" s="40">
        <v>2023</v>
      </c>
      <c r="B588" s="40" t="s">
        <v>56</v>
      </c>
      <c r="C588" s="40" t="s">
        <v>32</v>
      </c>
      <c r="D588" s="41" t="s">
        <v>35</v>
      </c>
      <c r="E588" s="42">
        <v>2498</v>
      </c>
      <c r="F588" s="42">
        <v>8000</v>
      </c>
      <c r="G588" s="42">
        <v>8960</v>
      </c>
      <c r="H588" s="42">
        <v>1600</v>
      </c>
      <c r="I588" s="40" t="s">
        <v>55</v>
      </c>
    </row>
    <row r="589" spans="1:9" ht="28.8" x14ac:dyDescent="0.3">
      <c r="A589" s="43">
        <v>2023</v>
      </c>
      <c r="B589" s="43" t="s">
        <v>56</v>
      </c>
      <c r="C589" s="43" t="s">
        <v>36</v>
      </c>
      <c r="D589" s="44" t="s">
        <v>37</v>
      </c>
      <c r="E589" s="45">
        <v>1245</v>
      </c>
      <c r="F589" s="45">
        <v>4577</v>
      </c>
      <c r="G589" s="45">
        <v>5126</v>
      </c>
      <c r="H589" s="51">
        <v>915</v>
      </c>
      <c r="I589" s="43" t="s">
        <v>55</v>
      </c>
    </row>
    <row r="590" spans="1:9" ht="28.8" x14ac:dyDescent="0.3">
      <c r="A590" s="40">
        <v>2023</v>
      </c>
      <c r="B590" s="40" t="s">
        <v>56</v>
      </c>
      <c r="C590" s="40" t="s">
        <v>38</v>
      </c>
      <c r="D590" s="48" t="s">
        <v>39</v>
      </c>
      <c r="E590" s="40">
        <v>644</v>
      </c>
      <c r="F590" s="49">
        <v>15000</v>
      </c>
      <c r="G590" s="49">
        <v>6433</v>
      </c>
      <c r="H590" s="42">
        <v>3000</v>
      </c>
      <c r="I590" s="40" t="s">
        <v>55</v>
      </c>
    </row>
    <row r="591" spans="1:9" ht="28.8" x14ac:dyDescent="0.3">
      <c r="A591" s="43">
        <v>2023</v>
      </c>
      <c r="B591" s="43" t="s">
        <v>56</v>
      </c>
      <c r="C591" s="43" t="s">
        <v>40</v>
      </c>
      <c r="D591" s="46" t="s">
        <v>41</v>
      </c>
      <c r="E591" s="43">
        <v>643</v>
      </c>
      <c r="F591" s="47">
        <v>7000</v>
      </c>
      <c r="G591" s="47">
        <v>7840</v>
      </c>
      <c r="H591" s="45">
        <v>1400</v>
      </c>
      <c r="I591" s="43" t="s">
        <v>55</v>
      </c>
    </row>
    <row r="592" spans="1:9" ht="28.8" x14ac:dyDescent="0.3">
      <c r="A592" s="40">
        <v>2023</v>
      </c>
      <c r="B592" s="40" t="s">
        <v>56</v>
      </c>
      <c r="C592" s="40" t="s">
        <v>38</v>
      </c>
      <c r="D592" s="48" t="s">
        <v>42</v>
      </c>
      <c r="E592" s="40">
        <v>455</v>
      </c>
      <c r="F592" s="49">
        <v>14000</v>
      </c>
      <c r="G592" s="49">
        <v>5128</v>
      </c>
      <c r="H592" s="42">
        <v>2800</v>
      </c>
      <c r="I592" s="40" t="s">
        <v>55</v>
      </c>
    </row>
    <row r="593" spans="1:9" ht="28.8" x14ac:dyDescent="0.3">
      <c r="A593" s="43">
        <v>2023</v>
      </c>
      <c r="B593" s="43" t="s">
        <v>56</v>
      </c>
      <c r="C593" s="43" t="s">
        <v>40</v>
      </c>
      <c r="D593" s="46" t="s">
        <v>43</v>
      </c>
      <c r="E593" s="51">
        <v>345</v>
      </c>
      <c r="F593" s="45">
        <v>7000</v>
      </c>
      <c r="G593" s="45">
        <v>7840</v>
      </c>
      <c r="H593" s="45">
        <v>1400</v>
      </c>
      <c r="I593" s="43" t="s">
        <v>55</v>
      </c>
    </row>
    <row r="594" spans="1:9" x14ac:dyDescent="0.3">
      <c r="A594" s="40">
        <v>2023</v>
      </c>
      <c r="B594" s="40" t="s">
        <v>56</v>
      </c>
      <c r="C594" s="40" t="s">
        <v>36</v>
      </c>
      <c r="D594" s="41" t="s">
        <v>44</v>
      </c>
      <c r="E594" s="50">
        <v>122</v>
      </c>
      <c r="F594" s="50">
        <v>100</v>
      </c>
      <c r="G594" s="50">
        <v>112</v>
      </c>
      <c r="H594" s="50">
        <v>20</v>
      </c>
      <c r="I594" s="40" t="s">
        <v>55</v>
      </c>
    </row>
    <row r="595" spans="1:9" ht="28.8" x14ac:dyDescent="0.3">
      <c r="A595" s="43">
        <v>2023</v>
      </c>
      <c r="B595" s="43" t="s">
        <v>56</v>
      </c>
      <c r="C595" s="43" t="s">
        <v>45</v>
      </c>
      <c r="D595" s="46" t="s">
        <v>46</v>
      </c>
      <c r="E595" s="43">
        <v>78</v>
      </c>
      <c r="F595" s="47">
        <v>2289</v>
      </c>
      <c r="G595" s="47">
        <v>5126</v>
      </c>
      <c r="H595" s="51">
        <v>458</v>
      </c>
      <c r="I595" s="43" t="s">
        <v>55</v>
      </c>
    </row>
    <row r="596" spans="1:9" ht="28.8" x14ac:dyDescent="0.3">
      <c r="A596" s="40">
        <v>2023</v>
      </c>
      <c r="B596" s="40" t="s">
        <v>56</v>
      </c>
      <c r="C596" s="40" t="s">
        <v>45</v>
      </c>
      <c r="D596" s="48" t="s">
        <v>47</v>
      </c>
      <c r="E596" s="40">
        <v>76</v>
      </c>
      <c r="F596" s="49">
        <v>2288</v>
      </c>
      <c r="G596" s="49">
        <v>5126</v>
      </c>
      <c r="H596" s="50">
        <v>458</v>
      </c>
      <c r="I596" s="40" t="s">
        <v>55</v>
      </c>
    </row>
    <row r="597" spans="1:9" ht="28.8" x14ac:dyDescent="0.3">
      <c r="A597" s="43">
        <v>2023</v>
      </c>
      <c r="B597" s="43" t="s">
        <v>56</v>
      </c>
      <c r="C597" s="43" t="s">
        <v>45</v>
      </c>
      <c r="D597" s="46" t="s">
        <v>48</v>
      </c>
      <c r="E597" s="43">
        <v>46</v>
      </c>
      <c r="F597" s="43">
        <v>100</v>
      </c>
      <c r="G597" s="43">
        <v>224</v>
      </c>
      <c r="H597" s="51">
        <v>20</v>
      </c>
      <c r="I597" s="43" t="s">
        <v>55</v>
      </c>
    </row>
    <row r="598" spans="1:9" ht="28.8" x14ac:dyDescent="0.3">
      <c r="A598" s="40">
        <v>2023</v>
      </c>
      <c r="B598" s="40" t="s">
        <v>56</v>
      </c>
      <c r="C598" s="40" t="s">
        <v>45</v>
      </c>
      <c r="D598" s="48" t="s">
        <v>49</v>
      </c>
      <c r="E598" s="40">
        <v>34</v>
      </c>
      <c r="F598" s="49">
        <v>2288</v>
      </c>
      <c r="G598" s="49">
        <v>5126</v>
      </c>
      <c r="H598" s="50">
        <v>458</v>
      </c>
      <c r="I598" s="40" t="s">
        <v>55</v>
      </c>
    </row>
    <row r="599" spans="1:9" x14ac:dyDescent="0.3">
      <c r="A599" s="43">
        <v>2023</v>
      </c>
      <c r="B599" s="43" t="s">
        <v>56</v>
      </c>
      <c r="C599" s="43" t="s">
        <v>36</v>
      </c>
      <c r="D599" s="44" t="s">
        <v>50</v>
      </c>
      <c r="E599" s="51">
        <v>7</v>
      </c>
      <c r="F599" s="51">
        <v>200</v>
      </c>
      <c r="G599" s="51">
        <v>224</v>
      </c>
      <c r="H599" s="51">
        <v>40</v>
      </c>
      <c r="I599" s="43" t="s">
        <v>55</v>
      </c>
    </row>
    <row r="600" spans="1:9" ht="28.8" x14ac:dyDescent="0.3">
      <c r="A600" s="40">
        <v>2023</v>
      </c>
      <c r="B600" s="40" t="s">
        <v>56</v>
      </c>
      <c r="C600" s="40" t="s">
        <v>45</v>
      </c>
      <c r="D600" s="48" t="s">
        <v>52</v>
      </c>
      <c r="E600" s="40">
        <v>3</v>
      </c>
      <c r="F600" s="49">
        <v>2289</v>
      </c>
      <c r="G600" s="49">
        <v>5127</v>
      </c>
      <c r="H600" s="50">
        <v>458</v>
      </c>
      <c r="I600" s="40" t="s">
        <v>55</v>
      </c>
    </row>
    <row r="601" spans="1:9" ht="28.8" x14ac:dyDescent="0.3">
      <c r="A601" s="43">
        <v>2023</v>
      </c>
      <c r="B601" s="43" t="s">
        <v>56</v>
      </c>
      <c r="C601" s="43" t="s">
        <v>51</v>
      </c>
      <c r="D601" s="46" t="s">
        <v>51</v>
      </c>
      <c r="E601" s="43">
        <v>2</v>
      </c>
      <c r="F601" s="47">
        <v>7920</v>
      </c>
      <c r="G601" s="47">
        <v>7392</v>
      </c>
      <c r="H601" s="45">
        <v>1584</v>
      </c>
      <c r="I601" s="43" t="s">
        <v>55</v>
      </c>
    </row>
    <row r="602" spans="1:9" ht="43.2" x14ac:dyDescent="0.3">
      <c r="A602" s="40">
        <v>2023</v>
      </c>
      <c r="B602" s="40" t="s">
        <v>57</v>
      </c>
      <c r="C602" s="40" t="s">
        <v>32</v>
      </c>
      <c r="D602" s="41" t="s">
        <v>33</v>
      </c>
      <c r="E602" s="42">
        <v>3566</v>
      </c>
      <c r="F602" s="42">
        <v>4577</v>
      </c>
      <c r="G602" s="42">
        <v>5127</v>
      </c>
      <c r="H602" s="50">
        <v>915</v>
      </c>
      <c r="I602" s="40" t="s">
        <v>55</v>
      </c>
    </row>
    <row r="603" spans="1:9" ht="28.8" x14ac:dyDescent="0.3">
      <c r="A603" s="43">
        <v>2023</v>
      </c>
      <c r="B603" s="43" t="s">
        <v>57</v>
      </c>
      <c r="C603" s="43" t="s">
        <v>32</v>
      </c>
      <c r="D603" s="44" t="s">
        <v>35</v>
      </c>
      <c r="E603" s="45">
        <v>2498</v>
      </c>
      <c r="F603" s="45">
        <v>8800</v>
      </c>
      <c r="G603" s="45">
        <v>8960</v>
      </c>
      <c r="H603" s="45">
        <v>1760</v>
      </c>
      <c r="I603" s="43" t="s">
        <v>55</v>
      </c>
    </row>
    <row r="604" spans="1:9" ht="28.8" x14ac:dyDescent="0.3">
      <c r="A604" s="40">
        <v>2023</v>
      </c>
      <c r="B604" s="40" t="s">
        <v>57</v>
      </c>
      <c r="C604" s="40" t="s">
        <v>36</v>
      </c>
      <c r="D604" s="41" t="s">
        <v>37</v>
      </c>
      <c r="E604" s="42">
        <v>1245</v>
      </c>
      <c r="F604" s="42">
        <v>5035</v>
      </c>
      <c r="G604" s="42">
        <v>5126</v>
      </c>
      <c r="H604" s="42">
        <v>1007</v>
      </c>
      <c r="I604" s="40" t="s">
        <v>55</v>
      </c>
    </row>
    <row r="605" spans="1:9" ht="28.8" x14ac:dyDescent="0.3">
      <c r="A605" s="43">
        <v>2023</v>
      </c>
      <c r="B605" s="43" t="s">
        <v>57</v>
      </c>
      <c r="C605" s="43" t="s">
        <v>38</v>
      </c>
      <c r="D605" s="46" t="s">
        <v>39</v>
      </c>
      <c r="E605" s="43">
        <v>644</v>
      </c>
      <c r="F605" s="47">
        <v>6318</v>
      </c>
      <c r="G605" s="47">
        <v>6433</v>
      </c>
      <c r="H605" s="45">
        <v>1264</v>
      </c>
      <c r="I605" s="43" t="s">
        <v>55</v>
      </c>
    </row>
    <row r="606" spans="1:9" ht="28.8" x14ac:dyDescent="0.3">
      <c r="A606" s="40">
        <v>2023</v>
      </c>
      <c r="B606" s="40" t="s">
        <v>57</v>
      </c>
      <c r="C606" s="40" t="s">
        <v>40</v>
      </c>
      <c r="D606" s="48" t="s">
        <v>41</v>
      </c>
      <c r="E606" s="40">
        <v>643</v>
      </c>
      <c r="F606" s="49">
        <v>7700</v>
      </c>
      <c r="G606" s="49">
        <v>7840</v>
      </c>
      <c r="H606" s="42">
        <v>1540</v>
      </c>
      <c r="I606" s="40" t="s">
        <v>55</v>
      </c>
    </row>
    <row r="607" spans="1:9" ht="28.8" x14ac:dyDescent="0.3">
      <c r="A607" s="43">
        <v>2023</v>
      </c>
      <c r="B607" s="43" t="s">
        <v>57</v>
      </c>
      <c r="C607" s="43" t="s">
        <v>38</v>
      </c>
      <c r="D607" s="46" t="s">
        <v>42</v>
      </c>
      <c r="E607" s="43">
        <v>455</v>
      </c>
      <c r="F607" s="47">
        <v>5036</v>
      </c>
      <c r="G607" s="47">
        <v>5128</v>
      </c>
      <c r="H607" s="45">
        <v>1007</v>
      </c>
      <c r="I607" s="43" t="s">
        <v>55</v>
      </c>
    </row>
    <row r="608" spans="1:9" ht="28.8" x14ac:dyDescent="0.3">
      <c r="A608" s="40">
        <v>2023</v>
      </c>
      <c r="B608" s="40" t="s">
        <v>57</v>
      </c>
      <c r="C608" s="40" t="s">
        <v>40</v>
      </c>
      <c r="D608" s="48" t="s">
        <v>43</v>
      </c>
      <c r="E608" s="50">
        <v>345</v>
      </c>
      <c r="F608" s="42">
        <v>7700</v>
      </c>
      <c r="G608" s="42">
        <v>7840</v>
      </c>
      <c r="H608" s="42">
        <v>1540</v>
      </c>
      <c r="I608" s="40" t="s">
        <v>55</v>
      </c>
    </row>
    <row r="609" spans="1:9" x14ac:dyDescent="0.3">
      <c r="A609" s="43">
        <v>2023</v>
      </c>
      <c r="B609" s="43" t="s">
        <v>57</v>
      </c>
      <c r="C609" s="43" t="s">
        <v>36</v>
      </c>
      <c r="D609" s="44" t="s">
        <v>44</v>
      </c>
      <c r="E609" s="51">
        <v>122</v>
      </c>
      <c r="F609" s="51">
        <v>110</v>
      </c>
      <c r="G609" s="51">
        <v>112</v>
      </c>
      <c r="H609" s="51">
        <v>22</v>
      </c>
      <c r="I609" s="43" t="s">
        <v>55</v>
      </c>
    </row>
    <row r="610" spans="1:9" ht="28.8" x14ac:dyDescent="0.3">
      <c r="A610" s="40">
        <v>2023</v>
      </c>
      <c r="B610" s="40" t="s">
        <v>57</v>
      </c>
      <c r="C610" s="40" t="s">
        <v>45</v>
      </c>
      <c r="D610" s="48" t="s">
        <v>46</v>
      </c>
      <c r="E610" s="40">
        <v>78</v>
      </c>
      <c r="F610" s="49">
        <v>2517</v>
      </c>
      <c r="G610" s="49">
        <v>5126</v>
      </c>
      <c r="H610" s="50">
        <v>503</v>
      </c>
      <c r="I610" s="40" t="s">
        <v>55</v>
      </c>
    </row>
    <row r="611" spans="1:9" ht="28.8" x14ac:dyDescent="0.3">
      <c r="A611" s="43">
        <v>2023</v>
      </c>
      <c r="B611" s="43" t="s">
        <v>57</v>
      </c>
      <c r="C611" s="43" t="s">
        <v>45</v>
      </c>
      <c r="D611" s="46" t="s">
        <v>47</v>
      </c>
      <c r="E611" s="43">
        <v>76</v>
      </c>
      <c r="F611" s="47">
        <v>2288</v>
      </c>
      <c r="G611" s="47">
        <v>5126</v>
      </c>
      <c r="H611" s="51">
        <v>458</v>
      </c>
      <c r="I611" s="43" t="s">
        <v>55</v>
      </c>
    </row>
    <row r="612" spans="1:9" ht="28.8" x14ac:dyDescent="0.3">
      <c r="A612" s="40">
        <v>2023</v>
      </c>
      <c r="B612" s="40" t="s">
        <v>57</v>
      </c>
      <c r="C612" s="40" t="s">
        <v>45</v>
      </c>
      <c r="D612" s="48" t="s">
        <v>48</v>
      </c>
      <c r="E612" s="40">
        <v>46</v>
      </c>
      <c r="F612" s="40">
        <v>100</v>
      </c>
      <c r="G612" s="40">
        <v>224</v>
      </c>
      <c r="H612" s="50">
        <v>20</v>
      </c>
      <c r="I612" s="40" t="s">
        <v>55</v>
      </c>
    </row>
    <row r="613" spans="1:9" ht="28.8" x14ac:dyDescent="0.3">
      <c r="A613" s="43">
        <v>2023</v>
      </c>
      <c r="B613" s="43" t="s">
        <v>57</v>
      </c>
      <c r="C613" s="43" t="s">
        <v>45</v>
      </c>
      <c r="D613" s="46" t="s">
        <v>49</v>
      </c>
      <c r="E613" s="43">
        <v>34</v>
      </c>
      <c r="F613" s="47">
        <v>2288</v>
      </c>
      <c r="G613" s="47">
        <v>5126</v>
      </c>
      <c r="H613" s="51">
        <v>458</v>
      </c>
      <c r="I613" s="43" t="s">
        <v>34</v>
      </c>
    </row>
    <row r="614" spans="1:9" x14ac:dyDescent="0.3">
      <c r="A614" s="40">
        <v>2023</v>
      </c>
      <c r="B614" s="40" t="s">
        <v>57</v>
      </c>
      <c r="C614" s="40" t="s">
        <v>36</v>
      </c>
      <c r="D614" s="41" t="s">
        <v>50</v>
      </c>
      <c r="E614" s="50">
        <v>7</v>
      </c>
      <c r="F614" s="50">
        <v>200</v>
      </c>
      <c r="G614" s="50">
        <v>224</v>
      </c>
      <c r="H614" s="50">
        <v>40</v>
      </c>
      <c r="I614" s="40" t="s">
        <v>34</v>
      </c>
    </row>
    <row r="615" spans="1:9" ht="28.8" x14ac:dyDescent="0.3">
      <c r="A615" s="43">
        <v>2023</v>
      </c>
      <c r="B615" s="43" t="s">
        <v>57</v>
      </c>
      <c r="C615" s="43" t="s">
        <v>45</v>
      </c>
      <c r="D615" s="46" t="s">
        <v>52</v>
      </c>
      <c r="E615" s="43">
        <v>3</v>
      </c>
      <c r="F615" s="47">
        <v>3300</v>
      </c>
      <c r="G615" s="47">
        <v>5127</v>
      </c>
      <c r="H615" s="51">
        <v>660</v>
      </c>
      <c r="I615" s="43" t="s">
        <v>34</v>
      </c>
    </row>
    <row r="616" spans="1:9" ht="28.8" x14ac:dyDescent="0.3">
      <c r="A616" s="40">
        <v>2023</v>
      </c>
      <c r="B616" s="40" t="s">
        <v>57</v>
      </c>
      <c r="C616" s="40" t="s">
        <v>51</v>
      </c>
      <c r="D616" s="48" t="s">
        <v>51</v>
      </c>
      <c r="E616" s="40">
        <v>2</v>
      </c>
      <c r="F616" s="49">
        <v>4577</v>
      </c>
      <c r="G616" s="49">
        <v>7392</v>
      </c>
      <c r="H616" s="50">
        <v>915</v>
      </c>
      <c r="I616" s="40" t="s">
        <v>34</v>
      </c>
    </row>
    <row r="617" spans="1:9" ht="43.2" x14ac:dyDescent="0.3">
      <c r="A617" s="43">
        <v>2023</v>
      </c>
      <c r="B617" s="43" t="s">
        <v>58</v>
      </c>
      <c r="C617" s="43" t="s">
        <v>32</v>
      </c>
      <c r="D617" s="44" t="s">
        <v>33</v>
      </c>
      <c r="E617" s="45">
        <v>3566</v>
      </c>
      <c r="F617" s="45">
        <v>4577</v>
      </c>
      <c r="G617" s="45">
        <v>5127</v>
      </c>
      <c r="H617" s="51">
        <v>915</v>
      </c>
      <c r="I617" s="43" t="s">
        <v>34</v>
      </c>
    </row>
    <row r="618" spans="1:9" ht="28.8" x14ac:dyDescent="0.3">
      <c r="A618" s="40">
        <v>2023</v>
      </c>
      <c r="B618" s="40" t="s">
        <v>58</v>
      </c>
      <c r="C618" s="40" t="s">
        <v>32</v>
      </c>
      <c r="D618" s="41" t="s">
        <v>35</v>
      </c>
      <c r="E618" s="42">
        <v>2498</v>
      </c>
      <c r="F618" s="42">
        <v>8000</v>
      </c>
      <c r="G618" s="42">
        <v>8960</v>
      </c>
      <c r="H618" s="42">
        <v>1600</v>
      </c>
      <c r="I618" s="40" t="s">
        <v>34</v>
      </c>
    </row>
    <row r="619" spans="1:9" ht="28.8" x14ac:dyDescent="0.3">
      <c r="A619" s="43">
        <v>2023</v>
      </c>
      <c r="B619" s="43" t="s">
        <v>58</v>
      </c>
      <c r="C619" s="43" t="s">
        <v>36</v>
      </c>
      <c r="D619" s="44" t="s">
        <v>37</v>
      </c>
      <c r="E619" s="45">
        <v>1245</v>
      </c>
      <c r="F619" s="45">
        <v>4577</v>
      </c>
      <c r="G619" s="45">
        <v>5126</v>
      </c>
      <c r="H619" s="51">
        <v>915</v>
      </c>
      <c r="I619" s="43" t="s">
        <v>34</v>
      </c>
    </row>
    <row r="620" spans="1:9" ht="28.8" x14ac:dyDescent="0.3">
      <c r="A620" s="40">
        <v>2023</v>
      </c>
      <c r="B620" s="40" t="s">
        <v>58</v>
      </c>
      <c r="C620" s="40" t="s">
        <v>38</v>
      </c>
      <c r="D620" s="48" t="s">
        <v>39</v>
      </c>
      <c r="E620" s="40">
        <v>644</v>
      </c>
      <c r="F620" s="49">
        <v>10000</v>
      </c>
      <c r="G620" s="49">
        <v>6433</v>
      </c>
      <c r="H620" s="42">
        <v>2000</v>
      </c>
      <c r="I620" s="40" t="s">
        <v>34</v>
      </c>
    </row>
    <row r="621" spans="1:9" ht="28.8" x14ac:dyDescent="0.3">
      <c r="A621" s="43">
        <v>2023</v>
      </c>
      <c r="B621" s="43" t="s">
        <v>58</v>
      </c>
      <c r="C621" s="43" t="s">
        <v>40</v>
      </c>
      <c r="D621" s="46" t="s">
        <v>41</v>
      </c>
      <c r="E621" s="43">
        <v>643</v>
      </c>
      <c r="F621" s="47">
        <v>7000</v>
      </c>
      <c r="G621" s="47">
        <v>7840</v>
      </c>
      <c r="H621" s="45">
        <v>1400</v>
      </c>
      <c r="I621" s="43" t="s">
        <v>34</v>
      </c>
    </row>
    <row r="622" spans="1:9" ht="28.8" x14ac:dyDescent="0.3">
      <c r="A622" s="40">
        <v>2023</v>
      </c>
      <c r="B622" s="40" t="s">
        <v>58</v>
      </c>
      <c r="C622" s="40" t="s">
        <v>38</v>
      </c>
      <c r="D622" s="48" t="s">
        <v>42</v>
      </c>
      <c r="E622" s="40">
        <v>455</v>
      </c>
      <c r="F622" s="49">
        <v>8000</v>
      </c>
      <c r="G622" s="49">
        <v>5128</v>
      </c>
      <c r="H622" s="42">
        <v>1600</v>
      </c>
      <c r="I622" s="40" t="s">
        <v>34</v>
      </c>
    </row>
    <row r="623" spans="1:9" ht="28.8" x14ac:dyDescent="0.3">
      <c r="A623" s="43">
        <v>2023</v>
      </c>
      <c r="B623" s="43" t="s">
        <v>58</v>
      </c>
      <c r="C623" s="43" t="s">
        <v>40</v>
      </c>
      <c r="D623" s="46" t="s">
        <v>43</v>
      </c>
      <c r="E623" s="51">
        <v>345</v>
      </c>
      <c r="F623" s="45">
        <v>7000</v>
      </c>
      <c r="G623" s="45">
        <v>7840</v>
      </c>
      <c r="H623" s="45">
        <v>1400</v>
      </c>
      <c r="I623" s="43" t="s">
        <v>34</v>
      </c>
    </row>
    <row r="624" spans="1:9" x14ac:dyDescent="0.3">
      <c r="A624" s="40">
        <v>2023</v>
      </c>
      <c r="B624" s="40" t="s">
        <v>58</v>
      </c>
      <c r="C624" s="40" t="s">
        <v>36</v>
      </c>
      <c r="D624" s="41" t="s">
        <v>44</v>
      </c>
      <c r="E624" s="50">
        <v>122</v>
      </c>
      <c r="F624" s="50">
        <v>100</v>
      </c>
      <c r="G624" s="50">
        <v>112</v>
      </c>
      <c r="H624" s="50">
        <v>20</v>
      </c>
      <c r="I624" s="40" t="s">
        <v>34</v>
      </c>
    </row>
    <row r="625" spans="1:9" ht="28.8" x14ac:dyDescent="0.3">
      <c r="A625" s="43">
        <v>2023</v>
      </c>
      <c r="B625" s="43" t="s">
        <v>58</v>
      </c>
      <c r="C625" s="43" t="s">
        <v>45</v>
      </c>
      <c r="D625" s="46" t="s">
        <v>46</v>
      </c>
      <c r="E625" s="43">
        <v>78</v>
      </c>
      <c r="F625" s="47">
        <v>2289</v>
      </c>
      <c r="G625" s="47">
        <v>5126</v>
      </c>
      <c r="H625" s="51">
        <v>458</v>
      </c>
      <c r="I625" s="43" t="s">
        <v>34</v>
      </c>
    </row>
    <row r="626" spans="1:9" ht="28.8" x14ac:dyDescent="0.3">
      <c r="A626" s="40">
        <v>2023</v>
      </c>
      <c r="B626" s="40" t="s">
        <v>58</v>
      </c>
      <c r="C626" s="40" t="s">
        <v>45</v>
      </c>
      <c r="D626" s="48" t="s">
        <v>47</v>
      </c>
      <c r="E626" s="40">
        <v>76</v>
      </c>
      <c r="F626" s="49">
        <v>2288</v>
      </c>
      <c r="G626" s="49">
        <v>5126</v>
      </c>
      <c r="H626" s="50">
        <v>458</v>
      </c>
      <c r="I626" s="40" t="s">
        <v>34</v>
      </c>
    </row>
    <row r="627" spans="1:9" ht="28.8" x14ac:dyDescent="0.3">
      <c r="A627" s="43">
        <v>2023</v>
      </c>
      <c r="B627" s="43" t="s">
        <v>58</v>
      </c>
      <c r="C627" s="43" t="s">
        <v>45</v>
      </c>
      <c r="D627" s="46" t="s">
        <v>48</v>
      </c>
      <c r="E627" s="43">
        <v>46</v>
      </c>
      <c r="F627" s="43">
        <v>100</v>
      </c>
      <c r="G627" s="43">
        <v>224</v>
      </c>
      <c r="H627" s="51">
        <v>20</v>
      </c>
      <c r="I627" s="43" t="s">
        <v>34</v>
      </c>
    </row>
    <row r="628" spans="1:9" ht="28.8" x14ac:dyDescent="0.3">
      <c r="A628" s="40">
        <v>2023</v>
      </c>
      <c r="B628" s="40" t="s">
        <v>58</v>
      </c>
      <c r="C628" s="40" t="s">
        <v>45</v>
      </c>
      <c r="D628" s="48" t="s">
        <v>49</v>
      </c>
      <c r="E628" s="40">
        <v>34</v>
      </c>
      <c r="F628" s="49">
        <v>2288</v>
      </c>
      <c r="G628" s="49">
        <v>5126</v>
      </c>
      <c r="H628" s="50">
        <v>458</v>
      </c>
      <c r="I628" s="40" t="s">
        <v>34</v>
      </c>
    </row>
    <row r="629" spans="1:9" x14ac:dyDescent="0.3">
      <c r="A629" s="43">
        <v>2023</v>
      </c>
      <c r="B629" s="43" t="s">
        <v>58</v>
      </c>
      <c r="C629" s="43" t="s">
        <v>36</v>
      </c>
      <c r="D629" s="44" t="s">
        <v>50</v>
      </c>
      <c r="E629" s="51">
        <v>7</v>
      </c>
      <c r="F629" s="51">
        <v>200</v>
      </c>
      <c r="G629" s="51">
        <v>224</v>
      </c>
      <c r="H629" s="51">
        <v>40</v>
      </c>
      <c r="I629" s="43" t="s">
        <v>34</v>
      </c>
    </row>
    <row r="630" spans="1:9" ht="28.8" x14ac:dyDescent="0.3">
      <c r="A630" s="40">
        <v>2023</v>
      </c>
      <c r="B630" s="40" t="s">
        <v>58</v>
      </c>
      <c r="C630" s="40" t="s">
        <v>51</v>
      </c>
      <c r="D630" s="48" t="s">
        <v>51</v>
      </c>
      <c r="E630" s="40">
        <v>3</v>
      </c>
      <c r="F630" s="49">
        <v>4577</v>
      </c>
      <c r="G630" s="49">
        <v>7392</v>
      </c>
      <c r="H630" s="50">
        <v>915</v>
      </c>
      <c r="I630" s="40" t="s">
        <v>55</v>
      </c>
    </row>
    <row r="631" spans="1:9" ht="28.8" x14ac:dyDescent="0.3">
      <c r="A631" s="43">
        <v>2023</v>
      </c>
      <c r="B631" s="43" t="s">
        <v>58</v>
      </c>
      <c r="C631" s="43" t="s">
        <v>45</v>
      </c>
      <c r="D631" s="46" t="s">
        <v>52</v>
      </c>
      <c r="E631" s="43">
        <v>3</v>
      </c>
      <c r="F631" s="47">
        <v>2289</v>
      </c>
      <c r="G631" s="47">
        <v>5127</v>
      </c>
      <c r="H631" s="51">
        <v>458</v>
      </c>
      <c r="I631" s="43" t="s">
        <v>55</v>
      </c>
    </row>
    <row r="632" spans="1:9" ht="43.2" x14ac:dyDescent="0.3">
      <c r="A632" s="40">
        <v>2023</v>
      </c>
      <c r="B632" s="40" t="s">
        <v>59</v>
      </c>
      <c r="C632" s="40" t="s">
        <v>32</v>
      </c>
      <c r="D632" s="41" t="s">
        <v>33</v>
      </c>
      <c r="E632" s="42">
        <v>3566</v>
      </c>
      <c r="F632" s="42">
        <v>4577</v>
      </c>
      <c r="G632" s="42">
        <v>5127</v>
      </c>
      <c r="H632" s="50">
        <v>915</v>
      </c>
      <c r="I632" s="40" t="s">
        <v>55</v>
      </c>
    </row>
    <row r="633" spans="1:9" ht="28.8" x14ac:dyDescent="0.3">
      <c r="A633" s="43">
        <v>2023</v>
      </c>
      <c r="B633" s="43" t="s">
        <v>59</v>
      </c>
      <c r="C633" s="43" t="s">
        <v>32</v>
      </c>
      <c r="D633" s="44" t="s">
        <v>35</v>
      </c>
      <c r="E633" s="45">
        <v>2498</v>
      </c>
      <c r="F633" s="45">
        <v>8000</v>
      </c>
      <c r="G633" s="45">
        <v>8960</v>
      </c>
      <c r="H633" s="45">
        <v>1600</v>
      </c>
      <c r="I633" s="43" t="s">
        <v>55</v>
      </c>
    </row>
    <row r="634" spans="1:9" ht="28.8" x14ac:dyDescent="0.3">
      <c r="A634" s="40">
        <v>2023</v>
      </c>
      <c r="B634" s="40" t="s">
        <v>59</v>
      </c>
      <c r="C634" s="40" t="s">
        <v>36</v>
      </c>
      <c r="D634" s="41" t="s">
        <v>37</v>
      </c>
      <c r="E634" s="42">
        <v>1245</v>
      </c>
      <c r="F634" s="42">
        <v>4577</v>
      </c>
      <c r="G634" s="42">
        <v>5126</v>
      </c>
      <c r="H634" s="50">
        <v>915</v>
      </c>
      <c r="I634" s="40" t="s">
        <v>55</v>
      </c>
    </row>
    <row r="635" spans="1:9" ht="28.8" x14ac:dyDescent="0.3">
      <c r="A635" s="43">
        <v>2023</v>
      </c>
      <c r="B635" s="43" t="s">
        <v>59</v>
      </c>
      <c r="C635" s="43" t="s">
        <v>38</v>
      </c>
      <c r="D635" s="46" t="s">
        <v>39</v>
      </c>
      <c r="E635" s="43">
        <v>644</v>
      </c>
      <c r="F635" s="47">
        <v>5744</v>
      </c>
      <c r="G635" s="47">
        <v>6433</v>
      </c>
      <c r="H635" s="45">
        <v>1149</v>
      </c>
      <c r="I635" s="43" t="s">
        <v>55</v>
      </c>
    </row>
    <row r="636" spans="1:9" ht="28.8" x14ac:dyDescent="0.3">
      <c r="A636" s="40">
        <v>2023</v>
      </c>
      <c r="B636" s="40" t="s">
        <v>59</v>
      </c>
      <c r="C636" s="40" t="s">
        <v>40</v>
      </c>
      <c r="D636" s="48" t="s">
        <v>41</v>
      </c>
      <c r="E636" s="40">
        <v>643</v>
      </c>
      <c r="F636" s="49">
        <v>7000</v>
      </c>
      <c r="G636" s="49">
        <v>7840</v>
      </c>
      <c r="H636" s="42">
        <v>1400</v>
      </c>
      <c r="I636" s="40" t="s">
        <v>55</v>
      </c>
    </row>
    <row r="637" spans="1:9" ht="28.8" x14ac:dyDescent="0.3">
      <c r="A637" s="43">
        <v>2023</v>
      </c>
      <c r="B637" s="43" t="s">
        <v>59</v>
      </c>
      <c r="C637" s="43" t="s">
        <v>38</v>
      </c>
      <c r="D637" s="46" t="s">
        <v>42</v>
      </c>
      <c r="E637" s="43">
        <v>455</v>
      </c>
      <c r="F637" s="47">
        <v>4579</v>
      </c>
      <c r="G637" s="47">
        <v>5128</v>
      </c>
      <c r="H637" s="51">
        <v>916</v>
      </c>
      <c r="I637" s="43" t="s">
        <v>55</v>
      </c>
    </row>
    <row r="638" spans="1:9" ht="28.8" x14ac:dyDescent="0.3">
      <c r="A638" s="40">
        <v>2023</v>
      </c>
      <c r="B638" s="40" t="s">
        <v>59</v>
      </c>
      <c r="C638" s="40" t="s">
        <v>40</v>
      </c>
      <c r="D638" s="48" t="s">
        <v>43</v>
      </c>
      <c r="E638" s="50">
        <v>345</v>
      </c>
      <c r="F638" s="42">
        <v>7000</v>
      </c>
      <c r="G638" s="42">
        <v>7840</v>
      </c>
      <c r="H638" s="42">
        <v>1400</v>
      </c>
      <c r="I638" s="40" t="s">
        <v>55</v>
      </c>
    </row>
    <row r="639" spans="1:9" x14ac:dyDescent="0.3">
      <c r="A639" s="43">
        <v>2023</v>
      </c>
      <c r="B639" s="43" t="s">
        <v>59</v>
      </c>
      <c r="C639" s="43" t="s">
        <v>36</v>
      </c>
      <c r="D639" s="44" t="s">
        <v>44</v>
      </c>
      <c r="E639" s="51">
        <v>122</v>
      </c>
      <c r="F639" s="51">
        <v>100</v>
      </c>
      <c r="G639" s="51">
        <v>112</v>
      </c>
      <c r="H639" s="51">
        <v>20</v>
      </c>
      <c r="I639" s="43" t="s">
        <v>55</v>
      </c>
    </row>
    <row r="640" spans="1:9" ht="28.8" x14ac:dyDescent="0.3">
      <c r="A640" s="40">
        <v>2023</v>
      </c>
      <c r="B640" s="40" t="s">
        <v>59</v>
      </c>
      <c r="C640" s="40" t="s">
        <v>45</v>
      </c>
      <c r="D640" s="48" t="s">
        <v>46</v>
      </c>
      <c r="E640" s="40">
        <v>78</v>
      </c>
      <c r="F640" s="49">
        <v>2289</v>
      </c>
      <c r="G640" s="49">
        <v>5126</v>
      </c>
      <c r="H640" s="50">
        <v>458</v>
      </c>
      <c r="I640" s="40" t="s">
        <v>55</v>
      </c>
    </row>
    <row r="641" spans="1:9" ht="28.8" x14ac:dyDescent="0.3">
      <c r="A641" s="43">
        <v>2023</v>
      </c>
      <c r="B641" s="43" t="s">
        <v>59</v>
      </c>
      <c r="C641" s="43" t="s">
        <v>45</v>
      </c>
      <c r="D641" s="46" t="s">
        <v>47</v>
      </c>
      <c r="E641" s="43">
        <v>76</v>
      </c>
      <c r="F641" s="47">
        <v>2288</v>
      </c>
      <c r="G641" s="47">
        <v>5126</v>
      </c>
      <c r="H641" s="51">
        <v>458</v>
      </c>
      <c r="I641" s="43" t="s">
        <v>55</v>
      </c>
    </row>
    <row r="642" spans="1:9" ht="28.8" x14ac:dyDescent="0.3">
      <c r="A642" s="40">
        <v>2023</v>
      </c>
      <c r="B642" s="40" t="s">
        <v>59</v>
      </c>
      <c r="C642" s="40" t="s">
        <v>45</v>
      </c>
      <c r="D642" s="48" t="s">
        <v>48</v>
      </c>
      <c r="E642" s="40">
        <v>46</v>
      </c>
      <c r="F642" s="40">
        <v>100</v>
      </c>
      <c r="G642" s="40">
        <v>224</v>
      </c>
      <c r="H642" s="50">
        <v>20</v>
      </c>
      <c r="I642" s="40" t="s">
        <v>55</v>
      </c>
    </row>
    <row r="643" spans="1:9" ht="28.8" x14ac:dyDescent="0.3">
      <c r="A643" s="43">
        <v>2023</v>
      </c>
      <c r="B643" s="43" t="s">
        <v>59</v>
      </c>
      <c r="C643" s="43" t="s">
        <v>45</v>
      </c>
      <c r="D643" s="46" t="s">
        <v>49</v>
      </c>
      <c r="E643" s="43">
        <v>34</v>
      </c>
      <c r="F643" s="47">
        <v>2288</v>
      </c>
      <c r="G643" s="47">
        <v>5126</v>
      </c>
      <c r="H643" s="51">
        <v>458</v>
      </c>
      <c r="I643" s="43" t="s">
        <v>55</v>
      </c>
    </row>
    <row r="644" spans="1:9" x14ac:dyDescent="0.3">
      <c r="A644" s="40">
        <v>2023</v>
      </c>
      <c r="B644" s="40" t="s">
        <v>59</v>
      </c>
      <c r="C644" s="40" t="s">
        <v>36</v>
      </c>
      <c r="D644" s="41" t="s">
        <v>50</v>
      </c>
      <c r="E644" s="50">
        <v>7</v>
      </c>
      <c r="F644" s="50">
        <v>200</v>
      </c>
      <c r="G644" s="50">
        <v>224</v>
      </c>
      <c r="H644" s="50">
        <v>40</v>
      </c>
      <c r="I644" s="40" t="s">
        <v>55</v>
      </c>
    </row>
    <row r="645" spans="1:9" ht="28.8" x14ac:dyDescent="0.3">
      <c r="A645" s="43">
        <v>2023</v>
      </c>
      <c r="B645" s="43" t="s">
        <v>59</v>
      </c>
      <c r="C645" s="43" t="s">
        <v>45</v>
      </c>
      <c r="D645" s="46" t="s">
        <v>52</v>
      </c>
      <c r="E645" s="43">
        <v>3</v>
      </c>
      <c r="F645" s="47">
        <v>2289</v>
      </c>
      <c r="G645" s="47">
        <v>5127</v>
      </c>
      <c r="H645" s="51">
        <v>458</v>
      </c>
      <c r="I645" s="43" t="s">
        <v>55</v>
      </c>
    </row>
    <row r="646" spans="1:9" ht="28.8" x14ac:dyDescent="0.3">
      <c r="A646" s="40">
        <v>2023</v>
      </c>
      <c r="B646" s="40" t="s">
        <v>59</v>
      </c>
      <c r="C646" s="40" t="s">
        <v>51</v>
      </c>
      <c r="D646" s="48" t="s">
        <v>51</v>
      </c>
      <c r="E646" s="40">
        <v>2</v>
      </c>
      <c r="F646" s="49">
        <v>6600</v>
      </c>
      <c r="G646" s="49">
        <v>7392</v>
      </c>
      <c r="H646" s="42">
        <v>1320</v>
      </c>
      <c r="I646" s="40" t="s">
        <v>34</v>
      </c>
    </row>
    <row r="647" spans="1:9" ht="43.2" x14ac:dyDescent="0.3">
      <c r="A647" s="43">
        <v>2023</v>
      </c>
      <c r="B647" s="43" t="s">
        <v>60</v>
      </c>
      <c r="C647" s="43" t="s">
        <v>32</v>
      </c>
      <c r="D647" s="44" t="s">
        <v>33</v>
      </c>
      <c r="E647" s="45">
        <v>3566</v>
      </c>
      <c r="F647" s="45">
        <v>4577</v>
      </c>
      <c r="G647" s="45">
        <v>5127</v>
      </c>
      <c r="H647" s="51">
        <v>915</v>
      </c>
      <c r="I647" s="43" t="s">
        <v>34</v>
      </c>
    </row>
    <row r="648" spans="1:9" ht="28.8" x14ac:dyDescent="0.3">
      <c r="A648" s="40">
        <v>2023</v>
      </c>
      <c r="B648" s="40" t="s">
        <v>60</v>
      </c>
      <c r="C648" s="40" t="s">
        <v>32</v>
      </c>
      <c r="D648" s="41" t="s">
        <v>35</v>
      </c>
      <c r="E648" s="42">
        <v>2498</v>
      </c>
      <c r="F648" s="42">
        <v>8000</v>
      </c>
      <c r="G648" s="42">
        <v>8960</v>
      </c>
      <c r="H648" s="42">
        <v>1600</v>
      </c>
      <c r="I648" s="40" t="s">
        <v>34</v>
      </c>
    </row>
    <row r="649" spans="1:9" ht="28.8" x14ac:dyDescent="0.3">
      <c r="A649" s="43">
        <v>2023</v>
      </c>
      <c r="B649" s="43" t="s">
        <v>60</v>
      </c>
      <c r="C649" s="43" t="s">
        <v>36</v>
      </c>
      <c r="D649" s="44" t="s">
        <v>37</v>
      </c>
      <c r="E649" s="45">
        <v>1245</v>
      </c>
      <c r="F649" s="45">
        <v>4577</v>
      </c>
      <c r="G649" s="45">
        <v>5126</v>
      </c>
      <c r="H649" s="51">
        <v>915</v>
      </c>
      <c r="I649" s="43" t="s">
        <v>34</v>
      </c>
    </row>
    <row r="650" spans="1:9" ht="28.8" x14ac:dyDescent="0.3">
      <c r="A650" s="40">
        <v>2023</v>
      </c>
      <c r="B650" s="40" t="s">
        <v>60</v>
      </c>
      <c r="C650" s="40" t="s">
        <v>38</v>
      </c>
      <c r="D650" s="48" t="s">
        <v>39</v>
      </c>
      <c r="E650" s="40">
        <v>644</v>
      </c>
      <c r="F650" s="49">
        <v>5744</v>
      </c>
      <c r="G650" s="49">
        <v>6433</v>
      </c>
      <c r="H650" s="42">
        <v>1149</v>
      </c>
      <c r="I650" s="40" t="s">
        <v>34</v>
      </c>
    </row>
    <row r="651" spans="1:9" ht="28.8" x14ac:dyDescent="0.3">
      <c r="A651" s="43">
        <v>2023</v>
      </c>
      <c r="B651" s="43" t="s">
        <v>60</v>
      </c>
      <c r="C651" s="43" t="s">
        <v>40</v>
      </c>
      <c r="D651" s="46" t="s">
        <v>41</v>
      </c>
      <c r="E651" s="43">
        <v>643</v>
      </c>
      <c r="F651" s="47">
        <v>7000</v>
      </c>
      <c r="G651" s="47">
        <v>7840</v>
      </c>
      <c r="H651" s="45">
        <v>1400</v>
      </c>
      <c r="I651" s="43" t="s">
        <v>55</v>
      </c>
    </row>
    <row r="652" spans="1:9" ht="28.8" x14ac:dyDescent="0.3">
      <c r="A652" s="40">
        <v>2023</v>
      </c>
      <c r="B652" s="40" t="s">
        <v>60</v>
      </c>
      <c r="C652" s="40" t="s">
        <v>38</v>
      </c>
      <c r="D652" s="48" t="s">
        <v>42</v>
      </c>
      <c r="E652" s="40">
        <v>455</v>
      </c>
      <c r="F652" s="49">
        <v>5036</v>
      </c>
      <c r="G652" s="49">
        <v>5128</v>
      </c>
      <c r="H652" s="42">
        <v>1007</v>
      </c>
      <c r="I652" s="40" t="s">
        <v>55</v>
      </c>
    </row>
    <row r="653" spans="1:9" ht="28.8" x14ac:dyDescent="0.3">
      <c r="A653" s="43">
        <v>2023</v>
      </c>
      <c r="B653" s="43" t="s">
        <v>60</v>
      </c>
      <c r="C653" s="43" t="s">
        <v>40</v>
      </c>
      <c r="D653" s="46" t="s">
        <v>43</v>
      </c>
      <c r="E653" s="51">
        <v>345</v>
      </c>
      <c r="F653" s="45">
        <v>7700</v>
      </c>
      <c r="G653" s="45">
        <v>7840</v>
      </c>
      <c r="H653" s="45">
        <v>1540</v>
      </c>
      <c r="I653" s="43" t="s">
        <v>55</v>
      </c>
    </row>
    <row r="654" spans="1:9" x14ac:dyDescent="0.3">
      <c r="A654" s="40">
        <v>2023</v>
      </c>
      <c r="B654" s="40" t="s">
        <v>60</v>
      </c>
      <c r="C654" s="40" t="s">
        <v>36</v>
      </c>
      <c r="D654" s="41" t="s">
        <v>44</v>
      </c>
      <c r="E654" s="50">
        <v>122</v>
      </c>
      <c r="F654" s="50">
        <v>110</v>
      </c>
      <c r="G654" s="50">
        <v>112</v>
      </c>
      <c r="H654" s="50">
        <v>22</v>
      </c>
      <c r="I654" s="40" t="s">
        <v>55</v>
      </c>
    </row>
    <row r="655" spans="1:9" ht="28.8" x14ac:dyDescent="0.3">
      <c r="A655" s="43">
        <v>2023</v>
      </c>
      <c r="B655" s="43" t="s">
        <v>60</v>
      </c>
      <c r="C655" s="43" t="s">
        <v>45</v>
      </c>
      <c r="D655" s="46" t="s">
        <v>46</v>
      </c>
      <c r="E655" s="43">
        <v>78</v>
      </c>
      <c r="F655" s="47">
        <v>2517</v>
      </c>
      <c r="G655" s="47">
        <v>5126</v>
      </c>
      <c r="H655" s="51">
        <v>503</v>
      </c>
      <c r="I655" s="43" t="s">
        <v>55</v>
      </c>
    </row>
    <row r="656" spans="1:9" ht="28.8" x14ac:dyDescent="0.3">
      <c r="A656" s="40">
        <v>2023</v>
      </c>
      <c r="B656" s="40" t="s">
        <v>60</v>
      </c>
      <c r="C656" s="40" t="s">
        <v>45</v>
      </c>
      <c r="D656" s="48" t="s">
        <v>47</v>
      </c>
      <c r="E656" s="40">
        <v>76</v>
      </c>
      <c r="F656" s="49">
        <v>2517</v>
      </c>
      <c r="G656" s="49">
        <v>5126</v>
      </c>
      <c r="H656" s="50">
        <v>503</v>
      </c>
      <c r="I656" s="40" t="s">
        <v>55</v>
      </c>
    </row>
    <row r="657" spans="1:9" ht="28.8" x14ac:dyDescent="0.3">
      <c r="A657" s="43">
        <v>2023</v>
      </c>
      <c r="B657" s="43" t="s">
        <v>60</v>
      </c>
      <c r="C657" s="43" t="s">
        <v>45</v>
      </c>
      <c r="D657" s="46" t="s">
        <v>48</v>
      </c>
      <c r="E657" s="43">
        <v>46</v>
      </c>
      <c r="F657" s="43">
        <v>115</v>
      </c>
      <c r="G657" s="43">
        <v>224</v>
      </c>
      <c r="H657" s="51">
        <v>23</v>
      </c>
      <c r="I657" s="43" t="s">
        <v>55</v>
      </c>
    </row>
    <row r="658" spans="1:9" ht="28.8" x14ac:dyDescent="0.3">
      <c r="A658" s="40">
        <v>2023</v>
      </c>
      <c r="B658" s="40" t="s">
        <v>60</v>
      </c>
      <c r="C658" s="40" t="s">
        <v>45</v>
      </c>
      <c r="D658" s="48" t="s">
        <v>49</v>
      </c>
      <c r="E658" s="40">
        <v>34</v>
      </c>
      <c r="F658" s="49">
        <v>2632</v>
      </c>
      <c r="G658" s="49">
        <v>5126</v>
      </c>
      <c r="H658" s="50">
        <v>526</v>
      </c>
      <c r="I658" s="40" t="s">
        <v>55</v>
      </c>
    </row>
    <row r="659" spans="1:9" x14ac:dyDescent="0.3">
      <c r="A659" s="43">
        <v>2023</v>
      </c>
      <c r="B659" s="43" t="s">
        <v>60</v>
      </c>
      <c r="C659" s="43" t="s">
        <v>36</v>
      </c>
      <c r="D659" s="44" t="s">
        <v>50</v>
      </c>
      <c r="E659" s="51">
        <v>7</v>
      </c>
      <c r="F659" s="51">
        <v>230</v>
      </c>
      <c r="G659" s="51">
        <v>224</v>
      </c>
      <c r="H659" s="51">
        <v>46</v>
      </c>
      <c r="I659" s="43" t="s">
        <v>55</v>
      </c>
    </row>
    <row r="660" spans="1:9" ht="28.8" x14ac:dyDescent="0.3">
      <c r="A660" s="40">
        <v>2023</v>
      </c>
      <c r="B660" s="40" t="s">
        <v>60</v>
      </c>
      <c r="C660" s="40" t="s">
        <v>45</v>
      </c>
      <c r="D660" s="48" t="s">
        <v>52</v>
      </c>
      <c r="E660" s="40">
        <v>3</v>
      </c>
      <c r="F660" s="49">
        <v>2632</v>
      </c>
      <c r="G660" s="49">
        <v>5127</v>
      </c>
      <c r="H660" s="50">
        <v>526</v>
      </c>
      <c r="I660" s="40" t="s">
        <v>34</v>
      </c>
    </row>
    <row r="661" spans="1:9" ht="28.8" x14ac:dyDescent="0.3">
      <c r="A661" s="43">
        <v>2023</v>
      </c>
      <c r="B661" s="43" t="s">
        <v>60</v>
      </c>
      <c r="C661" s="43" t="s">
        <v>51</v>
      </c>
      <c r="D661" s="46" t="s">
        <v>51</v>
      </c>
      <c r="E661" s="43">
        <v>2</v>
      </c>
      <c r="F661" s="47">
        <v>7590</v>
      </c>
      <c r="G661" s="47">
        <v>7392</v>
      </c>
      <c r="H661" s="45">
        <v>1518</v>
      </c>
      <c r="I661" s="43" t="s">
        <v>55</v>
      </c>
    </row>
    <row r="662" spans="1:9" ht="43.2" x14ac:dyDescent="0.3">
      <c r="A662" s="40">
        <v>2023</v>
      </c>
      <c r="B662" s="40" t="s">
        <v>61</v>
      </c>
      <c r="C662" s="40" t="s">
        <v>32</v>
      </c>
      <c r="D662" s="41" t="s">
        <v>33</v>
      </c>
      <c r="E662" s="42">
        <v>3566</v>
      </c>
      <c r="F662" s="42">
        <v>4577</v>
      </c>
      <c r="G662" s="42">
        <v>5127</v>
      </c>
      <c r="H662" s="50">
        <v>915</v>
      </c>
      <c r="I662" s="40" t="s">
        <v>55</v>
      </c>
    </row>
    <row r="663" spans="1:9" ht="28.8" x14ac:dyDescent="0.3">
      <c r="A663" s="43">
        <v>2023</v>
      </c>
      <c r="B663" s="43" t="s">
        <v>61</v>
      </c>
      <c r="C663" s="43" t="s">
        <v>32</v>
      </c>
      <c r="D663" s="44" t="s">
        <v>35</v>
      </c>
      <c r="E663" s="45">
        <v>2498</v>
      </c>
      <c r="F663" s="45">
        <v>8000</v>
      </c>
      <c r="G663" s="45">
        <v>8960</v>
      </c>
      <c r="H663" s="45">
        <v>1600</v>
      </c>
      <c r="I663" s="43" t="s">
        <v>55</v>
      </c>
    </row>
    <row r="664" spans="1:9" ht="28.8" x14ac:dyDescent="0.3">
      <c r="A664" s="40">
        <v>2023</v>
      </c>
      <c r="B664" s="40" t="s">
        <v>61</v>
      </c>
      <c r="C664" s="40" t="s">
        <v>36</v>
      </c>
      <c r="D664" s="41" t="s">
        <v>37</v>
      </c>
      <c r="E664" s="42">
        <v>1245</v>
      </c>
      <c r="F664" s="42">
        <v>4577</v>
      </c>
      <c r="G664" s="42">
        <v>5126</v>
      </c>
      <c r="H664" s="50">
        <v>915</v>
      </c>
      <c r="I664" s="40" t="s">
        <v>55</v>
      </c>
    </row>
    <row r="665" spans="1:9" ht="28.8" x14ac:dyDescent="0.3">
      <c r="A665" s="43">
        <v>2023</v>
      </c>
      <c r="B665" s="43" t="s">
        <v>61</v>
      </c>
      <c r="C665" s="43" t="s">
        <v>38</v>
      </c>
      <c r="D665" s="46" t="s">
        <v>39</v>
      </c>
      <c r="E665" s="43">
        <v>644</v>
      </c>
      <c r="F665" s="47">
        <v>5744</v>
      </c>
      <c r="G665" s="47">
        <v>6433</v>
      </c>
      <c r="H665" s="45">
        <v>1149</v>
      </c>
      <c r="I665" s="43" t="s">
        <v>55</v>
      </c>
    </row>
    <row r="666" spans="1:9" ht="28.8" x14ac:dyDescent="0.3">
      <c r="A666" s="40">
        <v>2023</v>
      </c>
      <c r="B666" s="40" t="s">
        <v>61</v>
      </c>
      <c r="C666" s="40" t="s">
        <v>40</v>
      </c>
      <c r="D666" s="48" t="s">
        <v>41</v>
      </c>
      <c r="E666" s="40">
        <v>643</v>
      </c>
      <c r="F666" s="49">
        <v>7000</v>
      </c>
      <c r="G666" s="49">
        <v>7840</v>
      </c>
      <c r="H666" s="42">
        <v>1400</v>
      </c>
      <c r="I666" s="40" t="s">
        <v>55</v>
      </c>
    </row>
    <row r="667" spans="1:9" ht="28.8" x14ac:dyDescent="0.3">
      <c r="A667" s="43">
        <v>2023</v>
      </c>
      <c r="B667" s="43" t="s">
        <v>61</v>
      </c>
      <c r="C667" s="43" t="s">
        <v>38</v>
      </c>
      <c r="D667" s="46" t="s">
        <v>42</v>
      </c>
      <c r="E667" s="43">
        <v>455</v>
      </c>
      <c r="F667" s="47">
        <v>4579</v>
      </c>
      <c r="G667" s="47">
        <v>5128</v>
      </c>
      <c r="H667" s="51">
        <v>916</v>
      </c>
      <c r="I667" s="43" t="s">
        <v>55</v>
      </c>
    </row>
    <row r="668" spans="1:9" ht="28.8" x14ac:dyDescent="0.3">
      <c r="A668" s="40">
        <v>2023</v>
      </c>
      <c r="B668" s="40" t="s">
        <v>61</v>
      </c>
      <c r="C668" s="40" t="s">
        <v>40</v>
      </c>
      <c r="D668" s="48" t="s">
        <v>43</v>
      </c>
      <c r="E668" s="50">
        <v>345</v>
      </c>
      <c r="F668" s="42">
        <v>7000</v>
      </c>
      <c r="G668" s="42">
        <v>7840</v>
      </c>
      <c r="H668" s="42">
        <v>1400</v>
      </c>
      <c r="I668" s="40" t="s">
        <v>55</v>
      </c>
    </row>
    <row r="669" spans="1:9" x14ac:dyDescent="0.3">
      <c r="A669" s="43">
        <v>2023</v>
      </c>
      <c r="B669" s="43" t="s">
        <v>61</v>
      </c>
      <c r="C669" s="43" t="s">
        <v>36</v>
      </c>
      <c r="D669" s="44" t="s">
        <v>44</v>
      </c>
      <c r="E669" s="51">
        <v>122</v>
      </c>
      <c r="F669" s="51">
        <v>100</v>
      </c>
      <c r="G669" s="51">
        <v>112</v>
      </c>
      <c r="H669" s="51">
        <v>20</v>
      </c>
      <c r="I669" s="43" t="s">
        <v>55</v>
      </c>
    </row>
    <row r="670" spans="1:9" ht="28.8" x14ac:dyDescent="0.3">
      <c r="A670" s="40">
        <v>2023</v>
      </c>
      <c r="B670" s="40" t="s">
        <v>61</v>
      </c>
      <c r="C670" s="40" t="s">
        <v>45</v>
      </c>
      <c r="D670" s="48" t="s">
        <v>46</v>
      </c>
      <c r="E670" s="40">
        <v>78</v>
      </c>
      <c r="F670" s="49">
        <v>2289</v>
      </c>
      <c r="G670" s="49">
        <v>5126</v>
      </c>
      <c r="H670" s="50">
        <v>458</v>
      </c>
      <c r="I670" s="40" t="s">
        <v>55</v>
      </c>
    </row>
    <row r="671" spans="1:9" ht="28.8" x14ac:dyDescent="0.3">
      <c r="A671" s="43">
        <v>2023</v>
      </c>
      <c r="B671" s="43" t="s">
        <v>61</v>
      </c>
      <c r="C671" s="43" t="s">
        <v>45</v>
      </c>
      <c r="D671" s="46" t="s">
        <v>47</v>
      </c>
      <c r="E671" s="43">
        <v>76</v>
      </c>
      <c r="F671" s="47">
        <v>2288</v>
      </c>
      <c r="G671" s="47">
        <v>5126</v>
      </c>
      <c r="H671" s="51">
        <v>458</v>
      </c>
      <c r="I671" s="43" t="s">
        <v>55</v>
      </c>
    </row>
    <row r="672" spans="1:9" ht="28.8" x14ac:dyDescent="0.3">
      <c r="A672" s="40">
        <v>2023</v>
      </c>
      <c r="B672" s="40" t="s">
        <v>61</v>
      </c>
      <c r="C672" s="40" t="s">
        <v>45</v>
      </c>
      <c r="D672" s="48" t="s">
        <v>48</v>
      </c>
      <c r="E672" s="40">
        <v>46</v>
      </c>
      <c r="F672" s="40">
        <v>100</v>
      </c>
      <c r="G672" s="40">
        <v>224</v>
      </c>
      <c r="H672" s="50">
        <v>20</v>
      </c>
      <c r="I672" s="40" t="s">
        <v>55</v>
      </c>
    </row>
    <row r="673" spans="1:9" ht="28.8" x14ac:dyDescent="0.3">
      <c r="A673" s="43">
        <v>2023</v>
      </c>
      <c r="B673" s="43" t="s">
        <v>61</v>
      </c>
      <c r="C673" s="43" t="s">
        <v>45</v>
      </c>
      <c r="D673" s="46" t="s">
        <v>49</v>
      </c>
      <c r="E673" s="43">
        <v>34</v>
      </c>
      <c r="F673" s="47">
        <v>2746</v>
      </c>
      <c r="G673" s="47">
        <v>5126</v>
      </c>
      <c r="H673" s="51">
        <v>549</v>
      </c>
      <c r="I673" s="43" t="s">
        <v>55</v>
      </c>
    </row>
    <row r="674" spans="1:9" x14ac:dyDescent="0.3">
      <c r="A674" s="40">
        <v>2023</v>
      </c>
      <c r="B674" s="40" t="s">
        <v>61</v>
      </c>
      <c r="C674" s="40" t="s">
        <v>36</v>
      </c>
      <c r="D674" s="41" t="s">
        <v>50</v>
      </c>
      <c r="E674" s="50">
        <v>7</v>
      </c>
      <c r="F674" s="50">
        <v>240</v>
      </c>
      <c r="G674" s="50">
        <v>224</v>
      </c>
      <c r="H674" s="50">
        <v>48</v>
      </c>
      <c r="I674" s="40" t="s">
        <v>55</v>
      </c>
    </row>
    <row r="675" spans="1:9" ht="28.8" x14ac:dyDescent="0.3">
      <c r="A675" s="43">
        <v>2023</v>
      </c>
      <c r="B675" s="43" t="s">
        <v>61</v>
      </c>
      <c r="C675" s="43" t="s">
        <v>45</v>
      </c>
      <c r="D675" s="46" t="s">
        <v>52</v>
      </c>
      <c r="E675" s="43">
        <v>3</v>
      </c>
      <c r="F675" s="47">
        <v>2746</v>
      </c>
      <c r="G675" s="47">
        <v>5127</v>
      </c>
      <c r="H675" s="51">
        <v>549</v>
      </c>
      <c r="I675" s="43" t="s">
        <v>55</v>
      </c>
    </row>
    <row r="676" spans="1:9" ht="28.8" x14ac:dyDescent="0.3">
      <c r="A676" s="40">
        <v>2023</v>
      </c>
      <c r="B676" s="40" t="s">
        <v>61</v>
      </c>
      <c r="C676" s="40" t="s">
        <v>51</v>
      </c>
      <c r="D676" s="48" t="s">
        <v>51</v>
      </c>
      <c r="E676" s="40">
        <v>2</v>
      </c>
      <c r="F676" s="49">
        <v>7920</v>
      </c>
      <c r="G676" s="49">
        <v>7392</v>
      </c>
      <c r="H676" s="42">
        <v>1584</v>
      </c>
      <c r="I676" s="40" t="s">
        <v>55</v>
      </c>
    </row>
    <row r="677" spans="1:9" ht="43.2" x14ac:dyDescent="0.3">
      <c r="A677" s="43">
        <v>2023</v>
      </c>
      <c r="B677" s="43" t="s">
        <v>62</v>
      </c>
      <c r="C677" s="43" t="s">
        <v>32</v>
      </c>
      <c r="D677" s="44" t="s">
        <v>33</v>
      </c>
      <c r="E677" s="45">
        <v>3566</v>
      </c>
      <c r="F677" s="45">
        <v>5035</v>
      </c>
      <c r="G677" s="45">
        <v>5127</v>
      </c>
      <c r="H677" s="45">
        <v>1007</v>
      </c>
      <c r="I677" s="43" t="s">
        <v>55</v>
      </c>
    </row>
    <row r="678" spans="1:9" ht="28.8" x14ac:dyDescent="0.3">
      <c r="A678" s="40">
        <v>2023</v>
      </c>
      <c r="B678" s="40" t="s">
        <v>62</v>
      </c>
      <c r="C678" s="40" t="s">
        <v>32</v>
      </c>
      <c r="D678" s="41" t="s">
        <v>35</v>
      </c>
      <c r="E678" s="42">
        <v>2498</v>
      </c>
      <c r="F678" s="42">
        <v>9200</v>
      </c>
      <c r="G678" s="42">
        <v>8960</v>
      </c>
      <c r="H678" s="42">
        <v>1840</v>
      </c>
      <c r="I678" s="40" t="s">
        <v>55</v>
      </c>
    </row>
    <row r="679" spans="1:9" ht="28.8" x14ac:dyDescent="0.3">
      <c r="A679" s="43">
        <v>2023</v>
      </c>
      <c r="B679" s="43" t="s">
        <v>62</v>
      </c>
      <c r="C679" s="43" t="s">
        <v>36</v>
      </c>
      <c r="D679" s="44" t="s">
        <v>37</v>
      </c>
      <c r="E679" s="45">
        <v>1245</v>
      </c>
      <c r="F679" s="45">
        <v>5264</v>
      </c>
      <c r="G679" s="45">
        <v>5126</v>
      </c>
      <c r="H679" s="45">
        <v>1053</v>
      </c>
      <c r="I679" s="43" t="s">
        <v>55</v>
      </c>
    </row>
    <row r="680" spans="1:9" ht="28.8" x14ac:dyDescent="0.3">
      <c r="A680" s="40">
        <v>2023</v>
      </c>
      <c r="B680" s="40" t="s">
        <v>62</v>
      </c>
      <c r="C680" s="40" t="s">
        <v>38</v>
      </c>
      <c r="D680" s="48" t="s">
        <v>39</v>
      </c>
      <c r="E680" s="40">
        <v>644</v>
      </c>
      <c r="F680" s="49">
        <v>6605</v>
      </c>
      <c r="G680" s="49">
        <v>6433</v>
      </c>
      <c r="H680" s="42">
        <v>1321</v>
      </c>
      <c r="I680" s="40" t="s">
        <v>55</v>
      </c>
    </row>
    <row r="681" spans="1:9" ht="28.8" x14ac:dyDescent="0.3">
      <c r="A681" s="43">
        <v>2023</v>
      </c>
      <c r="B681" s="43" t="s">
        <v>62</v>
      </c>
      <c r="C681" s="43" t="s">
        <v>40</v>
      </c>
      <c r="D681" s="46" t="s">
        <v>41</v>
      </c>
      <c r="E681" s="43">
        <v>643</v>
      </c>
      <c r="F681" s="47">
        <v>8400</v>
      </c>
      <c r="G681" s="47">
        <v>7840</v>
      </c>
      <c r="H681" s="45">
        <v>1680</v>
      </c>
      <c r="I681" s="43" t="s">
        <v>55</v>
      </c>
    </row>
    <row r="682" spans="1:9" ht="28.8" x14ac:dyDescent="0.3">
      <c r="A682" s="40">
        <v>2023</v>
      </c>
      <c r="B682" s="40" t="s">
        <v>62</v>
      </c>
      <c r="C682" s="40" t="s">
        <v>38</v>
      </c>
      <c r="D682" s="48" t="s">
        <v>42</v>
      </c>
      <c r="E682" s="40">
        <v>455</v>
      </c>
      <c r="F682" s="49">
        <v>5494</v>
      </c>
      <c r="G682" s="49">
        <v>5128</v>
      </c>
      <c r="H682" s="42">
        <v>1099</v>
      </c>
      <c r="I682" s="40" t="s">
        <v>55</v>
      </c>
    </row>
    <row r="683" spans="1:9" ht="28.8" x14ac:dyDescent="0.3">
      <c r="A683" s="43">
        <v>2023</v>
      </c>
      <c r="B683" s="43" t="s">
        <v>62</v>
      </c>
      <c r="C683" s="43" t="s">
        <v>40</v>
      </c>
      <c r="D683" s="46" t="s">
        <v>43</v>
      </c>
      <c r="E683" s="51">
        <v>345</v>
      </c>
      <c r="F683" s="45">
        <v>8400</v>
      </c>
      <c r="G683" s="45">
        <v>7840</v>
      </c>
      <c r="H683" s="45">
        <v>1680</v>
      </c>
      <c r="I683" s="43" t="s">
        <v>55</v>
      </c>
    </row>
    <row r="684" spans="1:9" x14ac:dyDescent="0.3">
      <c r="A684" s="40">
        <v>2023</v>
      </c>
      <c r="B684" s="40" t="s">
        <v>62</v>
      </c>
      <c r="C684" s="40" t="s">
        <v>36</v>
      </c>
      <c r="D684" s="41" t="s">
        <v>44</v>
      </c>
      <c r="E684" s="50">
        <v>122</v>
      </c>
      <c r="F684" s="50">
        <v>120</v>
      </c>
      <c r="G684" s="50">
        <v>112</v>
      </c>
      <c r="H684" s="50">
        <v>24</v>
      </c>
      <c r="I684" s="40" t="s">
        <v>55</v>
      </c>
    </row>
    <row r="685" spans="1:9" ht="28.8" x14ac:dyDescent="0.3">
      <c r="A685" s="43">
        <v>2023</v>
      </c>
      <c r="B685" s="43" t="s">
        <v>62</v>
      </c>
      <c r="C685" s="43" t="s">
        <v>45</v>
      </c>
      <c r="D685" s="46" t="s">
        <v>46</v>
      </c>
      <c r="E685" s="43">
        <v>78</v>
      </c>
      <c r="F685" s="47">
        <v>2517</v>
      </c>
      <c r="G685" s="47">
        <v>5126</v>
      </c>
      <c r="H685" s="51">
        <v>503</v>
      </c>
      <c r="I685" s="43" t="s">
        <v>55</v>
      </c>
    </row>
    <row r="686" spans="1:9" ht="28.8" x14ac:dyDescent="0.3">
      <c r="A686" s="40">
        <v>2023</v>
      </c>
      <c r="B686" s="40" t="s">
        <v>62</v>
      </c>
      <c r="C686" s="40" t="s">
        <v>45</v>
      </c>
      <c r="D686" s="48" t="s">
        <v>47</v>
      </c>
      <c r="E686" s="40">
        <v>76</v>
      </c>
      <c r="F686" s="49">
        <v>2517</v>
      </c>
      <c r="G686" s="49">
        <v>5126</v>
      </c>
      <c r="H686" s="50">
        <v>503</v>
      </c>
      <c r="I686" s="40" t="s">
        <v>55</v>
      </c>
    </row>
    <row r="687" spans="1:9" ht="28.8" x14ac:dyDescent="0.3">
      <c r="A687" s="43">
        <v>2023</v>
      </c>
      <c r="B687" s="43" t="s">
        <v>62</v>
      </c>
      <c r="C687" s="43" t="s">
        <v>45</v>
      </c>
      <c r="D687" s="46" t="s">
        <v>48</v>
      </c>
      <c r="E687" s="43">
        <v>46</v>
      </c>
      <c r="F687" s="43">
        <v>110</v>
      </c>
      <c r="G687" s="43">
        <v>224</v>
      </c>
      <c r="H687" s="51">
        <v>22</v>
      </c>
      <c r="I687" s="43" t="s">
        <v>55</v>
      </c>
    </row>
    <row r="688" spans="1:9" ht="28.8" x14ac:dyDescent="0.3">
      <c r="A688" s="40">
        <v>2023</v>
      </c>
      <c r="B688" s="40" t="s">
        <v>62</v>
      </c>
      <c r="C688" s="40" t="s">
        <v>45</v>
      </c>
      <c r="D688" s="48" t="s">
        <v>49</v>
      </c>
      <c r="E688" s="40">
        <v>34</v>
      </c>
      <c r="F688" s="49">
        <v>2517</v>
      </c>
      <c r="G688" s="49">
        <v>5126</v>
      </c>
      <c r="H688" s="50">
        <v>503</v>
      </c>
      <c r="I688" s="40" t="s">
        <v>55</v>
      </c>
    </row>
    <row r="689" spans="1:9" x14ac:dyDescent="0.3">
      <c r="A689" s="43">
        <v>2023</v>
      </c>
      <c r="B689" s="43" t="s">
        <v>62</v>
      </c>
      <c r="C689" s="43" t="s">
        <v>36</v>
      </c>
      <c r="D689" s="44" t="s">
        <v>50</v>
      </c>
      <c r="E689" s="51">
        <v>7</v>
      </c>
      <c r="F689" s="51">
        <v>220</v>
      </c>
      <c r="G689" s="51">
        <v>224</v>
      </c>
      <c r="H689" s="51">
        <v>44</v>
      </c>
      <c r="I689" s="43" t="s">
        <v>55</v>
      </c>
    </row>
    <row r="690" spans="1:9" ht="28.8" x14ac:dyDescent="0.3">
      <c r="A690" s="40">
        <v>2023</v>
      </c>
      <c r="B690" s="40" t="s">
        <v>62</v>
      </c>
      <c r="C690" s="40" t="s">
        <v>45</v>
      </c>
      <c r="D690" s="48" t="s">
        <v>52</v>
      </c>
      <c r="E690" s="40">
        <v>3</v>
      </c>
      <c r="F690" s="49">
        <v>2518</v>
      </c>
      <c r="G690" s="49">
        <v>5127</v>
      </c>
      <c r="H690" s="50">
        <v>504</v>
      </c>
      <c r="I690" s="40" t="s">
        <v>55</v>
      </c>
    </row>
    <row r="691" spans="1:9" ht="28.8" x14ac:dyDescent="0.3">
      <c r="A691" s="43">
        <v>2023</v>
      </c>
      <c r="B691" s="43" t="s">
        <v>62</v>
      </c>
      <c r="C691" s="43" t="s">
        <v>51</v>
      </c>
      <c r="D691" s="46" t="s">
        <v>51</v>
      </c>
      <c r="E691" s="43">
        <v>2</v>
      </c>
      <c r="F691" s="47">
        <v>7260</v>
      </c>
      <c r="G691" s="47">
        <v>7392</v>
      </c>
      <c r="H691" s="45">
        <v>1452</v>
      </c>
      <c r="I691" s="43" t="s">
        <v>55</v>
      </c>
    </row>
    <row r="692" spans="1:9" ht="43.2" x14ac:dyDescent="0.3">
      <c r="A692" s="40">
        <v>2023</v>
      </c>
      <c r="B692" s="40" t="s">
        <v>63</v>
      </c>
      <c r="C692" s="40" t="s">
        <v>32</v>
      </c>
      <c r="D692" s="41" t="s">
        <v>33</v>
      </c>
      <c r="E692" s="42">
        <v>3566</v>
      </c>
      <c r="F692" s="42">
        <v>5264</v>
      </c>
      <c r="G692" s="42">
        <v>5127</v>
      </c>
      <c r="H692" s="42">
        <v>1053</v>
      </c>
      <c r="I692" s="40" t="s">
        <v>55</v>
      </c>
    </row>
    <row r="693" spans="1:9" ht="28.8" x14ac:dyDescent="0.3">
      <c r="A693" s="43">
        <v>2023</v>
      </c>
      <c r="B693" s="43" t="s">
        <v>63</v>
      </c>
      <c r="C693" s="43" t="s">
        <v>32</v>
      </c>
      <c r="D693" s="44" t="s">
        <v>35</v>
      </c>
      <c r="E693" s="45">
        <v>2498</v>
      </c>
      <c r="F693" s="45">
        <v>8800</v>
      </c>
      <c r="G693" s="45">
        <v>8960</v>
      </c>
      <c r="H693" s="45">
        <v>1760</v>
      </c>
      <c r="I693" s="43" t="s">
        <v>55</v>
      </c>
    </row>
    <row r="694" spans="1:9" ht="28.8" x14ac:dyDescent="0.3">
      <c r="A694" s="40">
        <v>2023</v>
      </c>
      <c r="B694" s="40" t="s">
        <v>63</v>
      </c>
      <c r="C694" s="40" t="s">
        <v>36</v>
      </c>
      <c r="D694" s="41" t="s">
        <v>37</v>
      </c>
      <c r="E694" s="42">
        <v>1245</v>
      </c>
      <c r="F694" s="42">
        <v>5035</v>
      </c>
      <c r="G694" s="42">
        <v>5126</v>
      </c>
      <c r="H694" s="42">
        <v>1007</v>
      </c>
      <c r="I694" s="40" t="s">
        <v>55</v>
      </c>
    </row>
    <row r="695" spans="1:9" ht="28.8" x14ac:dyDescent="0.3">
      <c r="A695" s="43">
        <v>2023</v>
      </c>
      <c r="B695" s="43" t="s">
        <v>63</v>
      </c>
      <c r="C695" s="43" t="s">
        <v>38</v>
      </c>
      <c r="D695" s="46" t="s">
        <v>39</v>
      </c>
      <c r="E695" s="43">
        <v>644</v>
      </c>
      <c r="F695" s="47">
        <v>22000</v>
      </c>
      <c r="G695" s="47">
        <v>6433</v>
      </c>
      <c r="H695" s="45">
        <v>4400</v>
      </c>
      <c r="I695" s="43" t="s">
        <v>55</v>
      </c>
    </row>
    <row r="696" spans="1:9" ht="28.8" x14ac:dyDescent="0.3">
      <c r="A696" s="40">
        <v>2023</v>
      </c>
      <c r="B696" s="40" t="s">
        <v>63</v>
      </c>
      <c r="C696" s="40" t="s">
        <v>40</v>
      </c>
      <c r="D696" s="48" t="s">
        <v>41</v>
      </c>
      <c r="E696" s="40">
        <v>643</v>
      </c>
      <c r="F696" s="49">
        <v>7700</v>
      </c>
      <c r="G696" s="49">
        <v>7840</v>
      </c>
      <c r="H696" s="42">
        <v>1540</v>
      </c>
      <c r="I696" s="40" t="s">
        <v>55</v>
      </c>
    </row>
    <row r="697" spans="1:9" ht="28.8" x14ac:dyDescent="0.3">
      <c r="A697" s="43">
        <v>2023</v>
      </c>
      <c r="B697" s="43" t="s">
        <v>63</v>
      </c>
      <c r="C697" s="43" t="s">
        <v>38</v>
      </c>
      <c r="D697" s="46" t="s">
        <v>42</v>
      </c>
      <c r="E697" s="43">
        <v>455</v>
      </c>
      <c r="F697" s="47">
        <v>11111</v>
      </c>
      <c r="G697" s="47">
        <v>5128</v>
      </c>
      <c r="H697" s="45">
        <v>2222</v>
      </c>
      <c r="I697" s="43" t="s">
        <v>55</v>
      </c>
    </row>
    <row r="698" spans="1:9" ht="28.8" x14ac:dyDescent="0.3">
      <c r="A698" s="40">
        <v>2023</v>
      </c>
      <c r="B698" s="40" t="s">
        <v>63</v>
      </c>
      <c r="C698" s="40" t="s">
        <v>40</v>
      </c>
      <c r="D698" s="48" t="s">
        <v>43</v>
      </c>
      <c r="E698" s="50">
        <v>345</v>
      </c>
      <c r="F698" s="42">
        <v>7700</v>
      </c>
      <c r="G698" s="42">
        <v>7840</v>
      </c>
      <c r="H698" s="42">
        <v>1540</v>
      </c>
      <c r="I698" s="40" t="s">
        <v>55</v>
      </c>
    </row>
    <row r="699" spans="1:9" x14ac:dyDescent="0.3">
      <c r="A699" s="43">
        <v>2023</v>
      </c>
      <c r="B699" s="43" t="s">
        <v>63</v>
      </c>
      <c r="C699" s="43" t="s">
        <v>36</v>
      </c>
      <c r="D699" s="44" t="s">
        <v>44</v>
      </c>
      <c r="E699" s="51">
        <v>122</v>
      </c>
      <c r="F699" s="51">
        <v>110</v>
      </c>
      <c r="G699" s="51">
        <v>112</v>
      </c>
      <c r="H699" s="51">
        <v>22</v>
      </c>
      <c r="I699" s="43" t="s">
        <v>55</v>
      </c>
    </row>
    <row r="700" spans="1:9" ht="28.8" x14ac:dyDescent="0.3">
      <c r="A700" s="40">
        <v>2023</v>
      </c>
      <c r="B700" s="40" t="s">
        <v>63</v>
      </c>
      <c r="C700" s="40" t="s">
        <v>45</v>
      </c>
      <c r="D700" s="48" t="s">
        <v>46</v>
      </c>
      <c r="E700" s="40">
        <v>78</v>
      </c>
      <c r="F700" s="49">
        <v>2517</v>
      </c>
      <c r="G700" s="49">
        <v>5126</v>
      </c>
      <c r="H700" s="50">
        <v>503</v>
      </c>
      <c r="I700" s="40" t="s">
        <v>55</v>
      </c>
    </row>
    <row r="701" spans="1:9" ht="28.8" x14ac:dyDescent="0.3">
      <c r="A701" s="43">
        <v>2023</v>
      </c>
      <c r="B701" s="43" t="s">
        <v>63</v>
      </c>
      <c r="C701" s="43" t="s">
        <v>45</v>
      </c>
      <c r="D701" s="46" t="s">
        <v>47</v>
      </c>
      <c r="E701" s="43">
        <v>76</v>
      </c>
      <c r="F701" s="47">
        <v>2288</v>
      </c>
      <c r="G701" s="47">
        <v>5126</v>
      </c>
      <c r="H701" s="51">
        <v>458</v>
      </c>
      <c r="I701" s="43" t="s">
        <v>55</v>
      </c>
    </row>
    <row r="702" spans="1:9" ht="28.8" x14ac:dyDescent="0.3">
      <c r="A702" s="40">
        <v>2023</v>
      </c>
      <c r="B702" s="40" t="s">
        <v>63</v>
      </c>
      <c r="C702" s="40" t="s">
        <v>45</v>
      </c>
      <c r="D702" s="48" t="s">
        <v>48</v>
      </c>
      <c r="E702" s="40">
        <v>46</v>
      </c>
      <c r="F702" s="40">
        <v>100</v>
      </c>
      <c r="G702" s="40">
        <v>224</v>
      </c>
      <c r="H702" s="50">
        <v>20</v>
      </c>
      <c r="I702" s="40" t="s">
        <v>55</v>
      </c>
    </row>
    <row r="703" spans="1:9" ht="28.8" x14ac:dyDescent="0.3">
      <c r="A703" s="43">
        <v>2023</v>
      </c>
      <c r="B703" s="43" t="s">
        <v>63</v>
      </c>
      <c r="C703" s="43" t="s">
        <v>45</v>
      </c>
      <c r="D703" s="46" t="s">
        <v>49</v>
      </c>
      <c r="E703" s="43">
        <v>34</v>
      </c>
      <c r="F703" s="47">
        <v>2288</v>
      </c>
      <c r="G703" s="47">
        <v>5126</v>
      </c>
      <c r="H703" s="51">
        <v>458</v>
      </c>
      <c r="I703" s="43" t="s">
        <v>55</v>
      </c>
    </row>
    <row r="704" spans="1:9" x14ac:dyDescent="0.3">
      <c r="A704" s="40">
        <v>2023</v>
      </c>
      <c r="B704" s="40" t="s">
        <v>63</v>
      </c>
      <c r="C704" s="40" t="s">
        <v>36</v>
      </c>
      <c r="D704" s="41" t="s">
        <v>50</v>
      </c>
      <c r="E704" s="50">
        <v>7</v>
      </c>
      <c r="F704" s="50">
        <v>200</v>
      </c>
      <c r="G704" s="50">
        <v>224</v>
      </c>
      <c r="H704" s="50">
        <v>40</v>
      </c>
      <c r="I704" s="40" t="s">
        <v>55</v>
      </c>
    </row>
    <row r="705" spans="1:9" ht="28.8" x14ac:dyDescent="0.3">
      <c r="A705" s="43">
        <v>2023</v>
      </c>
      <c r="B705" s="43" t="s">
        <v>63</v>
      </c>
      <c r="C705" s="43" t="s">
        <v>45</v>
      </c>
      <c r="D705" s="46" t="s">
        <v>52</v>
      </c>
      <c r="E705" s="43">
        <v>3</v>
      </c>
      <c r="F705" s="47">
        <v>2289</v>
      </c>
      <c r="G705" s="47">
        <v>5127</v>
      </c>
      <c r="H705" s="51">
        <v>458</v>
      </c>
      <c r="I705" s="43" t="s">
        <v>55</v>
      </c>
    </row>
    <row r="706" spans="1:9" ht="28.8" x14ac:dyDescent="0.3">
      <c r="A706" s="40">
        <v>2023</v>
      </c>
      <c r="B706" s="40" t="s">
        <v>63</v>
      </c>
      <c r="C706" s="40" t="s">
        <v>51</v>
      </c>
      <c r="D706" s="48" t="s">
        <v>51</v>
      </c>
      <c r="E706" s="40">
        <v>2</v>
      </c>
      <c r="F706" s="49">
        <v>6600</v>
      </c>
      <c r="G706" s="49">
        <v>7392</v>
      </c>
      <c r="H706" s="42">
        <v>1320</v>
      </c>
      <c r="I706" s="40" t="s">
        <v>55</v>
      </c>
    </row>
    <row r="707" spans="1:9" ht="43.2" x14ac:dyDescent="0.3">
      <c r="A707" s="43">
        <v>2023</v>
      </c>
      <c r="B707" s="43" t="s">
        <v>64</v>
      </c>
      <c r="C707" s="43" t="s">
        <v>32</v>
      </c>
      <c r="D707" s="44" t="s">
        <v>33</v>
      </c>
      <c r="E707" s="45">
        <v>3566</v>
      </c>
      <c r="F707" s="45">
        <v>4577</v>
      </c>
      <c r="G707" s="45">
        <v>5127</v>
      </c>
      <c r="H707" s="51">
        <v>915</v>
      </c>
      <c r="I707" s="43" t="s">
        <v>55</v>
      </c>
    </row>
    <row r="708" spans="1:9" ht="28.8" x14ac:dyDescent="0.3">
      <c r="A708" s="40">
        <v>2023</v>
      </c>
      <c r="B708" s="40" t="s">
        <v>64</v>
      </c>
      <c r="C708" s="40" t="s">
        <v>32</v>
      </c>
      <c r="D708" s="41" t="s">
        <v>35</v>
      </c>
      <c r="E708" s="42">
        <v>2498</v>
      </c>
      <c r="F708" s="42">
        <v>8000</v>
      </c>
      <c r="G708" s="42">
        <v>8960</v>
      </c>
      <c r="H708" s="42">
        <v>1600</v>
      </c>
      <c r="I708" s="40" t="s">
        <v>55</v>
      </c>
    </row>
    <row r="709" spans="1:9" ht="28.8" x14ac:dyDescent="0.3">
      <c r="A709" s="43">
        <v>2023</v>
      </c>
      <c r="B709" s="43" t="s">
        <v>64</v>
      </c>
      <c r="C709" s="43" t="s">
        <v>36</v>
      </c>
      <c r="D709" s="44" t="s">
        <v>37</v>
      </c>
      <c r="E709" s="45">
        <v>1245</v>
      </c>
      <c r="F709" s="45">
        <v>4577</v>
      </c>
      <c r="G709" s="45">
        <v>5126</v>
      </c>
      <c r="H709" s="51">
        <v>915</v>
      </c>
      <c r="I709" s="43" t="s">
        <v>55</v>
      </c>
    </row>
    <row r="710" spans="1:9" ht="28.8" x14ac:dyDescent="0.3">
      <c r="A710" s="40">
        <v>2023</v>
      </c>
      <c r="B710" s="40" t="s">
        <v>64</v>
      </c>
      <c r="C710" s="40" t="s">
        <v>38</v>
      </c>
      <c r="D710" s="48" t="s">
        <v>39</v>
      </c>
      <c r="E710" s="40">
        <v>644</v>
      </c>
      <c r="F710" s="49">
        <v>5744</v>
      </c>
      <c r="G710" s="49">
        <v>6433</v>
      </c>
      <c r="H710" s="42">
        <v>1149</v>
      </c>
      <c r="I710" s="40" t="s">
        <v>55</v>
      </c>
    </row>
    <row r="711" spans="1:9" ht="28.8" x14ac:dyDescent="0.3">
      <c r="A711" s="43">
        <v>2023</v>
      </c>
      <c r="B711" s="43" t="s">
        <v>64</v>
      </c>
      <c r="C711" s="43" t="s">
        <v>40</v>
      </c>
      <c r="D711" s="46" t="s">
        <v>41</v>
      </c>
      <c r="E711" s="43">
        <v>643</v>
      </c>
      <c r="F711" s="47">
        <v>7000</v>
      </c>
      <c r="G711" s="47">
        <v>7840</v>
      </c>
      <c r="H711" s="45">
        <v>1400</v>
      </c>
      <c r="I711" s="43" t="s">
        <v>55</v>
      </c>
    </row>
    <row r="712" spans="1:9" ht="28.8" x14ac:dyDescent="0.3">
      <c r="A712" s="40">
        <v>2023</v>
      </c>
      <c r="B712" s="40" t="s">
        <v>64</v>
      </c>
      <c r="C712" s="40" t="s">
        <v>38</v>
      </c>
      <c r="D712" s="48" t="s">
        <v>42</v>
      </c>
      <c r="E712" s="40">
        <v>455</v>
      </c>
      <c r="F712" s="49">
        <v>4579</v>
      </c>
      <c r="G712" s="49">
        <v>5128</v>
      </c>
      <c r="H712" s="50">
        <v>916</v>
      </c>
      <c r="I712" s="40" t="s">
        <v>55</v>
      </c>
    </row>
    <row r="713" spans="1:9" ht="28.8" x14ac:dyDescent="0.3">
      <c r="A713" s="43">
        <v>2023</v>
      </c>
      <c r="B713" s="43" t="s">
        <v>64</v>
      </c>
      <c r="C713" s="43" t="s">
        <v>40</v>
      </c>
      <c r="D713" s="46" t="s">
        <v>43</v>
      </c>
      <c r="E713" s="51">
        <v>345</v>
      </c>
      <c r="F713" s="45">
        <v>7000</v>
      </c>
      <c r="G713" s="45">
        <v>7840</v>
      </c>
      <c r="H713" s="45">
        <v>1400</v>
      </c>
      <c r="I713" s="43" t="s">
        <v>55</v>
      </c>
    </row>
    <row r="714" spans="1:9" x14ac:dyDescent="0.3">
      <c r="A714" s="40">
        <v>2023</v>
      </c>
      <c r="B714" s="40" t="s">
        <v>64</v>
      </c>
      <c r="C714" s="40" t="s">
        <v>36</v>
      </c>
      <c r="D714" s="41" t="s">
        <v>44</v>
      </c>
      <c r="E714" s="50">
        <v>122</v>
      </c>
      <c r="F714" s="50">
        <v>100</v>
      </c>
      <c r="G714" s="50">
        <v>112</v>
      </c>
      <c r="H714" s="50">
        <v>20</v>
      </c>
      <c r="I714" s="40" t="s">
        <v>55</v>
      </c>
    </row>
    <row r="715" spans="1:9" ht="28.8" x14ac:dyDescent="0.3">
      <c r="A715" s="43">
        <v>2023</v>
      </c>
      <c r="B715" s="43" t="s">
        <v>64</v>
      </c>
      <c r="C715" s="43" t="s">
        <v>45</v>
      </c>
      <c r="D715" s="46" t="s">
        <v>46</v>
      </c>
      <c r="E715" s="43">
        <v>78</v>
      </c>
      <c r="F715" s="47">
        <v>2289</v>
      </c>
      <c r="G715" s="47">
        <v>5126</v>
      </c>
      <c r="H715" s="51">
        <v>458</v>
      </c>
      <c r="I715" s="43" t="s">
        <v>55</v>
      </c>
    </row>
    <row r="716" spans="1:9" ht="28.8" x14ac:dyDescent="0.3">
      <c r="A716" s="40">
        <v>2023</v>
      </c>
      <c r="B716" s="40" t="s">
        <v>64</v>
      </c>
      <c r="C716" s="40" t="s">
        <v>45</v>
      </c>
      <c r="D716" s="48" t="s">
        <v>47</v>
      </c>
      <c r="E716" s="40">
        <v>76</v>
      </c>
      <c r="F716" s="49">
        <v>2288</v>
      </c>
      <c r="G716" s="49">
        <v>5126</v>
      </c>
      <c r="H716" s="50">
        <v>458</v>
      </c>
      <c r="I716" s="40" t="s">
        <v>55</v>
      </c>
    </row>
    <row r="717" spans="1:9" ht="28.8" x14ac:dyDescent="0.3">
      <c r="A717" s="43">
        <v>2023</v>
      </c>
      <c r="B717" s="43" t="s">
        <v>64</v>
      </c>
      <c r="C717" s="43" t="s">
        <v>45</v>
      </c>
      <c r="D717" s="46" t="s">
        <v>48</v>
      </c>
      <c r="E717" s="43">
        <v>46</v>
      </c>
      <c r="F717" s="43">
        <v>100</v>
      </c>
      <c r="G717" s="43">
        <v>224</v>
      </c>
      <c r="H717" s="51">
        <v>20</v>
      </c>
      <c r="I717" s="43" t="s">
        <v>55</v>
      </c>
    </row>
    <row r="718" spans="1:9" ht="28.8" x14ac:dyDescent="0.3">
      <c r="A718" s="40">
        <v>2023</v>
      </c>
      <c r="B718" s="40" t="s">
        <v>64</v>
      </c>
      <c r="C718" s="40" t="s">
        <v>45</v>
      </c>
      <c r="D718" s="48" t="s">
        <v>49</v>
      </c>
      <c r="E718" s="40">
        <v>34</v>
      </c>
      <c r="F718" s="49">
        <v>2288</v>
      </c>
      <c r="G718" s="49">
        <v>5126</v>
      </c>
      <c r="H718" s="50">
        <v>458</v>
      </c>
      <c r="I718" s="40" t="s">
        <v>55</v>
      </c>
    </row>
    <row r="719" spans="1:9" x14ac:dyDescent="0.3">
      <c r="A719" s="43">
        <v>2023</v>
      </c>
      <c r="B719" s="43" t="s">
        <v>64</v>
      </c>
      <c r="C719" s="43" t="s">
        <v>36</v>
      </c>
      <c r="D719" s="44" t="s">
        <v>50</v>
      </c>
      <c r="E719" s="51">
        <v>7</v>
      </c>
      <c r="F719" s="51">
        <v>200</v>
      </c>
      <c r="G719" s="51">
        <v>224</v>
      </c>
      <c r="H719" s="51">
        <v>40</v>
      </c>
      <c r="I719" s="43" t="s">
        <v>55</v>
      </c>
    </row>
    <row r="720" spans="1:9" ht="28.8" x14ac:dyDescent="0.3">
      <c r="A720" s="40">
        <v>2023</v>
      </c>
      <c r="B720" s="40" t="s">
        <v>64</v>
      </c>
      <c r="C720" s="40" t="s">
        <v>45</v>
      </c>
      <c r="D720" s="48" t="s">
        <v>52</v>
      </c>
      <c r="E720" s="40">
        <v>3</v>
      </c>
      <c r="F720" s="49">
        <v>2289</v>
      </c>
      <c r="G720" s="49">
        <v>5127</v>
      </c>
      <c r="H720" s="50">
        <v>458</v>
      </c>
      <c r="I720" s="40" t="s">
        <v>55</v>
      </c>
    </row>
    <row r="721" spans="1:9" ht="28.8" x14ac:dyDescent="0.3">
      <c r="A721" s="43">
        <v>2023</v>
      </c>
      <c r="B721" s="43" t="s">
        <v>64</v>
      </c>
      <c r="C721" s="43" t="s">
        <v>51</v>
      </c>
      <c r="D721" s="46" t="s">
        <v>51</v>
      </c>
      <c r="E721" s="43">
        <v>2</v>
      </c>
      <c r="F721" s="47">
        <v>6600</v>
      </c>
      <c r="G721" s="47">
        <v>7392</v>
      </c>
      <c r="H721" s="45">
        <v>1320</v>
      </c>
      <c r="I721" s="43" t="s">
        <v>55</v>
      </c>
    </row>
    <row r="722" spans="1:9" ht="43.2" x14ac:dyDescent="0.3">
      <c r="A722" s="40">
        <v>2024</v>
      </c>
      <c r="B722" s="40" t="s">
        <v>31</v>
      </c>
      <c r="C722" s="40" t="s">
        <v>32</v>
      </c>
      <c r="D722" s="41" t="s">
        <v>33</v>
      </c>
      <c r="E722" s="42">
        <v>3566</v>
      </c>
      <c r="F722" s="42">
        <v>4577</v>
      </c>
      <c r="G722" s="42">
        <v>5127</v>
      </c>
      <c r="H722" s="50">
        <v>915</v>
      </c>
      <c r="I722" s="40" t="s">
        <v>55</v>
      </c>
    </row>
    <row r="723" spans="1:9" ht="28.8" x14ac:dyDescent="0.3">
      <c r="A723" s="43">
        <v>2024</v>
      </c>
      <c r="B723" s="43" t="s">
        <v>31</v>
      </c>
      <c r="C723" s="43" t="s">
        <v>32</v>
      </c>
      <c r="D723" s="44" t="s">
        <v>35</v>
      </c>
      <c r="E723" s="45">
        <v>2498</v>
      </c>
      <c r="F723" s="45">
        <v>8000</v>
      </c>
      <c r="G723" s="45">
        <v>8960</v>
      </c>
      <c r="H723" s="45">
        <v>1600</v>
      </c>
      <c r="I723" s="43" t="s">
        <v>55</v>
      </c>
    </row>
    <row r="724" spans="1:9" ht="28.8" x14ac:dyDescent="0.3">
      <c r="A724" s="40">
        <v>2024</v>
      </c>
      <c r="B724" s="40" t="s">
        <v>31</v>
      </c>
      <c r="C724" s="40" t="s">
        <v>36</v>
      </c>
      <c r="D724" s="41" t="s">
        <v>37</v>
      </c>
      <c r="E724" s="42">
        <v>1245</v>
      </c>
      <c r="F724" s="42">
        <v>4577</v>
      </c>
      <c r="G724" s="42">
        <v>5126</v>
      </c>
      <c r="H724" s="50">
        <v>915</v>
      </c>
      <c r="I724" s="40" t="s">
        <v>55</v>
      </c>
    </row>
    <row r="725" spans="1:9" ht="28.8" x14ac:dyDescent="0.3">
      <c r="A725" s="43">
        <v>2024</v>
      </c>
      <c r="B725" s="43" t="s">
        <v>31</v>
      </c>
      <c r="C725" s="43" t="s">
        <v>38</v>
      </c>
      <c r="D725" s="46" t="s">
        <v>39</v>
      </c>
      <c r="E725" s="43">
        <v>644</v>
      </c>
      <c r="F725" s="47">
        <v>5744</v>
      </c>
      <c r="G725" s="47">
        <v>6433</v>
      </c>
      <c r="H725" s="45">
        <v>1149</v>
      </c>
      <c r="I725" s="43" t="s">
        <v>55</v>
      </c>
    </row>
    <row r="726" spans="1:9" ht="28.8" x14ac:dyDescent="0.3">
      <c r="A726" s="40">
        <v>2024</v>
      </c>
      <c r="B726" s="40" t="s">
        <v>31</v>
      </c>
      <c r="C726" s="40" t="s">
        <v>40</v>
      </c>
      <c r="D726" s="48" t="s">
        <v>41</v>
      </c>
      <c r="E726" s="40">
        <v>643</v>
      </c>
      <c r="F726" s="49">
        <v>7000</v>
      </c>
      <c r="G726" s="49">
        <v>7840</v>
      </c>
      <c r="H726" s="42">
        <v>1400</v>
      </c>
      <c r="I726" s="40" t="s">
        <v>55</v>
      </c>
    </row>
    <row r="727" spans="1:9" ht="28.8" x14ac:dyDescent="0.3">
      <c r="A727" s="43">
        <v>2024</v>
      </c>
      <c r="B727" s="43" t="s">
        <v>31</v>
      </c>
      <c r="C727" s="43" t="s">
        <v>38</v>
      </c>
      <c r="D727" s="46" t="s">
        <v>42</v>
      </c>
      <c r="E727" s="43">
        <v>455</v>
      </c>
      <c r="F727" s="47">
        <v>4579</v>
      </c>
      <c r="G727" s="47">
        <v>5128</v>
      </c>
      <c r="H727" s="51">
        <v>916</v>
      </c>
      <c r="I727" s="43" t="s">
        <v>55</v>
      </c>
    </row>
    <row r="728" spans="1:9" ht="28.8" x14ac:dyDescent="0.3">
      <c r="A728" s="40">
        <v>2024</v>
      </c>
      <c r="B728" s="40" t="s">
        <v>31</v>
      </c>
      <c r="C728" s="40" t="s">
        <v>40</v>
      </c>
      <c r="D728" s="48" t="s">
        <v>43</v>
      </c>
      <c r="E728" s="50">
        <v>345</v>
      </c>
      <c r="F728" s="42">
        <v>7000</v>
      </c>
      <c r="G728" s="42">
        <v>7840</v>
      </c>
      <c r="H728" s="42">
        <v>1400</v>
      </c>
      <c r="I728" s="40" t="s">
        <v>55</v>
      </c>
    </row>
    <row r="729" spans="1:9" x14ac:dyDescent="0.3">
      <c r="A729" s="43">
        <v>2024</v>
      </c>
      <c r="B729" s="43" t="s">
        <v>31</v>
      </c>
      <c r="C729" s="43" t="s">
        <v>36</v>
      </c>
      <c r="D729" s="44" t="s">
        <v>44</v>
      </c>
      <c r="E729" s="51">
        <v>122</v>
      </c>
      <c r="F729" s="51">
        <v>100</v>
      </c>
      <c r="G729" s="51">
        <v>112</v>
      </c>
      <c r="H729" s="51">
        <v>20</v>
      </c>
      <c r="I729" s="43" t="s">
        <v>55</v>
      </c>
    </row>
    <row r="730" spans="1:9" ht="28.8" x14ac:dyDescent="0.3">
      <c r="A730" s="40">
        <v>2024</v>
      </c>
      <c r="B730" s="40" t="s">
        <v>31</v>
      </c>
      <c r="C730" s="40" t="s">
        <v>45</v>
      </c>
      <c r="D730" s="48" t="s">
        <v>46</v>
      </c>
      <c r="E730" s="40">
        <v>78</v>
      </c>
      <c r="F730" s="49">
        <v>4577</v>
      </c>
      <c r="G730" s="49">
        <v>5126</v>
      </c>
      <c r="H730" s="50">
        <v>915</v>
      </c>
      <c r="I730" s="40" t="s">
        <v>55</v>
      </c>
    </row>
    <row r="731" spans="1:9" ht="28.8" x14ac:dyDescent="0.3">
      <c r="A731" s="43">
        <v>2024</v>
      </c>
      <c r="B731" s="43" t="s">
        <v>31</v>
      </c>
      <c r="C731" s="43" t="s">
        <v>45</v>
      </c>
      <c r="D731" s="46" t="s">
        <v>47</v>
      </c>
      <c r="E731" s="43">
        <v>76</v>
      </c>
      <c r="F731" s="47">
        <v>4577</v>
      </c>
      <c r="G731" s="47">
        <v>5126</v>
      </c>
      <c r="H731" s="51">
        <v>915</v>
      </c>
      <c r="I731" s="43" t="s">
        <v>55</v>
      </c>
    </row>
    <row r="732" spans="1:9" ht="28.8" x14ac:dyDescent="0.3">
      <c r="A732" s="40">
        <v>2024</v>
      </c>
      <c r="B732" s="40" t="s">
        <v>31</v>
      </c>
      <c r="C732" s="40" t="s">
        <v>45</v>
      </c>
      <c r="D732" s="48" t="s">
        <v>48</v>
      </c>
      <c r="E732" s="40">
        <v>46</v>
      </c>
      <c r="F732" s="40">
        <v>200</v>
      </c>
      <c r="G732" s="40">
        <v>224</v>
      </c>
      <c r="H732" s="50">
        <v>40</v>
      </c>
      <c r="I732" s="40" t="s">
        <v>55</v>
      </c>
    </row>
    <row r="733" spans="1:9" ht="28.8" x14ac:dyDescent="0.3">
      <c r="A733" s="43">
        <v>2024</v>
      </c>
      <c r="B733" s="43" t="s">
        <v>31</v>
      </c>
      <c r="C733" s="43" t="s">
        <v>45</v>
      </c>
      <c r="D733" s="46" t="s">
        <v>49</v>
      </c>
      <c r="E733" s="43">
        <v>34</v>
      </c>
      <c r="F733" s="47">
        <v>4577</v>
      </c>
      <c r="G733" s="47">
        <v>5126</v>
      </c>
      <c r="H733" s="51">
        <v>915</v>
      </c>
      <c r="I733" s="43" t="s">
        <v>55</v>
      </c>
    </row>
    <row r="734" spans="1:9" x14ac:dyDescent="0.3">
      <c r="A734" s="40">
        <v>2024</v>
      </c>
      <c r="B734" s="40" t="s">
        <v>31</v>
      </c>
      <c r="C734" s="40" t="s">
        <v>36</v>
      </c>
      <c r="D734" s="41" t="s">
        <v>50</v>
      </c>
      <c r="E734" s="50">
        <v>7</v>
      </c>
      <c r="F734" s="50">
        <v>200</v>
      </c>
      <c r="G734" s="50">
        <v>224</v>
      </c>
      <c r="H734" s="50">
        <v>40</v>
      </c>
      <c r="I734" s="40" t="s">
        <v>55</v>
      </c>
    </row>
    <row r="735" spans="1:9" ht="28.8" x14ac:dyDescent="0.3">
      <c r="A735" s="43">
        <v>2024</v>
      </c>
      <c r="B735" s="43" t="s">
        <v>31</v>
      </c>
      <c r="C735" s="43" t="s">
        <v>51</v>
      </c>
      <c r="D735" s="46" t="s">
        <v>51</v>
      </c>
      <c r="E735" s="43">
        <v>3</v>
      </c>
      <c r="F735" s="47">
        <v>6600</v>
      </c>
      <c r="G735" s="47">
        <v>7392</v>
      </c>
      <c r="H735" s="45">
        <v>1320</v>
      </c>
      <c r="I735" s="43" t="s">
        <v>55</v>
      </c>
    </row>
    <row r="736" spans="1:9" ht="28.8" x14ac:dyDescent="0.3">
      <c r="A736" s="40">
        <v>2024</v>
      </c>
      <c r="B736" s="40" t="s">
        <v>31</v>
      </c>
      <c r="C736" s="40" t="s">
        <v>45</v>
      </c>
      <c r="D736" s="48" t="s">
        <v>52</v>
      </c>
      <c r="E736" s="40">
        <v>3</v>
      </c>
      <c r="F736" s="49">
        <v>4577</v>
      </c>
      <c r="G736" s="49">
        <v>5127</v>
      </c>
      <c r="H736" s="50">
        <v>915</v>
      </c>
      <c r="I736" s="40" t="s">
        <v>55</v>
      </c>
    </row>
    <row r="737" spans="1:9" ht="43.2" x14ac:dyDescent="0.3">
      <c r="A737" s="43">
        <v>2024</v>
      </c>
      <c r="B737" s="43" t="s">
        <v>53</v>
      </c>
      <c r="C737" s="43" t="s">
        <v>32</v>
      </c>
      <c r="D737" s="44" t="s">
        <v>33</v>
      </c>
      <c r="E737" s="45">
        <v>3566</v>
      </c>
      <c r="F737" s="45">
        <v>4577</v>
      </c>
      <c r="G737" s="45">
        <v>5127</v>
      </c>
      <c r="H737" s="51">
        <v>915</v>
      </c>
      <c r="I737" s="43" t="s">
        <v>55</v>
      </c>
    </row>
    <row r="738" spans="1:9" ht="28.8" x14ac:dyDescent="0.3">
      <c r="A738" s="40">
        <v>2024</v>
      </c>
      <c r="B738" s="40" t="s">
        <v>53</v>
      </c>
      <c r="C738" s="40" t="s">
        <v>32</v>
      </c>
      <c r="D738" s="41" t="s">
        <v>35</v>
      </c>
      <c r="E738" s="42">
        <v>2498</v>
      </c>
      <c r="F738" s="42">
        <v>8000</v>
      </c>
      <c r="G738" s="42">
        <v>8960</v>
      </c>
      <c r="H738" s="42">
        <v>1600</v>
      </c>
      <c r="I738" s="40" t="s">
        <v>55</v>
      </c>
    </row>
    <row r="739" spans="1:9" ht="28.8" x14ac:dyDescent="0.3">
      <c r="A739" s="43">
        <v>2024</v>
      </c>
      <c r="B739" s="43" t="s">
        <v>53</v>
      </c>
      <c r="C739" s="43" t="s">
        <v>36</v>
      </c>
      <c r="D739" s="44" t="s">
        <v>37</v>
      </c>
      <c r="E739" s="45">
        <v>1245</v>
      </c>
      <c r="F739" s="45">
        <v>4577</v>
      </c>
      <c r="G739" s="45">
        <v>5126</v>
      </c>
      <c r="H739" s="51">
        <v>915</v>
      </c>
      <c r="I739" s="43" t="s">
        <v>55</v>
      </c>
    </row>
    <row r="740" spans="1:9" ht="28.8" x14ac:dyDescent="0.3">
      <c r="A740" s="40">
        <v>2024</v>
      </c>
      <c r="B740" s="40" t="s">
        <v>53</v>
      </c>
      <c r="C740" s="40" t="s">
        <v>38</v>
      </c>
      <c r="D740" s="48" t="s">
        <v>39</v>
      </c>
      <c r="E740" s="40">
        <v>644</v>
      </c>
      <c r="F740" s="49">
        <v>5744</v>
      </c>
      <c r="G740" s="49">
        <v>6433</v>
      </c>
      <c r="H740" s="42">
        <v>1149</v>
      </c>
      <c r="I740" s="40" t="s">
        <v>55</v>
      </c>
    </row>
    <row r="741" spans="1:9" ht="28.8" x14ac:dyDescent="0.3">
      <c r="A741" s="43">
        <v>2024</v>
      </c>
      <c r="B741" s="43" t="s">
        <v>53</v>
      </c>
      <c r="C741" s="43" t="s">
        <v>40</v>
      </c>
      <c r="D741" s="46" t="s">
        <v>41</v>
      </c>
      <c r="E741" s="43">
        <v>643</v>
      </c>
      <c r="F741" s="47">
        <v>7000</v>
      </c>
      <c r="G741" s="47">
        <v>7840</v>
      </c>
      <c r="H741" s="45">
        <v>1400</v>
      </c>
      <c r="I741" s="43" t="s">
        <v>55</v>
      </c>
    </row>
    <row r="742" spans="1:9" ht="28.8" x14ac:dyDescent="0.3">
      <c r="A742" s="40">
        <v>2024</v>
      </c>
      <c r="B742" s="40" t="s">
        <v>53</v>
      </c>
      <c r="C742" s="40" t="s">
        <v>38</v>
      </c>
      <c r="D742" s="48" t="s">
        <v>42</v>
      </c>
      <c r="E742" s="40">
        <v>455</v>
      </c>
      <c r="F742" s="49">
        <v>4579</v>
      </c>
      <c r="G742" s="49">
        <v>5128</v>
      </c>
      <c r="H742" s="50">
        <v>916</v>
      </c>
      <c r="I742" s="40" t="s">
        <v>55</v>
      </c>
    </row>
    <row r="743" spans="1:9" ht="28.8" x14ac:dyDescent="0.3">
      <c r="A743" s="43">
        <v>2024</v>
      </c>
      <c r="B743" s="43" t="s">
        <v>53</v>
      </c>
      <c r="C743" s="43" t="s">
        <v>40</v>
      </c>
      <c r="D743" s="46" t="s">
        <v>43</v>
      </c>
      <c r="E743" s="51">
        <v>345</v>
      </c>
      <c r="F743" s="45">
        <v>7000</v>
      </c>
      <c r="G743" s="45">
        <v>7840</v>
      </c>
      <c r="H743" s="45">
        <v>1400</v>
      </c>
      <c r="I743" s="43" t="s">
        <v>55</v>
      </c>
    </row>
    <row r="744" spans="1:9" x14ac:dyDescent="0.3">
      <c r="A744" s="40">
        <v>2024</v>
      </c>
      <c r="B744" s="40" t="s">
        <v>53</v>
      </c>
      <c r="C744" s="40" t="s">
        <v>36</v>
      </c>
      <c r="D744" s="41" t="s">
        <v>44</v>
      </c>
      <c r="E744" s="50">
        <v>122</v>
      </c>
      <c r="F744" s="50">
        <v>100</v>
      </c>
      <c r="G744" s="50">
        <v>112</v>
      </c>
      <c r="H744" s="50">
        <v>20</v>
      </c>
      <c r="I744" s="40" t="s">
        <v>55</v>
      </c>
    </row>
    <row r="745" spans="1:9" ht="28.8" x14ac:dyDescent="0.3">
      <c r="A745" s="43">
        <v>2024</v>
      </c>
      <c r="B745" s="43" t="s">
        <v>53</v>
      </c>
      <c r="C745" s="43" t="s">
        <v>45</v>
      </c>
      <c r="D745" s="46" t="s">
        <v>46</v>
      </c>
      <c r="E745" s="43">
        <v>78</v>
      </c>
      <c r="F745" s="47">
        <v>4577</v>
      </c>
      <c r="G745" s="47">
        <v>5126</v>
      </c>
      <c r="H745" s="51">
        <v>915</v>
      </c>
      <c r="I745" s="43" t="s">
        <v>55</v>
      </c>
    </row>
    <row r="746" spans="1:9" ht="28.8" x14ac:dyDescent="0.3">
      <c r="A746" s="40">
        <v>2024</v>
      </c>
      <c r="B746" s="40" t="s">
        <v>53</v>
      </c>
      <c r="C746" s="40" t="s">
        <v>45</v>
      </c>
      <c r="D746" s="48" t="s">
        <v>47</v>
      </c>
      <c r="E746" s="40">
        <v>76</v>
      </c>
      <c r="F746" s="49">
        <v>4577</v>
      </c>
      <c r="G746" s="49">
        <v>5126</v>
      </c>
      <c r="H746" s="50">
        <v>915</v>
      </c>
      <c r="I746" s="40" t="s">
        <v>55</v>
      </c>
    </row>
    <row r="747" spans="1:9" ht="28.8" x14ac:dyDescent="0.3">
      <c r="A747" s="43">
        <v>2024</v>
      </c>
      <c r="B747" s="43" t="s">
        <v>53</v>
      </c>
      <c r="C747" s="43" t="s">
        <v>45</v>
      </c>
      <c r="D747" s="46" t="s">
        <v>48</v>
      </c>
      <c r="E747" s="43">
        <v>46</v>
      </c>
      <c r="F747" s="43">
        <v>200</v>
      </c>
      <c r="G747" s="43">
        <v>224</v>
      </c>
      <c r="H747" s="51">
        <v>40</v>
      </c>
      <c r="I747" s="43" t="s">
        <v>55</v>
      </c>
    </row>
    <row r="748" spans="1:9" ht="28.8" x14ac:dyDescent="0.3">
      <c r="A748" s="40">
        <v>2024</v>
      </c>
      <c r="B748" s="40" t="s">
        <v>53</v>
      </c>
      <c r="C748" s="40" t="s">
        <v>45</v>
      </c>
      <c r="D748" s="48" t="s">
        <v>49</v>
      </c>
      <c r="E748" s="40">
        <v>34</v>
      </c>
      <c r="F748" s="49">
        <v>4577</v>
      </c>
      <c r="G748" s="49">
        <v>5126</v>
      </c>
      <c r="H748" s="50">
        <v>915</v>
      </c>
      <c r="I748" s="40" t="s">
        <v>55</v>
      </c>
    </row>
    <row r="749" spans="1:9" x14ac:dyDescent="0.3">
      <c r="A749" s="43">
        <v>2024</v>
      </c>
      <c r="B749" s="43" t="s">
        <v>53</v>
      </c>
      <c r="C749" s="43" t="s">
        <v>36</v>
      </c>
      <c r="D749" s="44" t="s">
        <v>50</v>
      </c>
      <c r="E749" s="51">
        <v>7</v>
      </c>
      <c r="F749" s="51">
        <v>200</v>
      </c>
      <c r="G749" s="51">
        <v>224</v>
      </c>
      <c r="H749" s="51">
        <v>40</v>
      </c>
      <c r="I749" s="43" t="s">
        <v>55</v>
      </c>
    </row>
    <row r="750" spans="1:9" ht="28.8" x14ac:dyDescent="0.3">
      <c r="A750" s="40">
        <v>2024</v>
      </c>
      <c r="B750" s="40" t="s">
        <v>53</v>
      </c>
      <c r="C750" s="40" t="s">
        <v>45</v>
      </c>
      <c r="D750" s="48" t="s">
        <v>52</v>
      </c>
      <c r="E750" s="40">
        <v>3</v>
      </c>
      <c r="F750" s="49">
        <v>4577</v>
      </c>
      <c r="G750" s="49">
        <v>5127</v>
      </c>
      <c r="H750" s="50">
        <v>915</v>
      </c>
      <c r="I750" s="40" t="s">
        <v>55</v>
      </c>
    </row>
    <row r="751" spans="1:9" ht="28.8" x14ac:dyDescent="0.3">
      <c r="A751" s="43">
        <v>2024</v>
      </c>
      <c r="B751" s="43" t="s">
        <v>53</v>
      </c>
      <c r="C751" s="43" t="s">
        <v>51</v>
      </c>
      <c r="D751" s="46" t="s">
        <v>51</v>
      </c>
      <c r="E751" s="43">
        <v>2</v>
      </c>
      <c r="F751" s="47">
        <v>6600</v>
      </c>
      <c r="G751" s="47">
        <v>7392</v>
      </c>
      <c r="H751" s="45">
        <v>1320</v>
      </c>
      <c r="I751" s="43" t="s">
        <v>55</v>
      </c>
    </row>
    <row r="752" spans="1:9" ht="43.2" x14ac:dyDescent="0.3">
      <c r="A752" s="40">
        <v>2024</v>
      </c>
      <c r="B752" s="40" t="s">
        <v>54</v>
      </c>
      <c r="C752" s="40" t="s">
        <v>32</v>
      </c>
      <c r="D752" s="41" t="s">
        <v>33</v>
      </c>
      <c r="E752" s="42">
        <v>3566</v>
      </c>
      <c r="F752" s="42">
        <v>4577</v>
      </c>
      <c r="G752" s="42">
        <v>5127</v>
      </c>
      <c r="H752" s="50">
        <v>915</v>
      </c>
      <c r="I752" s="40" t="s">
        <v>55</v>
      </c>
    </row>
    <row r="753" spans="1:9" ht="28.8" x14ac:dyDescent="0.3">
      <c r="A753" s="43">
        <v>2024</v>
      </c>
      <c r="B753" s="43" t="s">
        <v>54</v>
      </c>
      <c r="C753" s="43" t="s">
        <v>32</v>
      </c>
      <c r="D753" s="44" t="s">
        <v>35</v>
      </c>
      <c r="E753" s="45">
        <v>2498</v>
      </c>
      <c r="F753" s="45">
        <v>8000</v>
      </c>
      <c r="G753" s="45">
        <v>8960</v>
      </c>
      <c r="H753" s="45">
        <v>1600</v>
      </c>
      <c r="I753" s="43" t="s">
        <v>55</v>
      </c>
    </row>
    <row r="754" spans="1:9" ht="28.8" x14ac:dyDescent="0.3">
      <c r="A754" s="40">
        <v>2024</v>
      </c>
      <c r="B754" s="40" t="s">
        <v>54</v>
      </c>
      <c r="C754" s="40" t="s">
        <v>36</v>
      </c>
      <c r="D754" s="41" t="s">
        <v>37</v>
      </c>
      <c r="E754" s="42">
        <v>1245</v>
      </c>
      <c r="F754" s="42">
        <v>4577</v>
      </c>
      <c r="G754" s="42">
        <v>5126</v>
      </c>
      <c r="H754" s="50">
        <v>915</v>
      </c>
      <c r="I754" s="40" t="s">
        <v>55</v>
      </c>
    </row>
    <row r="755" spans="1:9" ht="28.8" x14ac:dyDescent="0.3">
      <c r="A755" s="43">
        <v>2024</v>
      </c>
      <c r="B755" s="43" t="s">
        <v>54</v>
      </c>
      <c r="C755" s="43" t="s">
        <v>38</v>
      </c>
      <c r="D755" s="46" t="s">
        <v>39</v>
      </c>
      <c r="E755" s="43">
        <v>644</v>
      </c>
      <c r="F755" s="47">
        <v>5744</v>
      </c>
      <c r="G755" s="47">
        <v>6433</v>
      </c>
      <c r="H755" s="45">
        <v>1149</v>
      </c>
      <c r="I755" s="43" t="s">
        <v>34</v>
      </c>
    </row>
    <row r="756" spans="1:9" ht="28.8" x14ac:dyDescent="0.3">
      <c r="A756" s="40">
        <v>2024</v>
      </c>
      <c r="B756" s="40" t="s">
        <v>54</v>
      </c>
      <c r="C756" s="40" t="s">
        <v>40</v>
      </c>
      <c r="D756" s="48" t="s">
        <v>41</v>
      </c>
      <c r="E756" s="40">
        <v>643</v>
      </c>
      <c r="F756" s="49">
        <v>7000</v>
      </c>
      <c r="G756" s="49">
        <v>7840</v>
      </c>
      <c r="H756" s="42">
        <v>1400</v>
      </c>
      <c r="I756" s="40" t="s">
        <v>34</v>
      </c>
    </row>
    <row r="757" spans="1:9" ht="28.8" x14ac:dyDescent="0.3">
      <c r="A757" s="43">
        <v>2024</v>
      </c>
      <c r="B757" s="43" t="s">
        <v>54</v>
      </c>
      <c r="C757" s="43" t="s">
        <v>38</v>
      </c>
      <c r="D757" s="46" t="s">
        <v>42</v>
      </c>
      <c r="E757" s="43">
        <v>455</v>
      </c>
      <c r="F757" s="47">
        <v>4579</v>
      </c>
      <c r="G757" s="47">
        <v>5128</v>
      </c>
      <c r="H757" s="51">
        <v>916</v>
      </c>
      <c r="I757" s="43" t="s">
        <v>34</v>
      </c>
    </row>
    <row r="758" spans="1:9" ht="28.8" x14ac:dyDescent="0.3">
      <c r="A758" s="40">
        <v>2024</v>
      </c>
      <c r="B758" s="40" t="s">
        <v>54</v>
      </c>
      <c r="C758" s="40" t="s">
        <v>40</v>
      </c>
      <c r="D758" s="48" t="s">
        <v>43</v>
      </c>
      <c r="E758" s="50">
        <v>345</v>
      </c>
      <c r="F758" s="42">
        <v>7000</v>
      </c>
      <c r="G758" s="42">
        <v>7840</v>
      </c>
      <c r="H758" s="42">
        <v>1400</v>
      </c>
      <c r="I758" s="40" t="s">
        <v>34</v>
      </c>
    </row>
    <row r="759" spans="1:9" x14ac:dyDescent="0.3">
      <c r="A759" s="43">
        <v>2024</v>
      </c>
      <c r="B759" s="43" t="s">
        <v>54</v>
      </c>
      <c r="C759" s="43" t="s">
        <v>36</v>
      </c>
      <c r="D759" s="44" t="s">
        <v>44</v>
      </c>
      <c r="E759" s="51">
        <v>122</v>
      </c>
      <c r="F759" s="51">
        <v>100</v>
      </c>
      <c r="G759" s="51">
        <v>112</v>
      </c>
      <c r="H759" s="51">
        <v>20</v>
      </c>
      <c r="I759" s="43" t="s">
        <v>34</v>
      </c>
    </row>
    <row r="760" spans="1:9" ht="28.8" x14ac:dyDescent="0.3">
      <c r="A760" s="40">
        <v>2024</v>
      </c>
      <c r="B760" s="40" t="s">
        <v>54</v>
      </c>
      <c r="C760" s="40" t="s">
        <v>45</v>
      </c>
      <c r="D760" s="48" t="s">
        <v>46</v>
      </c>
      <c r="E760" s="40">
        <v>78</v>
      </c>
      <c r="F760" s="49">
        <v>4577</v>
      </c>
      <c r="G760" s="49">
        <v>5126</v>
      </c>
      <c r="H760" s="50">
        <v>915</v>
      </c>
      <c r="I760" s="40" t="s">
        <v>34</v>
      </c>
    </row>
    <row r="761" spans="1:9" ht="28.8" x14ac:dyDescent="0.3">
      <c r="A761" s="43">
        <v>2024</v>
      </c>
      <c r="B761" s="43" t="s">
        <v>54</v>
      </c>
      <c r="C761" s="43" t="s">
        <v>45</v>
      </c>
      <c r="D761" s="46" t="s">
        <v>47</v>
      </c>
      <c r="E761" s="43">
        <v>76</v>
      </c>
      <c r="F761" s="47">
        <v>4577</v>
      </c>
      <c r="G761" s="47">
        <v>5126</v>
      </c>
      <c r="H761" s="51">
        <v>915</v>
      </c>
      <c r="I761" s="43" t="s">
        <v>34</v>
      </c>
    </row>
    <row r="762" spans="1:9" ht="28.8" x14ac:dyDescent="0.3">
      <c r="A762" s="40">
        <v>2024</v>
      </c>
      <c r="B762" s="40" t="s">
        <v>54</v>
      </c>
      <c r="C762" s="40" t="s">
        <v>45</v>
      </c>
      <c r="D762" s="48" t="s">
        <v>48</v>
      </c>
      <c r="E762" s="40">
        <v>46</v>
      </c>
      <c r="F762" s="40">
        <v>200</v>
      </c>
      <c r="G762" s="40">
        <v>224</v>
      </c>
      <c r="H762" s="50">
        <v>40</v>
      </c>
      <c r="I762" s="40" t="s">
        <v>34</v>
      </c>
    </row>
    <row r="763" spans="1:9" ht="28.8" x14ac:dyDescent="0.3">
      <c r="A763" s="43">
        <v>2024</v>
      </c>
      <c r="B763" s="43" t="s">
        <v>54</v>
      </c>
      <c r="C763" s="43" t="s">
        <v>45</v>
      </c>
      <c r="D763" s="46" t="s">
        <v>49</v>
      </c>
      <c r="E763" s="43">
        <v>34</v>
      </c>
      <c r="F763" s="47">
        <v>4577</v>
      </c>
      <c r="G763" s="47">
        <v>5126</v>
      </c>
      <c r="H763" s="51">
        <v>915</v>
      </c>
      <c r="I763" s="43" t="s">
        <v>34</v>
      </c>
    </row>
    <row r="764" spans="1:9" x14ac:dyDescent="0.3">
      <c r="A764" s="40">
        <v>2024</v>
      </c>
      <c r="B764" s="40" t="s">
        <v>54</v>
      </c>
      <c r="C764" s="40" t="s">
        <v>36</v>
      </c>
      <c r="D764" s="41" t="s">
        <v>50</v>
      </c>
      <c r="E764" s="50">
        <v>7</v>
      </c>
      <c r="F764" s="50">
        <v>200</v>
      </c>
      <c r="G764" s="50">
        <v>224</v>
      </c>
      <c r="H764" s="50">
        <v>40</v>
      </c>
      <c r="I764" s="40" t="s">
        <v>34</v>
      </c>
    </row>
    <row r="765" spans="1:9" ht="28.8" x14ac:dyDescent="0.3">
      <c r="A765" s="43">
        <v>2024</v>
      </c>
      <c r="B765" s="43" t="s">
        <v>54</v>
      </c>
      <c r="C765" s="43" t="s">
        <v>45</v>
      </c>
      <c r="D765" s="46" t="s">
        <v>52</v>
      </c>
      <c r="E765" s="43">
        <v>3</v>
      </c>
      <c r="F765" s="47">
        <v>4577</v>
      </c>
      <c r="G765" s="47">
        <v>5127</v>
      </c>
      <c r="H765" s="51">
        <v>915</v>
      </c>
      <c r="I765" s="43" t="s">
        <v>34</v>
      </c>
    </row>
    <row r="766" spans="1:9" ht="28.8" x14ac:dyDescent="0.3">
      <c r="A766" s="40">
        <v>2024</v>
      </c>
      <c r="B766" s="40" t="s">
        <v>54</v>
      </c>
      <c r="C766" s="40" t="s">
        <v>51</v>
      </c>
      <c r="D766" s="48" t="s">
        <v>51</v>
      </c>
      <c r="E766" s="40">
        <v>2</v>
      </c>
      <c r="F766" s="49">
        <v>6600</v>
      </c>
      <c r="G766" s="49">
        <v>7392</v>
      </c>
      <c r="H766" s="42">
        <v>1320</v>
      </c>
      <c r="I766" s="40" t="s">
        <v>34</v>
      </c>
    </row>
    <row r="767" spans="1:9" ht="43.2" x14ac:dyDescent="0.3">
      <c r="A767" s="43">
        <v>2024</v>
      </c>
      <c r="B767" s="43" t="s">
        <v>56</v>
      </c>
      <c r="C767" s="43" t="s">
        <v>32</v>
      </c>
      <c r="D767" s="44" t="s">
        <v>33</v>
      </c>
      <c r="E767" s="45">
        <v>3566</v>
      </c>
      <c r="F767" s="45">
        <v>4577</v>
      </c>
      <c r="G767" s="45">
        <v>5127</v>
      </c>
      <c r="H767" s="51">
        <v>915</v>
      </c>
      <c r="I767" s="43" t="s">
        <v>34</v>
      </c>
    </row>
    <row r="768" spans="1:9" ht="28.8" x14ac:dyDescent="0.3">
      <c r="A768" s="40">
        <v>2024</v>
      </c>
      <c r="B768" s="40" t="s">
        <v>56</v>
      </c>
      <c r="C768" s="40" t="s">
        <v>32</v>
      </c>
      <c r="D768" s="41" t="s">
        <v>35</v>
      </c>
      <c r="E768" s="42">
        <v>2498</v>
      </c>
      <c r="F768" s="42">
        <v>8000</v>
      </c>
      <c r="G768" s="42">
        <v>8960</v>
      </c>
      <c r="H768" s="42">
        <v>1600</v>
      </c>
      <c r="I768" s="40" t="s">
        <v>34</v>
      </c>
    </row>
    <row r="769" spans="1:9" ht="28.8" x14ac:dyDescent="0.3">
      <c r="A769" s="43">
        <v>2024</v>
      </c>
      <c r="B769" s="43" t="s">
        <v>56</v>
      </c>
      <c r="C769" s="43" t="s">
        <v>36</v>
      </c>
      <c r="D769" s="44" t="s">
        <v>37</v>
      </c>
      <c r="E769" s="45">
        <v>1245</v>
      </c>
      <c r="F769" s="45">
        <v>4577</v>
      </c>
      <c r="G769" s="45">
        <v>5126</v>
      </c>
      <c r="H769" s="51">
        <v>915</v>
      </c>
      <c r="I769" s="43" t="s">
        <v>34</v>
      </c>
    </row>
    <row r="770" spans="1:9" ht="28.8" x14ac:dyDescent="0.3">
      <c r="A770" s="40">
        <v>2024</v>
      </c>
      <c r="B770" s="40" t="s">
        <v>56</v>
      </c>
      <c r="C770" s="40" t="s">
        <v>38</v>
      </c>
      <c r="D770" s="48" t="s">
        <v>39</v>
      </c>
      <c r="E770" s="40">
        <v>644</v>
      </c>
      <c r="F770" s="49">
        <v>5744</v>
      </c>
      <c r="G770" s="49">
        <v>6433</v>
      </c>
      <c r="H770" s="42">
        <v>1149</v>
      </c>
      <c r="I770" s="40" t="s">
        <v>34</v>
      </c>
    </row>
    <row r="771" spans="1:9" ht="28.8" x14ac:dyDescent="0.3">
      <c r="A771" s="43">
        <v>2024</v>
      </c>
      <c r="B771" s="43" t="s">
        <v>56</v>
      </c>
      <c r="C771" s="43" t="s">
        <v>40</v>
      </c>
      <c r="D771" s="46" t="s">
        <v>41</v>
      </c>
      <c r="E771" s="43">
        <v>643</v>
      </c>
      <c r="F771" s="47">
        <v>7000</v>
      </c>
      <c r="G771" s="47">
        <v>7840</v>
      </c>
      <c r="H771" s="45">
        <v>1400</v>
      </c>
      <c r="I771" s="43" t="s">
        <v>34</v>
      </c>
    </row>
    <row r="772" spans="1:9" ht="28.8" x14ac:dyDescent="0.3">
      <c r="A772" s="40">
        <v>2024</v>
      </c>
      <c r="B772" s="40" t="s">
        <v>56</v>
      </c>
      <c r="C772" s="40" t="s">
        <v>38</v>
      </c>
      <c r="D772" s="48" t="s">
        <v>42</v>
      </c>
      <c r="E772" s="40">
        <v>455</v>
      </c>
      <c r="F772" s="49">
        <v>4579</v>
      </c>
      <c r="G772" s="49">
        <v>5128</v>
      </c>
      <c r="H772" s="50">
        <v>916</v>
      </c>
      <c r="I772" s="40" t="s">
        <v>34</v>
      </c>
    </row>
    <row r="773" spans="1:9" ht="28.8" x14ac:dyDescent="0.3">
      <c r="A773" s="43">
        <v>2024</v>
      </c>
      <c r="B773" s="43" t="s">
        <v>56</v>
      </c>
      <c r="C773" s="43" t="s">
        <v>40</v>
      </c>
      <c r="D773" s="46" t="s">
        <v>43</v>
      </c>
      <c r="E773" s="51">
        <v>345</v>
      </c>
      <c r="F773" s="45">
        <v>7000</v>
      </c>
      <c r="G773" s="45">
        <v>7840</v>
      </c>
      <c r="H773" s="45">
        <v>1400</v>
      </c>
      <c r="I773" s="43" t="s">
        <v>34</v>
      </c>
    </row>
    <row r="774" spans="1:9" x14ac:dyDescent="0.3">
      <c r="A774" s="40">
        <v>2024</v>
      </c>
      <c r="B774" s="40" t="s">
        <v>56</v>
      </c>
      <c r="C774" s="40" t="s">
        <v>36</v>
      </c>
      <c r="D774" s="41" t="s">
        <v>44</v>
      </c>
      <c r="E774" s="50">
        <v>122</v>
      </c>
      <c r="F774" s="50">
        <v>100</v>
      </c>
      <c r="G774" s="50">
        <v>112</v>
      </c>
      <c r="H774" s="50">
        <v>20</v>
      </c>
      <c r="I774" s="40" t="s">
        <v>34</v>
      </c>
    </row>
    <row r="775" spans="1:9" ht="28.8" x14ac:dyDescent="0.3">
      <c r="A775" s="43">
        <v>2024</v>
      </c>
      <c r="B775" s="43" t="s">
        <v>56</v>
      </c>
      <c r="C775" s="43" t="s">
        <v>45</v>
      </c>
      <c r="D775" s="46" t="s">
        <v>46</v>
      </c>
      <c r="E775" s="43">
        <v>78</v>
      </c>
      <c r="F775" s="47">
        <v>4577</v>
      </c>
      <c r="G775" s="47">
        <v>5126</v>
      </c>
      <c r="H775" s="51">
        <v>915</v>
      </c>
      <c r="I775" s="43" t="s">
        <v>34</v>
      </c>
    </row>
    <row r="776" spans="1:9" ht="28.8" x14ac:dyDescent="0.3">
      <c r="A776" s="40">
        <v>2024</v>
      </c>
      <c r="B776" s="40" t="s">
        <v>56</v>
      </c>
      <c r="C776" s="40" t="s">
        <v>45</v>
      </c>
      <c r="D776" s="48" t="s">
        <v>47</v>
      </c>
      <c r="E776" s="40">
        <v>76</v>
      </c>
      <c r="F776" s="49">
        <v>4577</v>
      </c>
      <c r="G776" s="49">
        <v>5126</v>
      </c>
      <c r="H776" s="50">
        <v>915</v>
      </c>
      <c r="I776" s="40" t="s">
        <v>34</v>
      </c>
    </row>
    <row r="777" spans="1:9" ht="28.8" x14ac:dyDescent="0.3">
      <c r="A777" s="43">
        <v>2024</v>
      </c>
      <c r="B777" s="43" t="s">
        <v>56</v>
      </c>
      <c r="C777" s="43" t="s">
        <v>45</v>
      </c>
      <c r="D777" s="46" t="s">
        <v>48</v>
      </c>
      <c r="E777" s="43">
        <v>46</v>
      </c>
      <c r="F777" s="43">
        <v>200</v>
      </c>
      <c r="G777" s="43">
        <v>224</v>
      </c>
      <c r="H777" s="51">
        <v>40</v>
      </c>
      <c r="I777" s="43" t="s">
        <v>34</v>
      </c>
    </row>
    <row r="778" spans="1:9" ht="28.8" x14ac:dyDescent="0.3">
      <c r="A778" s="40">
        <v>2024</v>
      </c>
      <c r="B778" s="40" t="s">
        <v>56</v>
      </c>
      <c r="C778" s="40" t="s">
        <v>45</v>
      </c>
      <c r="D778" s="48" t="s">
        <v>49</v>
      </c>
      <c r="E778" s="40">
        <v>34</v>
      </c>
      <c r="F778" s="49">
        <v>4577</v>
      </c>
      <c r="G778" s="49">
        <v>5126</v>
      </c>
      <c r="H778" s="50">
        <v>915</v>
      </c>
      <c r="I778" s="40" t="s">
        <v>34</v>
      </c>
    </row>
    <row r="779" spans="1:9" x14ac:dyDescent="0.3">
      <c r="A779" s="43">
        <v>2024</v>
      </c>
      <c r="B779" s="43" t="s">
        <v>56</v>
      </c>
      <c r="C779" s="43" t="s">
        <v>36</v>
      </c>
      <c r="D779" s="44" t="s">
        <v>50</v>
      </c>
      <c r="E779" s="51">
        <v>7</v>
      </c>
      <c r="F779" s="51">
        <v>200</v>
      </c>
      <c r="G779" s="51">
        <v>224</v>
      </c>
      <c r="H779" s="51">
        <v>40</v>
      </c>
      <c r="I779" s="43" t="s">
        <v>34</v>
      </c>
    </row>
    <row r="780" spans="1:9" ht="28.8" x14ac:dyDescent="0.3">
      <c r="A780" s="40">
        <v>2024</v>
      </c>
      <c r="B780" s="40" t="s">
        <v>56</v>
      </c>
      <c r="C780" s="40" t="s">
        <v>45</v>
      </c>
      <c r="D780" s="48" t="s">
        <v>52</v>
      </c>
      <c r="E780" s="40">
        <v>3</v>
      </c>
      <c r="F780" s="49">
        <v>4577</v>
      </c>
      <c r="G780" s="49">
        <v>5127</v>
      </c>
      <c r="H780" s="50">
        <v>915</v>
      </c>
      <c r="I780" s="40" t="s">
        <v>34</v>
      </c>
    </row>
    <row r="781" spans="1:9" ht="28.8" x14ac:dyDescent="0.3">
      <c r="A781" s="43">
        <v>2024</v>
      </c>
      <c r="B781" s="43" t="s">
        <v>56</v>
      </c>
      <c r="C781" s="43" t="s">
        <v>51</v>
      </c>
      <c r="D781" s="46" t="s">
        <v>51</v>
      </c>
      <c r="E781" s="43">
        <v>2</v>
      </c>
      <c r="F781" s="47">
        <v>6600</v>
      </c>
      <c r="G781" s="47">
        <v>7392</v>
      </c>
      <c r="H781" s="45">
        <v>1320</v>
      </c>
      <c r="I781" s="43" t="s">
        <v>34</v>
      </c>
    </row>
    <row r="782" spans="1:9" ht="43.2" x14ac:dyDescent="0.3">
      <c r="A782" s="40">
        <v>2024</v>
      </c>
      <c r="B782" s="40" t="s">
        <v>57</v>
      </c>
      <c r="C782" s="40" t="s">
        <v>32</v>
      </c>
      <c r="D782" s="41" t="s">
        <v>33</v>
      </c>
      <c r="E782" s="42">
        <v>3566</v>
      </c>
      <c r="F782" s="42">
        <v>4577</v>
      </c>
      <c r="G782" s="42">
        <v>5127</v>
      </c>
      <c r="H782" s="50">
        <v>915</v>
      </c>
      <c r="I782" s="40" t="s">
        <v>34</v>
      </c>
    </row>
    <row r="783" spans="1:9" ht="28.8" x14ac:dyDescent="0.3">
      <c r="A783" s="43">
        <v>2024</v>
      </c>
      <c r="B783" s="43" t="s">
        <v>57</v>
      </c>
      <c r="C783" s="43" t="s">
        <v>32</v>
      </c>
      <c r="D783" s="44" t="s">
        <v>35</v>
      </c>
      <c r="E783" s="45">
        <v>2498</v>
      </c>
      <c r="F783" s="45">
        <v>8000</v>
      </c>
      <c r="G783" s="45">
        <v>8960</v>
      </c>
      <c r="H783" s="45">
        <v>1600</v>
      </c>
      <c r="I783" s="43" t="s">
        <v>34</v>
      </c>
    </row>
    <row r="784" spans="1:9" ht="28.8" x14ac:dyDescent="0.3">
      <c r="A784" s="40">
        <v>2024</v>
      </c>
      <c r="B784" s="40" t="s">
        <v>57</v>
      </c>
      <c r="C784" s="40" t="s">
        <v>36</v>
      </c>
      <c r="D784" s="41" t="s">
        <v>37</v>
      </c>
      <c r="E784" s="42">
        <v>1245</v>
      </c>
      <c r="F784" s="42">
        <v>4577</v>
      </c>
      <c r="G784" s="42">
        <v>5126</v>
      </c>
      <c r="H784" s="50">
        <v>915</v>
      </c>
      <c r="I784" s="40" t="s">
        <v>34</v>
      </c>
    </row>
    <row r="785" spans="1:9" ht="28.8" x14ac:dyDescent="0.3">
      <c r="A785" s="43">
        <v>2024</v>
      </c>
      <c r="B785" s="43" t="s">
        <v>57</v>
      </c>
      <c r="C785" s="43" t="s">
        <v>38</v>
      </c>
      <c r="D785" s="46" t="s">
        <v>39</v>
      </c>
      <c r="E785" s="43">
        <v>644</v>
      </c>
      <c r="F785" s="47">
        <v>5744</v>
      </c>
      <c r="G785" s="47">
        <v>6433</v>
      </c>
      <c r="H785" s="45">
        <v>1149</v>
      </c>
      <c r="I785" s="43" t="s">
        <v>34</v>
      </c>
    </row>
    <row r="786" spans="1:9" ht="28.8" x14ac:dyDescent="0.3">
      <c r="A786" s="40">
        <v>2024</v>
      </c>
      <c r="B786" s="40" t="s">
        <v>57</v>
      </c>
      <c r="C786" s="40" t="s">
        <v>40</v>
      </c>
      <c r="D786" s="48" t="s">
        <v>41</v>
      </c>
      <c r="E786" s="40">
        <v>643</v>
      </c>
      <c r="F786" s="49">
        <v>7000</v>
      </c>
      <c r="G786" s="49">
        <v>7840</v>
      </c>
      <c r="H786" s="42">
        <v>1400</v>
      </c>
      <c r="I786" s="40" t="s">
        <v>34</v>
      </c>
    </row>
    <row r="787" spans="1:9" ht="28.8" x14ac:dyDescent="0.3">
      <c r="A787" s="43">
        <v>2024</v>
      </c>
      <c r="B787" s="43" t="s">
        <v>57</v>
      </c>
      <c r="C787" s="43" t="s">
        <v>38</v>
      </c>
      <c r="D787" s="46" t="s">
        <v>42</v>
      </c>
      <c r="E787" s="43">
        <v>455</v>
      </c>
      <c r="F787" s="47">
        <v>4579</v>
      </c>
      <c r="G787" s="47">
        <v>5128</v>
      </c>
      <c r="H787" s="51">
        <v>916</v>
      </c>
      <c r="I787" s="43" t="s">
        <v>34</v>
      </c>
    </row>
    <row r="788" spans="1:9" ht="28.8" x14ac:dyDescent="0.3">
      <c r="A788" s="40">
        <v>2024</v>
      </c>
      <c r="B788" s="40" t="s">
        <v>57</v>
      </c>
      <c r="C788" s="40" t="s">
        <v>40</v>
      </c>
      <c r="D788" s="48" t="s">
        <v>43</v>
      </c>
      <c r="E788" s="50">
        <v>345</v>
      </c>
      <c r="F788" s="42">
        <v>7000</v>
      </c>
      <c r="G788" s="42">
        <v>7840</v>
      </c>
      <c r="H788" s="42">
        <v>1400</v>
      </c>
      <c r="I788" s="40" t="s">
        <v>34</v>
      </c>
    </row>
    <row r="789" spans="1:9" x14ac:dyDescent="0.3">
      <c r="A789" s="43">
        <v>2024</v>
      </c>
      <c r="B789" s="43" t="s">
        <v>57</v>
      </c>
      <c r="C789" s="43" t="s">
        <v>36</v>
      </c>
      <c r="D789" s="44" t="s">
        <v>44</v>
      </c>
      <c r="E789" s="51">
        <v>122</v>
      </c>
      <c r="F789" s="51">
        <v>100</v>
      </c>
      <c r="G789" s="51">
        <v>112</v>
      </c>
      <c r="H789" s="51">
        <v>20</v>
      </c>
      <c r="I789" s="43" t="s">
        <v>34</v>
      </c>
    </row>
    <row r="790" spans="1:9" ht="28.8" x14ac:dyDescent="0.3">
      <c r="A790" s="40">
        <v>2024</v>
      </c>
      <c r="B790" s="40" t="s">
        <v>57</v>
      </c>
      <c r="C790" s="40" t="s">
        <v>45</v>
      </c>
      <c r="D790" s="48" t="s">
        <v>46</v>
      </c>
      <c r="E790" s="40">
        <v>78</v>
      </c>
      <c r="F790" s="49">
        <v>4577</v>
      </c>
      <c r="G790" s="49">
        <v>5126</v>
      </c>
      <c r="H790" s="50">
        <v>915</v>
      </c>
      <c r="I790" s="40" t="s">
        <v>34</v>
      </c>
    </row>
    <row r="791" spans="1:9" ht="28.8" x14ac:dyDescent="0.3">
      <c r="A791" s="43">
        <v>2024</v>
      </c>
      <c r="B791" s="43" t="s">
        <v>57</v>
      </c>
      <c r="C791" s="43" t="s">
        <v>45</v>
      </c>
      <c r="D791" s="46" t="s">
        <v>47</v>
      </c>
      <c r="E791" s="43">
        <v>76</v>
      </c>
      <c r="F791" s="47">
        <v>4577</v>
      </c>
      <c r="G791" s="47">
        <v>5126</v>
      </c>
      <c r="H791" s="51">
        <v>915</v>
      </c>
      <c r="I791" s="43" t="s">
        <v>34</v>
      </c>
    </row>
    <row r="792" spans="1:9" ht="28.8" x14ac:dyDescent="0.3">
      <c r="A792" s="40">
        <v>2024</v>
      </c>
      <c r="B792" s="40" t="s">
        <v>57</v>
      </c>
      <c r="C792" s="40" t="s">
        <v>45</v>
      </c>
      <c r="D792" s="48" t="s">
        <v>48</v>
      </c>
      <c r="E792" s="40">
        <v>46</v>
      </c>
      <c r="F792" s="40">
        <v>200</v>
      </c>
      <c r="G792" s="40">
        <v>224</v>
      </c>
      <c r="H792" s="50">
        <v>40</v>
      </c>
      <c r="I792" s="40" t="s">
        <v>34</v>
      </c>
    </row>
    <row r="793" spans="1:9" ht="28.8" x14ac:dyDescent="0.3">
      <c r="A793" s="43">
        <v>2024</v>
      </c>
      <c r="B793" s="43" t="s">
        <v>57</v>
      </c>
      <c r="C793" s="43" t="s">
        <v>45</v>
      </c>
      <c r="D793" s="46" t="s">
        <v>49</v>
      </c>
      <c r="E793" s="43">
        <v>34</v>
      </c>
      <c r="F793" s="47">
        <v>4577</v>
      </c>
      <c r="G793" s="47">
        <v>5126</v>
      </c>
      <c r="H793" s="51">
        <v>915</v>
      </c>
      <c r="I793" s="43" t="s">
        <v>34</v>
      </c>
    </row>
    <row r="794" spans="1:9" x14ac:dyDescent="0.3">
      <c r="A794" s="40">
        <v>2024</v>
      </c>
      <c r="B794" s="40" t="s">
        <v>57</v>
      </c>
      <c r="C794" s="40" t="s">
        <v>36</v>
      </c>
      <c r="D794" s="41" t="s">
        <v>50</v>
      </c>
      <c r="E794" s="50">
        <v>7</v>
      </c>
      <c r="F794" s="50">
        <v>200</v>
      </c>
      <c r="G794" s="50">
        <v>224</v>
      </c>
      <c r="H794" s="50">
        <v>40</v>
      </c>
      <c r="I794" s="40" t="s">
        <v>34</v>
      </c>
    </row>
    <row r="795" spans="1:9" ht="28.8" x14ac:dyDescent="0.3">
      <c r="A795" s="43">
        <v>2024</v>
      </c>
      <c r="B795" s="43" t="s">
        <v>57</v>
      </c>
      <c r="C795" s="43" t="s">
        <v>45</v>
      </c>
      <c r="D795" s="46" t="s">
        <v>52</v>
      </c>
      <c r="E795" s="43">
        <v>3</v>
      </c>
      <c r="F795" s="47">
        <v>4577</v>
      </c>
      <c r="G795" s="47">
        <v>5127</v>
      </c>
      <c r="H795" s="51">
        <v>915</v>
      </c>
      <c r="I795" s="43" t="s">
        <v>34</v>
      </c>
    </row>
    <row r="796" spans="1:9" ht="28.8" x14ac:dyDescent="0.3">
      <c r="A796" s="40">
        <v>2024</v>
      </c>
      <c r="B796" s="40" t="s">
        <v>57</v>
      </c>
      <c r="C796" s="40" t="s">
        <v>51</v>
      </c>
      <c r="D796" s="48" t="s">
        <v>51</v>
      </c>
      <c r="E796" s="40">
        <v>2</v>
      </c>
      <c r="F796" s="49">
        <v>6600</v>
      </c>
      <c r="G796" s="49">
        <v>7392</v>
      </c>
      <c r="H796" s="42">
        <v>1320</v>
      </c>
      <c r="I796" s="40" t="s">
        <v>55</v>
      </c>
    </row>
    <row r="797" spans="1:9" ht="43.2" x14ac:dyDescent="0.3">
      <c r="A797" s="43">
        <v>2024</v>
      </c>
      <c r="B797" s="43" t="s">
        <v>58</v>
      </c>
      <c r="C797" s="43" t="s">
        <v>32</v>
      </c>
      <c r="D797" s="44" t="s">
        <v>33</v>
      </c>
      <c r="E797" s="45">
        <v>3566</v>
      </c>
      <c r="F797" s="45">
        <v>4577</v>
      </c>
      <c r="G797" s="45">
        <v>5127</v>
      </c>
      <c r="H797" s="51">
        <v>915</v>
      </c>
      <c r="I797" s="43" t="s">
        <v>55</v>
      </c>
    </row>
    <row r="798" spans="1:9" ht="28.8" x14ac:dyDescent="0.3">
      <c r="A798" s="40">
        <v>2024</v>
      </c>
      <c r="B798" s="40" t="s">
        <v>58</v>
      </c>
      <c r="C798" s="40" t="s">
        <v>32</v>
      </c>
      <c r="D798" s="41" t="s">
        <v>35</v>
      </c>
      <c r="E798" s="42">
        <v>2498</v>
      </c>
      <c r="F798" s="42">
        <v>8000</v>
      </c>
      <c r="G798" s="42">
        <v>8960</v>
      </c>
      <c r="H798" s="42">
        <v>1600</v>
      </c>
      <c r="I798" s="40" t="s">
        <v>55</v>
      </c>
    </row>
    <row r="799" spans="1:9" ht="28.8" x14ac:dyDescent="0.3">
      <c r="A799" s="43">
        <v>2024</v>
      </c>
      <c r="B799" s="43" t="s">
        <v>58</v>
      </c>
      <c r="C799" s="43" t="s">
        <v>36</v>
      </c>
      <c r="D799" s="44" t="s">
        <v>37</v>
      </c>
      <c r="E799" s="45">
        <v>1245</v>
      </c>
      <c r="F799" s="45">
        <v>4577</v>
      </c>
      <c r="G799" s="45">
        <v>5126</v>
      </c>
      <c r="H799" s="51">
        <v>915</v>
      </c>
      <c r="I799" s="43" t="s">
        <v>55</v>
      </c>
    </row>
    <row r="800" spans="1:9" ht="28.8" x14ac:dyDescent="0.3">
      <c r="A800" s="40">
        <v>2024</v>
      </c>
      <c r="B800" s="40" t="s">
        <v>58</v>
      </c>
      <c r="C800" s="40" t="s">
        <v>38</v>
      </c>
      <c r="D800" s="48" t="s">
        <v>39</v>
      </c>
      <c r="E800" s="40">
        <v>644</v>
      </c>
      <c r="F800" s="49">
        <v>5744</v>
      </c>
      <c r="G800" s="49">
        <v>6433</v>
      </c>
      <c r="H800" s="42">
        <v>1149</v>
      </c>
      <c r="I800" s="40" t="s">
        <v>55</v>
      </c>
    </row>
    <row r="801" spans="1:9" ht="28.8" x14ac:dyDescent="0.3">
      <c r="A801" s="43">
        <v>2024</v>
      </c>
      <c r="B801" s="43" t="s">
        <v>58</v>
      </c>
      <c r="C801" s="43" t="s">
        <v>40</v>
      </c>
      <c r="D801" s="46" t="s">
        <v>41</v>
      </c>
      <c r="E801" s="43">
        <v>643</v>
      </c>
      <c r="F801" s="47">
        <v>7000</v>
      </c>
      <c r="G801" s="47">
        <v>7840</v>
      </c>
      <c r="H801" s="45">
        <v>1400</v>
      </c>
      <c r="I801" s="43" t="s">
        <v>55</v>
      </c>
    </row>
    <row r="802" spans="1:9" ht="28.8" x14ac:dyDescent="0.3">
      <c r="A802" s="40">
        <v>2024</v>
      </c>
      <c r="B802" s="40" t="s">
        <v>58</v>
      </c>
      <c r="C802" s="40" t="s">
        <v>38</v>
      </c>
      <c r="D802" s="48" t="s">
        <v>42</v>
      </c>
      <c r="E802" s="40">
        <v>455</v>
      </c>
      <c r="F802" s="49">
        <v>4579</v>
      </c>
      <c r="G802" s="49">
        <v>5128</v>
      </c>
      <c r="H802" s="50">
        <v>916</v>
      </c>
      <c r="I802" s="40" t="s">
        <v>55</v>
      </c>
    </row>
    <row r="803" spans="1:9" ht="28.8" x14ac:dyDescent="0.3">
      <c r="A803" s="43">
        <v>2024</v>
      </c>
      <c r="B803" s="43" t="s">
        <v>58</v>
      </c>
      <c r="C803" s="43" t="s">
        <v>40</v>
      </c>
      <c r="D803" s="46" t="s">
        <v>43</v>
      </c>
      <c r="E803" s="51">
        <v>345</v>
      </c>
      <c r="F803" s="45">
        <v>7000</v>
      </c>
      <c r="G803" s="45">
        <v>7840</v>
      </c>
      <c r="H803" s="45">
        <v>1400</v>
      </c>
      <c r="I803" s="43" t="s">
        <v>55</v>
      </c>
    </row>
    <row r="804" spans="1:9" x14ac:dyDescent="0.3">
      <c r="A804" s="40">
        <v>2024</v>
      </c>
      <c r="B804" s="40" t="s">
        <v>58</v>
      </c>
      <c r="C804" s="40" t="s">
        <v>36</v>
      </c>
      <c r="D804" s="41" t="s">
        <v>44</v>
      </c>
      <c r="E804" s="50">
        <v>122</v>
      </c>
      <c r="F804" s="50">
        <v>100</v>
      </c>
      <c r="G804" s="50">
        <v>112</v>
      </c>
      <c r="H804" s="50">
        <v>20</v>
      </c>
      <c r="I804" s="40" t="s">
        <v>55</v>
      </c>
    </row>
    <row r="805" spans="1:9" ht="28.8" x14ac:dyDescent="0.3">
      <c r="A805" s="43">
        <v>2024</v>
      </c>
      <c r="B805" s="43" t="s">
        <v>58</v>
      </c>
      <c r="C805" s="43" t="s">
        <v>45</v>
      </c>
      <c r="D805" s="46" t="s">
        <v>46</v>
      </c>
      <c r="E805" s="43">
        <v>78</v>
      </c>
      <c r="F805" s="47">
        <v>4577</v>
      </c>
      <c r="G805" s="47">
        <v>5126</v>
      </c>
      <c r="H805" s="51">
        <v>915</v>
      </c>
      <c r="I805" s="43" t="s">
        <v>55</v>
      </c>
    </row>
    <row r="806" spans="1:9" ht="28.8" x14ac:dyDescent="0.3">
      <c r="A806" s="40">
        <v>2024</v>
      </c>
      <c r="B806" s="40" t="s">
        <v>58</v>
      </c>
      <c r="C806" s="40" t="s">
        <v>45</v>
      </c>
      <c r="D806" s="48" t="s">
        <v>47</v>
      </c>
      <c r="E806" s="40">
        <v>76</v>
      </c>
      <c r="F806" s="49">
        <v>4577</v>
      </c>
      <c r="G806" s="49">
        <v>5126</v>
      </c>
      <c r="H806" s="50">
        <v>915</v>
      </c>
      <c r="I806" s="40" t="s">
        <v>55</v>
      </c>
    </row>
    <row r="807" spans="1:9" ht="28.8" x14ac:dyDescent="0.3">
      <c r="A807" s="43">
        <v>2024</v>
      </c>
      <c r="B807" s="43" t="s">
        <v>58</v>
      </c>
      <c r="C807" s="43" t="s">
        <v>45</v>
      </c>
      <c r="D807" s="46" t="s">
        <v>48</v>
      </c>
      <c r="E807" s="43">
        <v>46</v>
      </c>
      <c r="F807" s="43">
        <v>200</v>
      </c>
      <c r="G807" s="43">
        <v>224</v>
      </c>
      <c r="H807" s="51">
        <v>40</v>
      </c>
      <c r="I807" s="43" t="s">
        <v>55</v>
      </c>
    </row>
    <row r="808" spans="1:9" ht="28.8" x14ac:dyDescent="0.3">
      <c r="A808" s="40">
        <v>2024</v>
      </c>
      <c r="B808" s="40" t="s">
        <v>58</v>
      </c>
      <c r="C808" s="40" t="s">
        <v>45</v>
      </c>
      <c r="D808" s="48" t="s">
        <v>49</v>
      </c>
      <c r="E808" s="40">
        <v>34</v>
      </c>
      <c r="F808" s="49">
        <v>4577</v>
      </c>
      <c r="G808" s="49">
        <v>5126</v>
      </c>
      <c r="H808" s="50">
        <v>915</v>
      </c>
      <c r="I808" s="40" t="s">
        <v>55</v>
      </c>
    </row>
    <row r="809" spans="1:9" x14ac:dyDescent="0.3">
      <c r="A809" s="43">
        <v>2024</v>
      </c>
      <c r="B809" s="43" t="s">
        <v>58</v>
      </c>
      <c r="C809" s="43" t="s">
        <v>36</v>
      </c>
      <c r="D809" s="44" t="s">
        <v>50</v>
      </c>
      <c r="E809" s="51">
        <v>7</v>
      </c>
      <c r="F809" s="51">
        <v>200</v>
      </c>
      <c r="G809" s="51">
        <v>224</v>
      </c>
      <c r="H809" s="51">
        <v>40</v>
      </c>
      <c r="I809" s="43" t="s">
        <v>55</v>
      </c>
    </row>
    <row r="810" spans="1:9" ht="28.8" x14ac:dyDescent="0.3">
      <c r="A810" s="40">
        <v>2024</v>
      </c>
      <c r="B810" s="40" t="s">
        <v>58</v>
      </c>
      <c r="C810" s="40" t="s">
        <v>51</v>
      </c>
      <c r="D810" s="48" t="s">
        <v>51</v>
      </c>
      <c r="E810" s="40">
        <v>3</v>
      </c>
      <c r="F810" s="49">
        <v>6600</v>
      </c>
      <c r="G810" s="49">
        <v>7392</v>
      </c>
      <c r="H810" s="42">
        <v>1320</v>
      </c>
      <c r="I810" s="40" t="s">
        <v>55</v>
      </c>
    </row>
    <row r="811" spans="1:9" ht="28.8" x14ac:dyDescent="0.3">
      <c r="A811" s="43">
        <v>2024</v>
      </c>
      <c r="B811" s="43" t="s">
        <v>58</v>
      </c>
      <c r="C811" s="43" t="s">
        <v>45</v>
      </c>
      <c r="D811" s="46" t="s">
        <v>52</v>
      </c>
      <c r="E811" s="43">
        <v>3</v>
      </c>
      <c r="F811" s="47">
        <v>4577</v>
      </c>
      <c r="G811" s="47">
        <v>5127</v>
      </c>
      <c r="H811" s="51">
        <v>915</v>
      </c>
      <c r="I811" s="43" t="s">
        <v>55</v>
      </c>
    </row>
    <row r="812" spans="1:9" ht="43.2" x14ac:dyDescent="0.3">
      <c r="A812" s="40">
        <v>2024</v>
      </c>
      <c r="B812" s="40" t="s">
        <v>59</v>
      </c>
      <c r="C812" s="40" t="s">
        <v>32</v>
      </c>
      <c r="D812" s="41" t="s">
        <v>33</v>
      </c>
      <c r="E812" s="42">
        <v>3566</v>
      </c>
      <c r="F812" s="42">
        <v>4577</v>
      </c>
      <c r="G812" s="42">
        <v>5127</v>
      </c>
      <c r="H812" s="50">
        <v>915</v>
      </c>
      <c r="I812" s="40" t="s">
        <v>55</v>
      </c>
    </row>
    <row r="813" spans="1:9" ht="28.8" x14ac:dyDescent="0.3">
      <c r="A813" s="43">
        <v>2024</v>
      </c>
      <c r="B813" s="43" t="s">
        <v>59</v>
      </c>
      <c r="C813" s="43" t="s">
        <v>32</v>
      </c>
      <c r="D813" s="44" t="s">
        <v>35</v>
      </c>
      <c r="E813" s="45">
        <v>2498</v>
      </c>
      <c r="F813" s="45">
        <v>8000</v>
      </c>
      <c r="G813" s="45">
        <v>8960</v>
      </c>
      <c r="H813" s="45">
        <v>1600</v>
      </c>
      <c r="I813" s="43" t="s">
        <v>55</v>
      </c>
    </row>
    <row r="814" spans="1:9" ht="28.8" x14ac:dyDescent="0.3">
      <c r="A814" s="40">
        <v>2024</v>
      </c>
      <c r="B814" s="40" t="s">
        <v>59</v>
      </c>
      <c r="C814" s="40" t="s">
        <v>36</v>
      </c>
      <c r="D814" s="41" t="s">
        <v>37</v>
      </c>
      <c r="E814" s="42">
        <v>1245</v>
      </c>
      <c r="F814" s="42">
        <v>4577</v>
      </c>
      <c r="G814" s="42">
        <v>5126</v>
      </c>
      <c r="H814" s="50">
        <v>915</v>
      </c>
      <c r="I814" s="40" t="s">
        <v>55</v>
      </c>
    </row>
    <row r="815" spans="1:9" ht="28.8" x14ac:dyDescent="0.3">
      <c r="A815" s="43">
        <v>2024</v>
      </c>
      <c r="B815" s="43" t="s">
        <v>59</v>
      </c>
      <c r="C815" s="43" t="s">
        <v>38</v>
      </c>
      <c r="D815" s="46" t="s">
        <v>39</v>
      </c>
      <c r="E815" s="43">
        <v>644</v>
      </c>
      <c r="F815" s="47">
        <v>5744</v>
      </c>
      <c r="G815" s="47">
        <v>6433</v>
      </c>
      <c r="H815" s="45">
        <v>1149</v>
      </c>
      <c r="I815" s="43" t="s">
        <v>55</v>
      </c>
    </row>
    <row r="816" spans="1:9" ht="28.8" x14ac:dyDescent="0.3">
      <c r="A816" s="40">
        <v>2024</v>
      </c>
      <c r="B816" s="40" t="s">
        <v>59</v>
      </c>
      <c r="C816" s="40" t="s">
        <v>40</v>
      </c>
      <c r="D816" s="48" t="s">
        <v>41</v>
      </c>
      <c r="E816" s="40">
        <v>643</v>
      </c>
      <c r="F816" s="49">
        <v>7000</v>
      </c>
      <c r="G816" s="49">
        <v>7840</v>
      </c>
      <c r="H816" s="42">
        <v>1400</v>
      </c>
      <c r="I816" s="40" t="s">
        <v>55</v>
      </c>
    </row>
    <row r="817" spans="1:9" ht="28.8" x14ac:dyDescent="0.3">
      <c r="A817" s="43">
        <v>2024</v>
      </c>
      <c r="B817" s="43" t="s">
        <v>59</v>
      </c>
      <c r="C817" s="43" t="s">
        <v>38</v>
      </c>
      <c r="D817" s="46" t="s">
        <v>42</v>
      </c>
      <c r="E817" s="43">
        <v>455</v>
      </c>
      <c r="F817" s="47">
        <v>4579</v>
      </c>
      <c r="G817" s="47">
        <v>5128</v>
      </c>
      <c r="H817" s="51">
        <v>916</v>
      </c>
      <c r="I817" s="43" t="s">
        <v>55</v>
      </c>
    </row>
    <row r="818" spans="1:9" ht="28.8" x14ac:dyDescent="0.3">
      <c r="A818" s="40">
        <v>2024</v>
      </c>
      <c r="B818" s="40" t="s">
        <v>59</v>
      </c>
      <c r="C818" s="40" t="s">
        <v>40</v>
      </c>
      <c r="D818" s="48" t="s">
        <v>43</v>
      </c>
      <c r="E818" s="50">
        <v>345</v>
      </c>
      <c r="F818" s="42">
        <v>7000</v>
      </c>
      <c r="G818" s="42">
        <v>7840</v>
      </c>
      <c r="H818" s="42">
        <v>1400</v>
      </c>
      <c r="I818" s="40" t="s">
        <v>55</v>
      </c>
    </row>
    <row r="819" spans="1:9" x14ac:dyDescent="0.3">
      <c r="A819" s="43">
        <v>2024</v>
      </c>
      <c r="B819" s="43" t="s">
        <v>59</v>
      </c>
      <c r="C819" s="43" t="s">
        <v>36</v>
      </c>
      <c r="D819" s="44" t="s">
        <v>44</v>
      </c>
      <c r="E819" s="51">
        <v>122</v>
      </c>
      <c r="F819" s="51">
        <v>100</v>
      </c>
      <c r="G819" s="51">
        <v>112</v>
      </c>
      <c r="H819" s="51">
        <v>20</v>
      </c>
      <c r="I819" s="43" t="s">
        <v>34</v>
      </c>
    </row>
    <row r="820" spans="1:9" ht="28.8" x14ac:dyDescent="0.3">
      <c r="A820" s="40">
        <v>2024</v>
      </c>
      <c r="B820" s="40" t="s">
        <v>59</v>
      </c>
      <c r="C820" s="40" t="s">
        <v>45</v>
      </c>
      <c r="D820" s="48" t="s">
        <v>46</v>
      </c>
      <c r="E820" s="40">
        <v>78</v>
      </c>
      <c r="F820" s="49">
        <v>4577</v>
      </c>
      <c r="G820" s="49">
        <v>5126</v>
      </c>
      <c r="H820" s="50">
        <v>915</v>
      </c>
      <c r="I820" s="40" t="s">
        <v>34</v>
      </c>
    </row>
    <row r="821" spans="1:9" ht="28.8" x14ac:dyDescent="0.3">
      <c r="A821" s="43">
        <v>2024</v>
      </c>
      <c r="B821" s="43" t="s">
        <v>59</v>
      </c>
      <c r="C821" s="43" t="s">
        <v>45</v>
      </c>
      <c r="D821" s="46" t="s">
        <v>47</v>
      </c>
      <c r="E821" s="43">
        <v>76</v>
      </c>
      <c r="F821" s="47">
        <v>4577</v>
      </c>
      <c r="G821" s="47">
        <v>5126</v>
      </c>
      <c r="H821" s="51">
        <v>915</v>
      </c>
      <c r="I821" s="43" t="s">
        <v>34</v>
      </c>
    </row>
    <row r="822" spans="1:9" ht="28.8" x14ac:dyDescent="0.3">
      <c r="A822" s="40">
        <v>2024</v>
      </c>
      <c r="B822" s="40" t="s">
        <v>59</v>
      </c>
      <c r="C822" s="40" t="s">
        <v>45</v>
      </c>
      <c r="D822" s="48" t="s">
        <v>48</v>
      </c>
      <c r="E822" s="40">
        <v>46</v>
      </c>
      <c r="F822" s="40">
        <v>200</v>
      </c>
      <c r="G822" s="40">
        <v>224</v>
      </c>
      <c r="H822" s="50">
        <v>40</v>
      </c>
      <c r="I822" s="40" t="s">
        <v>34</v>
      </c>
    </row>
    <row r="823" spans="1:9" ht="28.8" x14ac:dyDescent="0.3">
      <c r="A823" s="43">
        <v>2024</v>
      </c>
      <c r="B823" s="43" t="s">
        <v>59</v>
      </c>
      <c r="C823" s="43" t="s">
        <v>45</v>
      </c>
      <c r="D823" s="46" t="s">
        <v>49</v>
      </c>
      <c r="E823" s="43">
        <v>34</v>
      </c>
      <c r="F823" s="47">
        <v>4577</v>
      </c>
      <c r="G823" s="47">
        <v>5126</v>
      </c>
      <c r="H823" s="51">
        <v>915</v>
      </c>
      <c r="I823" s="43" t="s">
        <v>34</v>
      </c>
    </row>
    <row r="824" spans="1:9" x14ac:dyDescent="0.3">
      <c r="A824" s="40">
        <v>2024</v>
      </c>
      <c r="B824" s="40" t="s">
        <v>59</v>
      </c>
      <c r="C824" s="40" t="s">
        <v>36</v>
      </c>
      <c r="D824" s="41" t="s">
        <v>50</v>
      </c>
      <c r="E824" s="50">
        <v>7</v>
      </c>
      <c r="F824" s="50">
        <v>200</v>
      </c>
      <c r="G824" s="50">
        <v>224</v>
      </c>
      <c r="H824" s="50">
        <v>40</v>
      </c>
      <c r="I824" s="40" t="s">
        <v>34</v>
      </c>
    </row>
    <row r="825" spans="1:9" ht="28.8" x14ac:dyDescent="0.3">
      <c r="A825" s="43">
        <v>2024</v>
      </c>
      <c r="B825" s="43" t="s">
        <v>59</v>
      </c>
      <c r="C825" s="43" t="s">
        <v>45</v>
      </c>
      <c r="D825" s="46" t="s">
        <v>52</v>
      </c>
      <c r="E825" s="43">
        <v>3</v>
      </c>
      <c r="F825" s="47">
        <v>4577</v>
      </c>
      <c r="G825" s="47">
        <v>5127</v>
      </c>
      <c r="H825" s="51">
        <v>915</v>
      </c>
      <c r="I825" s="43" t="s">
        <v>34</v>
      </c>
    </row>
    <row r="826" spans="1:9" ht="28.8" x14ac:dyDescent="0.3">
      <c r="A826" s="40">
        <v>2024</v>
      </c>
      <c r="B826" s="40" t="s">
        <v>59</v>
      </c>
      <c r="C826" s="40" t="s">
        <v>51</v>
      </c>
      <c r="D826" s="48" t="s">
        <v>51</v>
      </c>
      <c r="E826" s="40">
        <v>2</v>
      </c>
      <c r="F826" s="49">
        <v>6600</v>
      </c>
      <c r="G826" s="49">
        <v>7392</v>
      </c>
      <c r="H826" s="42">
        <v>1320</v>
      </c>
      <c r="I826" s="40" t="s">
        <v>34</v>
      </c>
    </row>
    <row r="827" spans="1:9" ht="43.2" x14ac:dyDescent="0.3">
      <c r="A827" s="43">
        <v>2024</v>
      </c>
      <c r="B827" s="43" t="s">
        <v>60</v>
      </c>
      <c r="C827" s="43" t="s">
        <v>32</v>
      </c>
      <c r="D827" s="44" t="s">
        <v>33</v>
      </c>
      <c r="E827" s="45">
        <v>3566</v>
      </c>
      <c r="F827" s="45">
        <v>4577</v>
      </c>
      <c r="G827" s="45">
        <v>5127</v>
      </c>
      <c r="H827" s="51">
        <v>915</v>
      </c>
      <c r="I827" s="43" t="s">
        <v>34</v>
      </c>
    </row>
    <row r="828" spans="1:9" ht="28.8" x14ac:dyDescent="0.3">
      <c r="A828" s="40">
        <v>2024</v>
      </c>
      <c r="B828" s="40" t="s">
        <v>60</v>
      </c>
      <c r="C828" s="40" t="s">
        <v>32</v>
      </c>
      <c r="D828" s="41" t="s">
        <v>35</v>
      </c>
      <c r="E828" s="42">
        <v>2498</v>
      </c>
      <c r="F828" s="42">
        <v>8000</v>
      </c>
      <c r="G828" s="42">
        <v>8960</v>
      </c>
      <c r="H828" s="42">
        <v>1600</v>
      </c>
      <c r="I828" s="40" t="s">
        <v>34</v>
      </c>
    </row>
    <row r="829" spans="1:9" ht="28.8" x14ac:dyDescent="0.3">
      <c r="A829" s="43">
        <v>2024</v>
      </c>
      <c r="B829" s="43" t="s">
        <v>60</v>
      </c>
      <c r="C829" s="43" t="s">
        <v>36</v>
      </c>
      <c r="D829" s="44" t="s">
        <v>37</v>
      </c>
      <c r="E829" s="45">
        <v>1245</v>
      </c>
      <c r="F829" s="45">
        <v>4577</v>
      </c>
      <c r="G829" s="45">
        <v>5126</v>
      </c>
      <c r="H829" s="51">
        <v>915</v>
      </c>
      <c r="I829" s="43" t="s">
        <v>34</v>
      </c>
    </row>
    <row r="830" spans="1:9" ht="28.8" x14ac:dyDescent="0.3">
      <c r="A830" s="40">
        <v>2024</v>
      </c>
      <c r="B830" s="40" t="s">
        <v>60</v>
      </c>
      <c r="C830" s="40" t="s">
        <v>38</v>
      </c>
      <c r="D830" s="48" t="s">
        <v>39</v>
      </c>
      <c r="E830" s="40">
        <v>644</v>
      </c>
      <c r="F830" s="49">
        <v>5744</v>
      </c>
      <c r="G830" s="49">
        <v>6433</v>
      </c>
      <c r="H830" s="42">
        <v>1149</v>
      </c>
      <c r="I830" s="40" t="s">
        <v>34</v>
      </c>
    </row>
    <row r="831" spans="1:9" ht="28.8" x14ac:dyDescent="0.3">
      <c r="A831" s="43">
        <v>2024</v>
      </c>
      <c r="B831" s="43" t="s">
        <v>60</v>
      </c>
      <c r="C831" s="43" t="s">
        <v>40</v>
      </c>
      <c r="D831" s="46" t="s">
        <v>41</v>
      </c>
      <c r="E831" s="43">
        <v>643</v>
      </c>
      <c r="F831" s="47">
        <v>7000</v>
      </c>
      <c r="G831" s="47">
        <v>7840</v>
      </c>
      <c r="H831" s="45">
        <v>1400</v>
      </c>
      <c r="I831" s="43" t="s">
        <v>34</v>
      </c>
    </row>
    <row r="832" spans="1:9" ht="28.8" x14ac:dyDescent="0.3">
      <c r="A832" s="40">
        <v>2024</v>
      </c>
      <c r="B832" s="40" t="s">
        <v>60</v>
      </c>
      <c r="C832" s="40" t="s">
        <v>38</v>
      </c>
      <c r="D832" s="48" t="s">
        <v>42</v>
      </c>
      <c r="E832" s="40">
        <v>455</v>
      </c>
      <c r="F832" s="49">
        <v>4579</v>
      </c>
      <c r="G832" s="49">
        <v>5128</v>
      </c>
      <c r="H832" s="50">
        <v>916</v>
      </c>
      <c r="I832" s="40" t="s">
        <v>34</v>
      </c>
    </row>
    <row r="833" spans="1:9" ht="28.8" x14ac:dyDescent="0.3">
      <c r="A833" s="43">
        <v>2024</v>
      </c>
      <c r="B833" s="43" t="s">
        <v>60</v>
      </c>
      <c r="C833" s="43" t="s">
        <v>40</v>
      </c>
      <c r="D833" s="46" t="s">
        <v>43</v>
      </c>
      <c r="E833" s="51">
        <v>345</v>
      </c>
      <c r="F833" s="45">
        <v>7000</v>
      </c>
      <c r="G833" s="45">
        <v>7840</v>
      </c>
      <c r="H833" s="45">
        <v>1400</v>
      </c>
      <c r="I833" s="43" t="s">
        <v>34</v>
      </c>
    </row>
    <row r="834" spans="1:9" x14ac:dyDescent="0.3">
      <c r="A834" s="40">
        <v>2024</v>
      </c>
      <c r="B834" s="40" t="s">
        <v>60</v>
      </c>
      <c r="C834" s="40" t="s">
        <v>36</v>
      </c>
      <c r="D834" s="41" t="s">
        <v>44</v>
      </c>
      <c r="E834" s="50">
        <v>122</v>
      </c>
      <c r="F834" s="50">
        <v>100</v>
      </c>
      <c r="G834" s="50">
        <v>112</v>
      </c>
      <c r="H834" s="50">
        <v>20</v>
      </c>
      <c r="I834" s="40" t="s">
        <v>34</v>
      </c>
    </row>
    <row r="835" spans="1:9" ht="28.8" x14ac:dyDescent="0.3">
      <c r="A835" s="43">
        <v>2024</v>
      </c>
      <c r="B835" s="43" t="s">
        <v>60</v>
      </c>
      <c r="C835" s="43" t="s">
        <v>45</v>
      </c>
      <c r="D835" s="46" t="s">
        <v>46</v>
      </c>
      <c r="E835" s="43">
        <v>78</v>
      </c>
      <c r="F835" s="47">
        <v>4577</v>
      </c>
      <c r="G835" s="47">
        <v>5126</v>
      </c>
      <c r="H835" s="51">
        <v>915</v>
      </c>
      <c r="I835" s="43" t="s">
        <v>34</v>
      </c>
    </row>
    <row r="836" spans="1:9" ht="28.8" x14ac:dyDescent="0.3">
      <c r="A836" s="40">
        <v>2024</v>
      </c>
      <c r="B836" s="40" t="s">
        <v>60</v>
      </c>
      <c r="C836" s="40" t="s">
        <v>45</v>
      </c>
      <c r="D836" s="48" t="s">
        <v>47</v>
      </c>
      <c r="E836" s="40">
        <v>76</v>
      </c>
      <c r="F836" s="49">
        <v>4577</v>
      </c>
      <c r="G836" s="49">
        <v>5126</v>
      </c>
      <c r="H836" s="50">
        <v>915</v>
      </c>
      <c r="I836" s="40" t="s">
        <v>34</v>
      </c>
    </row>
    <row r="837" spans="1:9" ht="28.8" x14ac:dyDescent="0.3">
      <c r="A837" s="43">
        <v>2024</v>
      </c>
      <c r="B837" s="43" t="s">
        <v>60</v>
      </c>
      <c r="C837" s="43" t="s">
        <v>45</v>
      </c>
      <c r="D837" s="46" t="s">
        <v>48</v>
      </c>
      <c r="E837" s="43">
        <v>46</v>
      </c>
      <c r="F837" s="43">
        <v>200</v>
      </c>
      <c r="G837" s="43">
        <v>224</v>
      </c>
      <c r="H837" s="51">
        <v>40</v>
      </c>
      <c r="I837" s="43" t="s">
        <v>34</v>
      </c>
    </row>
    <row r="838" spans="1:9" ht="28.8" x14ac:dyDescent="0.3">
      <c r="A838" s="40">
        <v>2024</v>
      </c>
      <c r="B838" s="40" t="s">
        <v>60</v>
      </c>
      <c r="C838" s="40" t="s">
        <v>45</v>
      </c>
      <c r="D838" s="48" t="s">
        <v>49</v>
      </c>
      <c r="E838" s="40">
        <v>34</v>
      </c>
      <c r="F838" s="49">
        <v>4577</v>
      </c>
      <c r="G838" s="49">
        <v>5126</v>
      </c>
      <c r="H838" s="50">
        <v>915</v>
      </c>
      <c r="I838" s="40" t="s">
        <v>34</v>
      </c>
    </row>
    <row r="839" spans="1:9" x14ac:dyDescent="0.3">
      <c r="A839" s="43">
        <v>2024</v>
      </c>
      <c r="B839" s="43" t="s">
        <v>60</v>
      </c>
      <c r="C839" s="43" t="s">
        <v>36</v>
      </c>
      <c r="D839" s="44" t="s">
        <v>50</v>
      </c>
      <c r="E839" s="51">
        <v>7</v>
      </c>
      <c r="F839" s="51">
        <v>200</v>
      </c>
      <c r="G839" s="51">
        <v>224</v>
      </c>
      <c r="H839" s="51">
        <v>40</v>
      </c>
      <c r="I839" s="43" t="s">
        <v>34</v>
      </c>
    </row>
    <row r="840" spans="1:9" ht="28.8" x14ac:dyDescent="0.3">
      <c r="A840" s="40">
        <v>2024</v>
      </c>
      <c r="B840" s="40" t="s">
        <v>60</v>
      </c>
      <c r="C840" s="40" t="s">
        <v>45</v>
      </c>
      <c r="D840" s="48" t="s">
        <v>52</v>
      </c>
      <c r="E840" s="40">
        <v>3</v>
      </c>
      <c r="F840" s="49">
        <v>4577</v>
      </c>
      <c r="G840" s="49">
        <v>5127</v>
      </c>
      <c r="H840" s="50">
        <v>915</v>
      </c>
      <c r="I840" s="40" t="s">
        <v>34</v>
      </c>
    </row>
    <row r="841" spans="1:9" ht="28.8" x14ac:dyDescent="0.3">
      <c r="A841" s="43">
        <v>2024</v>
      </c>
      <c r="B841" s="43" t="s">
        <v>60</v>
      </c>
      <c r="C841" s="43" t="s">
        <v>51</v>
      </c>
      <c r="D841" s="46" t="s">
        <v>51</v>
      </c>
      <c r="E841" s="43">
        <v>2</v>
      </c>
      <c r="F841" s="47">
        <v>6600</v>
      </c>
      <c r="G841" s="47">
        <v>7392</v>
      </c>
      <c r="H841" s="45">
        <v>1320</v>
      </c>
      <c r="I841" s="43" t="s">
        <v>34</v>
      </c>
    </row>
    <row r="842" spans="1:9" ht="43.2" x14ac:dyDescent="0.3">
      <c r="A842" s="40">
        <v>2024</v>
      </c>
      <c r="B842" s="40" t="s">
        <v>61</v>
      </c>
      <c r="C842" s="40" t="s">
        <v>32</v>
      </c>
      <c r="D842" s="41" t="s">
        <v>33</v>
      </c>
      <c r="E842" s="42">
        <v>3566</v>
      </c>
      <c r="F842" s="42">
        <v>4577</v>
      </c>
      <c r="G842" s="42">
        <v>5127</v>
      </c>
      <c r="H842" s="50">
        <v>915</v>
      </c>
      <c r="I842" s="40" t="s">
        <v>34</v>
      </c>
    </row>
    <row r="843" spans="1:9" ht="28.8" x14ac:dyDescent="0.3">
      <c r="A843" s="43">
        <v>2024</v>
      </c>
      <c r="B843" s="43" t="s">
        <v>61</v>
      </c>
      <c r="C843" s="43" t="s">
        <v>32</v>
      </c>
      <c r="D843" s="44" t="s">
        <v>35</v>
      </c>
      <c r="E843" s="45">
        <v>2498</v>
      </c>
      <c r="F843" s="45">
        <v>8000</v>
      </c>
      <c r="G843" s="45">
        <v>8960</v>
      </c>
      <c r="H843" s="45">
        <v>1600</v>
      </c>
      <c r="I843" s="43" t="s">
        <v>34</v>
      </c>
    </row>
    <row r="844" spans="1:9" ht="28.8" x14ac:dyDescent="0.3">
      <c r="A844" s="40">
        <v>2024</v>
      </c>
      <c r="B844" s="40" t="s">
        <v>61</v>
      </c>
      <c r="C844" s="40" t="s">
        <v>36</v>
      </c>
      <c r="D844" s="41" t="s">
        <v>37</v>
      </c>
      <c r="E844" s="42">
        <v>1245</v>
      </c>
      <c r="F844" s="42">
        <v>4577</v>
      </c>
      <c r="G844" s="42">
        <v>5126</v>
      </c>
      <c r="H844" s="50">
        <v>915</v>
      </c>
      <c r="I844" s="40" t="s">
        <v>34</v>
      </c>
    </row>
    <row r="845" spans="1:9" ht="28.8" x14ac:dyDescent="0.3">
      <c r="A845" s="43">
        <v>2024</v>
      </c>
      <c r="B845" s="43" t="s">
        <v>61</v>
      </c>
      <c r="C845" s="43" t="s">
        <v>38</v>
      </c>
      <c r="D845" s="46" t="s">
        <v>39</v>
      </c>
      <c r="E845" s="43">
        <v>644</v>
      </c>
      <c r="F845" s="47">
        <v>5744</v>
      </c>
      <c r="G845" s="47">
        <v>6433</v>
      </c>
      <c r="H845" s="45">
        <v>1149</v>
      </c>
      <c r="I845" s="43" t="s">
        <v>34</v>
      </c>
    </row>
    <row r="846" spans="1:9" ht="28.8" x14ac:dyDescent="0.3">
      <c r="A846" s="40">
        <v>2024</v>
      </c>
      <c r="B846" s="40" t="s">
        <v>61</v>
      </c>
      <c r="C846" s="40" t="s">
        <v>40</v>
      </c>
      <c r="D846" s="48" t="s">
        <v>41</v>
      </c>
      <c r="E846" s="40">
        <v>643</v>
      </c>
      <c r="F846" s="49">
        <v>7000</v>
      </c>
      <c r="G846" s="49">
        <v>7840</v>
      </c>
      <c r="H846" s="42">
        <v>1400</v>
      </c>
      <c r="I846" s="40" t="s">
        <v>34</v>
      </c>
    </row>
    <row r="847" spans="1:9" ht="28.8" x14ac:dyDescent="0.3">
      <c r="A847" s="43">
        <v>2024</v>
      </c>
      <c r="B847" s="43" t="s">
        <v>61</v>
      </c>
      <c r="C847" s="43" t="s">
        <v>38</v>
      </c>
      <c r="D847" s="46" t="s">
        <v>42</v>
      </c>
      <c r="E847" s="43">
        <v>455</v>
      </c>
      <c r="F847" s="47">
        <v>4579</v>
      </c>
      <c r="G847" s="47">
        <v>5128</v>
      </c>
      <c r="H847" s="51">
        <v>916</v>
      </c>
      <c r="I847" s="43" t="s">
        <v>34</v>
      </c>
    </row>
    <row r="848" spans="1:9" ht="28.8" x14ac:dyDescent="0.3">
      <c r="A848" s="40">
        <v>2024</v>
      </c>
      <c r="B848" s="40" t="s">
        <v>61</v>
      </c>
      <c r="C848" s="40" t="s">
        <v>40</v>
      </c>
      <c r="D848" s="48" t="s">
        <v>43</v>
      </c>
      <c r="E848" s="50">
        <v>345</v>
      </c>
      <c r="F848" s="42">
        <v>7000</v>
      </c>
      <c r="G848" s="42">
        <v>7840</v>
      </c>
      <c r="H848" s="42">
        <v>1400</v>
      </c>
      <c r="I848" s="40" t="s">
        <v>34</v>
      </c>
    </row>
    <row r="849" spans="1:9" x14ac:dyDescent="0.3">
      <c r="A849" s="43">
        <v>2024</v>
      </c>
      <c r="B849" s="43" t="s">
        <v>61</v>
      </c>
      <c r="C849" s="43" t="s">
        <v>36</v>
      </c>
      <c r="D849" s="44" t="s">
        <v>44</v>
      </c>
      <c r="E849" s="51">
        <v>122</v>
      </c>
      <c r="F849" s="51">
        <v>100</v>
      </c>
      <c r="G849" s="51">
        <v>112</v>
      </c>
      <c r="H849" s="51">
        <v>20</v>
      </c>
      <c r="I849" s="43" t="s">
        <v>34</v>
      </c>
    </row>
    <row r="850" spans="1:9" ht="28.8" x14ac:dyDescent="0.3">
      <c r="A850" s="40">
        <v>2024</v>
      </c>
      <c r="B850" s="40" t="s">
        <v>61</v>
      </c>
      <c r="C850" s="40" t="s">
        <v>45</v>
      </c>
      <c r="D850" s="48" t="s">
        <v>46</v>
      </c>
      <c r="E850" s="40">
        <v>78</v>
      </c>
      <c r="F850" s="49">
        <v>4577</v>
      </c>
      <c r="G850" s="49">
        <v>5126</v>
      </c>
      <c r="H850" s="50">
        <v>915</v>
      </c>
      <c r="I850" s="40" t="s">
        <v>34</v>
      </c>
    </row>
    <row r="851" spans="1:9" ht="28.8" x14ac:dyDescent="0.3">
      <c r="A851" s="43">
        <v>2024</v>
      </c>
      <c r="B851" s="43" t="s">
        <v>61</v>
      </c>
      <c r="C851" s="43" t="s">
        <v>45</v>
      </c>
      <c r="D851" s="46" t="s">
        <v>47</v>
      </c>
      <c r="E851" s="43">
        <v>76</v>
      </c>
      <c r="F851" s="47">
        <v>4577</v>
      </c>
      <c r="G851" s="47">
        <v>5126</v>
      </c>
      <c r="H851" s="51">
        <v>915</v>
      </c>
      <c r="I851" s="43" t="s">
        <v>34</v>
      </c>
    </row>
    <row r="852" spans="1:9" ht="28.8" x14ac:dyDescent="0.3">
      <c r="A852" s="40">
        <v>2024</v>
      </c>
      <c r="B852" s="40" t="s">
        <v>61</v>
      </c>
      <c r="C852" s="40" t="s">
        <v>45</v>
      </c>
      <c r="D852" s="48" t="s">
        <v>48</v>
      </c>
      <c r="E852" s="40">
        <v>46</v>
      </c>
      <c r="F852" s="40">
        <v>200</v>
      </c>
      <c r="G852" s="40">
        <v>224</v>
      </c>
      <c r="H852" s="50">
        <v>40</v>
      </c>
      <c r="I852" s="40" t="s">
        <v>34</v>
      </c>
    </row>
    <row r="853" spans="1:9" ht="28.8" x14ac:dyDescent="0.3">
      <c r="A853" s="43">
        <v>2024</v>
      </c>
      <c r="B853" s="43" t="s">
        <v>61</v>
      </c>
      <c r="C853" s="43" t="s">
        <v>45</v>
      </c>
      <c r="D853" s="46" t="s">
        <v>49</v>
      </c>
      <c r="E853" s="43">
        <v>34</v>
      </c>
      <c r="F853" s="47">
        <v>4577</v>
      </c>
      <c r="G853" s="47">
        <v>5126</v>
      </c>
      <c r="H853" s="51">
        <v>915</v>
      </c>
      <c r="I853" s="43" t="s">
        <v>34</v>
      </c>
    </row>
    <row r="854" spans="1:9" x14ac:dyDescent="0.3">
      <c r="A854" s="40">
        <v>2024</v>
      </c>
      <c r="B854" s="40" t="s">
        <v>61</v>
      </c>
      <c r="C854" s="40" t="s">
        <v>36</v>
      </c>
      <c r="D854" s="41" t="s">
        <v>50</v>
      </c>
      <c r="E854" s="50">
        <v>7</v>
      </c>
      <c r="F854" s="50">
        <v>200</v>
      </c>
      <c r="G854" s="50">
        <v>224</v>
      </c>
      <c r="H854" s="50">
        <v>40</v>
      </c>
      <c r="I854" s="40" t="s">
        <v>34</v>
      </c>
    </row>
    <row r="855" spans="1:9" ht="28.8" x14ac:dyDescent="0.3">
      <c r="A855" s="43">
        <v>2024</v>
      </c>
      <c r="B855" s="43" t="s">
        <v>61</v>
      </c>
      <c r="C855" s="43" t="s">
        <v>45</v>
      </c>
      <c r="D855" s="46" t="s">
        <v>52</v>
      </c>
      <c r="E855" s="43">
        <v>3</v>
      </c>
      <c r="F855" s="47">
        <v>4577</v>
      </c>
      <c r="G855" s="47">
        <v>5127</v>
      </c>
      <c r="H855" s="51">
        <v>915</v>
      </c>
      <c r="I855" s="43" t="s">
        <v>34</v>
      </c>
    </row>
    <row r="856" spans="1:9" ht="28.8" x14ac:dyDescent="0.3">
      <c r="A856" s="40">
        <v>2024</v>
      </c>
      <c r="B856" s="40" t="s">
        <v>61</v>
      </c>
      <c r="C856" s="40" t="s">
        <v>51</v>
      </c>
      <c r="D856" s="48" t="s">
        <v>51</v>
      </c>
      <c r="E856" s="40">
        <v>2</v>
      </c>
      <c r="F856" s="49">
        <v>6600</v>
      </c>
      <c r="G856" s="49">
        <v>7392</v>
      </c>
      <c r="H856" s="42">
        <v>1320</v>
      </c>
      <c r="I856" s="40" t="s">
        <v>34</v>
      </c>
    </row>
    <row r="857" spans="1:9" ht="43.2" x14ac:dyDescent="0.3">
      <c r="A857" s="43">
        <v>2024</v>
      </c>
      <c r="B857" s="43" t="s">
        <v>62</v>
      </c>
      <c r="C857" s="43" t="s">
        <v>32</v>
      </c>
      <c r="D857" s="44" t="s">
        <v>33</v>
      </c>
      <c r="E857" s="45">
        <v>3566</v>
      </c>
      <c r="F857" s="45">
        <v>4577</v>
      </c>
      <c r="G857" s="45">
        <v>5127</v>
      </c>
      <c r="H857" s="51">
        <v>915</v>
      </c>
      <c r="I857" s="43" t="s">
        <v>34</v>
      </c>
    </row>
    <row r="858" spans="1:9" ht="28.8" x14ac:dyDescent="0.3">
      <c r="A858" s="40">
        <v>2024</v>
      </c>
      <c r="B858" s="40" t="s">
        <v>62</v>
      </c>
      <c r="C858" s="40" t="s">
        <v>32</v>
      </c>
      <c r="D858" s="41" t="s">
        <v>35</v>
      </c>
      <c r="E858" s="42">
        <v>2498</v>
      </c>
      <c r="F858" s="42">
        <v>8000</v>
      </c>
      <c r="G858" s="42">
        <v>8960</v>
      </c>
      <c r="H858" s="42">
        <v>1600</v>
      </c>
      <c r="I858" s="40" t="s">
        <v>34</v>
      </c>
    </row>
    <row r="859" spans="1:9" ht="28.8" x14ac:dyDescent="0.3">
      <c r="A859" s="43">
        <v>2024</v>
      </c>
      <c r="B859" s="43" t="s">
        <v>62</v>
      </c>
      <c r="C859" s="43" t="s">
        <v>36</v>
      </c>
      <c r="D859" s="44" t="s">
        <v>37</v>
      </c>
      <c r="E859" s="45">
        <v>1245</v>
      </c>
      <c r="F859" s="45">
        <v>4577</v>
      </c>
      <c r="G859" s="45">
        <v>5126</v>
      </c>
      <c r="H859" s="51">
        <v>915</v>
      </c>
      <c r="I859" s="43" t="s">
        <v>34</v>
      </c>
    </row>
    <row r="860" spans="1:9" ht="28.8" x14ac:dyDescent="0.3">
      <c r="A860" s="40">
        <v>2024</v>
      </c>
      <c r="B860" s="40" t="s">
        <v>62</v>
      </c>
      <c r="C860" s="40" t="s">
        <v>38</v>
      </c>
      <c r="D860" s="48" t="s">
        <v>39</v>
      </c>
      <c r="E860" s="40">
        <v>644</v>
      </c>
      <c r="F860" s="49">
        <v>5744</v>
      </c>
      <c r="G860" s="49">
        <v>6433</v>
      </c>
      <c r="H860" s="42">
        <v>1149</v>
      </c>
      <c r="I860" s="40" t="s">
        <v>34</v>
      </c>
    </row>
    <row r="861" spans="1:9" ht="28.8" x14ac:dyDescent="0.3">
      <c r="A861" s="43">
        <v>2024</v>
      </c>
      <c r="B861" s="43" t="s">
        <v>62</v>
      </c>
      <c r="C861" s="43" t="s">
        <v>40</v>
      </c>
      <c r="D861" s="46" t="s">
        <v>41</v>
      </c>
      <c r="E861" s="43">
        <v>643</v>
      </c>
      <c r="F861" s="47">
        <v>7000</v>
      </c>
      <c r="G861" s="47">
        <v>7840</v>
      </c>
      <c r="H861" s="45">
        <v>1400</v>
      </c>
      <c r="I861" s="43" t="s">
        <v>55</v>
      </c>
    </row>
    <row r="862" spans="1:9" ht="28.8" x14ac:dyDescent="0.3">
      <c r="A862" s="40">
        <v>2024</v>
      </c>
      <c r="B862" s="40" t="s">
        <v>62</v>
      </c>
      <c r="C862" s="40" t="s">
        <v>38</v>
      </c>
      <c r="D862" s="48" t="s">
        <v>42</v>
      </c>
      <c r="E862" s="40">
        <v>455</v>
      </c>
      <c r="F862" s="49">
        <v>4579</v>
      </c>
      <c r="G862" s="49">
        <v>5128</v>
      </c>
      <c r="H862" s="50">
        <v>916</v>
      </c>
      <c r="I862" s="40" t="s">
        <v>55</v>
      </c>
    </row>
    <row r="863" spans="1:9" ht="28.8" x14ac:dyDescent="0.3">
      <c r="A863" s="43">
        <v>2024</v>
      </c>
      <c r="B863" s="43" t="s">
        <v>62</v>
      </c>
      <c r="C863" s="43" t="s">
        <v>40</v>
      </c>
      <c r="D863" s="46" t="s">
        <v>43</v>
      </c>
      <c r="E863" s="51">
        <v>345</v>
      </c>
      <c r="F863" s="45">
        <v>7000</v>
      </c>
      <c r="G863" s="45">
        <v>7840</v>
      </c>
      <c r="H863" s="45">
        <v>1400</v>
      </c>
      <c r="I863" s="43" t="s">
        <v>55</v>
      </c>
    </row>
    <row r="864" spans="1:9" x14ac:dyDescent="0.3">
      <c r="A864" s="40">
        <v>2024</v>
      </c>
      <c r="B864" s="40" t="s">
        <v>62</v>
      </c>
      <c r="C864" s="40" t="s">
        <v>36</v>
      </c>
      <c r="D864" s="41" t="s">
        <v>44</v>
      </c>
      <c r="E864" s="50">
        <v>122</v>
      </c>
      <c r="F864" s="50">
        <v>100</v>
      </c>
      <c r="G864" s="50">
        <v>112</v>
      </c>
      <c r="H864" s="50">
        <v>20</v>
      </c>
      <c r="I864" s="40" t="s">
        <v>55</v>
      </c>
    </row>
    <row r="865" spans="1:9" ht="28.8" x14ac:dyDescent="0.3">
      <c r="A865" s="43">
        <v>2024</v>
      </c>
      <c r="B865" s="43" t="s">
        <v>62</v>
      </c>
      <c r="C865" s="43" t="s">
        <v>45</v>
      </c>
      <c r="D865" s="46" t="s">
        <v>46</v>
      </c>
      <c r="E865" s="43">
        <v>78</v>
      </c>
      <c r="F865" s="47">
        <v>4577</v>
      </c>
      <c r="G865" s="47">
        <v>5126</v>
      </c>
      <c r="H865" s="51">
        <v>915</v>
      </c>
      <c r="I865" s="43" t="s">
        <v>55</v>
      </c>
    </row>
    <row r="866" spans="1:9" ht="28.8" x14ac:dyDescent="0.3">
      <c r="A866" s="40">
        <v>2024</v>
      </c>
      <c r="B866" s="40" t="s">
        <v>62</v>
      </c>
      <c r="C866" s="40" t="s">
        <v>45</v>
      </c>
      <c r="D866" s="48" t="s">
        <v>47</v>
      </c>
      <c r="E866" s="40">
        <v>76</v>
      </c>
      <c r="F866" s="49">
        <v>4577</v>
      </c>
      <c r="G866" s="49">
        <v>5126</v>
      </c>
      <c r="H866" s="50">
        <v>915</v>
      </c>
      <c r="I866" s="40" t="s">
        <v>55</v>
      </c>
    </row>
    <row r="867" spans="1:9" ht="28.8" x14ac:dyDescent="0.3">
      <c r="A867" s="43">
        <v>2024</v>
      </c>
      <c r="B867" s="43" t="s">
        <v>62</v>
      </c>
      <c r="C867" s="43" t="s">
        <v>45</v>
      </c>
      <c r="D867" s="46" t="s">
        <v>48</v>
      </c>
      <c r="E867" s="43">
        <v>46</v>
      </c>
      <c r="F867" s="43">
        <v>200</v>
      </c>
      <c r="G867" s="43">
        <v>224</v>
      </c>
      <c r="H867" s="51">
        <v>40</v>
      </c>
      <c r="I867" s="43" t="s">
        <v>55</v>
      </c>
    </row>
    <row r="868" spans="1:9" ht="28.8" x14ac:dyDescent="0.3">
      <c r="A868" s="40">
        <v>2024</v>
      </c>
      <c r="B868" s="40" t="s">
        <v>62</v>
      </c>
      <c r="C868" s="40" t="s">
        <v>45</v>
      </c>
      <c r="D868" s="48" t="s">
        <v>49</v>
      </c>
      <c r="E868" s="40">
        <v>34</v>
      </c>
      <c r="F868" s="49">
        <v>4577</v>
      </c>
      <c r="G868" s="49">
        <v>5126</v>
      </c>
      <c r="H868" s="50">
        <v>915</v>
      </c>
      <c r="I868" s="40" t="s">
        <v>55</v>
      </c>
    </row>
    <row r="869" spans="1:9" x14ac:dyDescent="0.3">
      <c r="A869" s="43">
        <v>2024</v>
      </c>
      <c r="B869" s="43" t="s">
        <v>62</v>
      </c>
      <c r="C869" s="43" t="s">
        <v>36</v>
      </c>
      <c r="D869" s="44" t="s">
        <v>50</v>
      </c>
      <c r="E869" s="51">
        <v>7</v>
      </c>
      <c r="F869" s="51">
        <v>200</v>
      </c>
      <c r="G869" s="51">
        <v>224</v>
      </c>
      <c r="H869" s="51">
        <v>40</v>
      </c>
      <c r="I869" s="43" t="s">
        <v>55</v>
      </c>
    </row>
    <row r="870" spans="1:9" ht="28.8" x14ac:dyDescent="0.3">
      <c r="A870" s="40">
        <v>2024</v>
      </c>
      <c r="B870" s="40" t="s">
        <v>62</v>
      </c>
      <c r="C870" s="40" t="s">
        <v>45</v>
      </c>
      <c r="D870" s="48" t="s">
        <v>52</v>
      </c>
      <c r="E870" s="40">
        <v>3</v>
      </c>
      <c r="F870" s="49">
        <v>4577</v>
      </c>
      <c r="G870" s="49">
        <v>5127</v>
      </c>
      <c r="H870" s="50">
        <v>915</v>
      </c>
      <c r="I870" s="40" t="s">
        <v>55</v>
      </c>
    </row>
    <row r="871" spans="1:9" ht="28.8" x14ac:dyDescent="0.3">
      <c r="A871" s="43">
        <v>2024</v>
      </c>
      <c r="B871" s="43" t="s">
        <v>62</v>
      </c>
      <c r="C871" s="43" t="s">
        <v>51</v>
      </c>
      <c r="D871" s="46" t="s">
        <v>51</v>
      </c>
      <c r="E871" s="43">
        <v>2</v>
      </c>
      <c r="F871" s="47">
        <v>6600</v>
      </c>
      <c r="G871" s="47">
        <v>7392</v>
      </c>
      <c r="H871" s="45">
        <v>1320</v>
      </c>
      <c r="I871" s="43" t="s">
        <v>55</v>
      </c>
    </row>
    <row r="872" spans="1:9" ht="43.2" x14ac:dyDescent="0.3">
      <c r="A872" s="40">
        <v>2024</v>
      </c>
      <c r="B872" s="40" t="s">
        <v>63</v>
      </c>
      <c r="C872" s="40" t="s">
        <v>32</v>
      </c>
      <c r="D872" s="41" t="s">
        <v>33</v>
      </c>
      <c r="E872" s="42">
        <v>3566</v>
      </c>
      <c r="F872" s="42">
        <v>4577</v>
      </c>
      <c r="G872" s="42">
        <v>5127</v>
      </c>
      <c r="H872" s="50">
        <v>915</v>
      </c>
      <c r="I872" s="40" t="s">
        <v>55</v>
      </c>
    </row>
    <row r="873" spans="1:9" ht="28.8" x14ac:dyDescent="0.3">
      <c r="A873" s="43">
        <v>2024</v>
      </c>
      <c r="B873" s="43" t="s">
        <v>63</v>
      </c>
      <c r="C873" s="43" t="s">
        <v>32</v>
      </c>
      <c r="D873" s="44" t="s">
        <v>35</v>
      </c>
      <c r="E873" s="45">
        <v>2498</v>
      </c>
      <c r="F873" s="45">
        <v>8000</v>
      </c>
      <c r="G873" s="45">
        <v>8960</v>
      </c>
      <c r="H873" s="45">
        <v>1600</v>
      </c>
      <c r="I873" s="43" t="s">
        <v>55</v>
      </c>
    </row>
    <row r="874" spans="1:9" ht="28.8" x14ac:dyDescent="0.3">
      <c r="A874" s="40">
        <v>2024</v>
      </c>
      <c r="B874" s="40" t="s">
        <v>63</v>
      </c>
      <c r="C874" s="40" t="s">
        <v>36</v>
      </c>
      <c r="D874" s="41" t="s">
        <v>37</v>
      </c>
      <c r="E874" s="42">
        <v>1245</v>
      </c>
      <c r="F874" s="42">
        <v>4577</v>
      </c>
      <c r="G874" s="42">
        <v>5126</v>
      </c>
      <c r="H874" s="50">
        <v>915</v>
      </c>
      <c r="I874" s="40" t="s">
        <v>55</v>
      </c>
    </row>
    <row r="875" spans="1:9" ht="28.8" x14ac:dyDescent="0.3">
      <c r="A875" s="43">
        <v>2024</v>
      </c>
      <c r="B875" s="43" t="s">
        <v>63</v>
      </c>
      <c r="C875" s="43" t="s">
        <v>38</v>
      </c>
      <c r="D875" s="46" t="s">
        <v>39</v>
      </c>
      <c r="E875" s="43">
        <v>644</v>
      </c>
      <c r="F875" s="47">
        <v>5744</v>
      </c>
      <c r="G875" s="47">
        <v>6433</v>
      </c>
      <c r="H875" s="45">
        <v>1149</v>
      </c>
      <c r="I875" s="43" t="s">
        <v>55</v>
      </c>
    </row>
    <row r="876" spans="1:9" ht="28.8" x14ac:dyDescent="0.3">
      <c r="A876" s="40">
        <v>2024</v>
      </c>
      <c r="B876" s="40" t="s">
        <v>63</v>
      </c>
      <c r="C876" s="40" t="s">
        <v>40</v>
      </c>
      <c r="D876" s="48" t="s">
        <v>41</v>
      </c>
      <c r="E876" s="40">
        <v>643</v>
      </c>
      <c r="F876" s="49">
        <v>7000</v>
      </c>
      <c r="G876" s="49">
        <v>7840</v>
      </c>
      <c r="H876" s="42">
        <v>1400</v>
      </c>
      <c r="I876" s="40" t="s">
        <v>55</v>
      </c>
    </row>
    <row r="877" spans="1:9" ht="28.8" x14ac:dyDescent="0.3">
      <c r="A877" s="43">
        <v>2024</v>
      </c>
      <c r="B877" s="43" t="s">
        <v>63</v>
      </c>
      <c r="C877" s="43" t="s">
        <v>38</v>
      </c>
      <c r="D877" s="46" t="s">
        <v>42</v>
      </c>
      <c r="E877" s="43">
        <v>455</v>
      </c>
      <c r="F877" s="47">
        <v>4579</v>
      </c>
      <c r="G877" s="47">
        <v>5128</v>
      </c>
      <c r="H877" s="51">
        <v>916</v>
      </c>
      <c r="I877" s="43" t="s">
        <v>55</v>
      </c>
    </row>
    <row r="878" spans="1:9" ht="28.8" x14ac:dyDescent="0.3">
      <c r="A878" s="40">
        <v>2024</v>
      </c>
      <c r="B878" s="40" t="s">
        <v>63</v>
      </c>
      <c r="C878" s="40" t="s">
        <v>40</v>
      </c>
      <c r="D878" s="48" t="s">
        <v>43</v>
      </c>
      <c r="E878" s="50">
        <v>345</v>
      </c>
      <c r="F878" s="42">
        <v>7000</v>
      </c>
      <c r="G878" s="42">
        <v>7840</v>
      </c>
      <c r="H878" s="42">
        <v>1400</v>
      </c>
      <c r="I878" s="40" t="s">
        <v>55</v>
      </c>
    </row>
    <row r="879" spans="1:9" x14ac:dyDescent="0.3">
      <c r="A879" s="43">
        <v>2024</v>
      </c>
      <c r="B879" s="43" t="s">
        <v>63</v>
      </c>
      <c r="C879" s="43" t="s">
        <v>36</v>
      </c>
      <c r="D879" s="44" t="s">
        <v>44</v>
      </c>
      <c r="E879" s="51">
        <v>122</v>
      </c>
      <c r="F879" s="51">
        <v>100</v>
      </c>
      <c r="G879" s="51">
        <v>112</v>
      </c>
      <c r="H879" s="51">
        <v>20</v>
      </c>
      <c r="I879" s="43" t="s">
        <v>55</v>
      </c>
    </row>
    <row r="880" spans="1:9" ht="28.8" x14ac:dyDescent="0.3">
      <c r="A880" s="40">
        <v>2024</v>
      </c>
      <c r="B880" s="40" t="s">
        <v>63</v>
      </c>
      <c r="C880" s="40" t="s">
        <v>45</v>
      </c>
      <c r="D880" s="48" t="s">
        <v>46</v>
      </c>
      <c r="E880" s="40">
        <v>78</v>
      </c>
      <c r="F880" s="49">
        <v>4577</v>
      </c>
      <c r="G880" s="49">
        <v>5126</v>
      </c>
      <c r="H880" s="50">
        <v>915</v>
      </c>
      <c r="I880" s="40" t="s">
        <v>55</v>
      </c>
    </row>
    <row r="881" spans="1:9" ht="28.8" x14ac:dyDescent="0.3">
      <c r="A881" s="43">
        <v>2024</v>
      </c>
      <c r="B881" s="43" t="s">
        <v>63</v>
      </c>
      <c r="C881" s="43" t="s">
        <v>45</v>
      </c>
      <c r="D881" s="46" t="s">
        <v>47</v>
      </c>
      <c r="E881" s="43">
        <v>76</v>
      </c>
      <c r="F881" s="47">
        <v>4577</v>
      </c>
      <c r="G881" s="47">
        <v>5126</v>
      </c>
      <c r="H881" s="51">
        <v>915</v>
      </c>
      <c r="I881" s="43" t="s">
        <v>55</v>
      </c>
    </row>
    <row r="882" spans="1:9" ht="28.8" x14ac:dyDescent="0.3">
      <c r="A882" s="40">
        <v>2024</v>
      </c>
      <c r="B882" s="40" t="s">
        <v>63</v>
      </c>
      <c r="C882" s="40" t="s">
        <v>45</v>
      </c>
      <c r="D882" s="48" t="s">
        <v>48</v>
      </c>
      <c r="E882" s="40">
        <v>46</v>
      </c>
      <c r="F882" s="40">
        <v>200</v>
      </c>
      <c r="G882" s="40">
        <v>224</v>
      </c>
      <c r="H882" s="50">
        <v>40</v>
      </c>
      <c r="I882" s="40" t="s">
        <v>55</v>
      </c>
    </row>
    <row r="883" spans="1:9" ht="28.8" x14ac:dyDescent="0.3">
      <c r="A883" s="43">
        <v>2024</v>
      </c>
      <c r="B883" s="43" t="s">
        <v>63</v>
      </c>
      <c r="C883" s="43" t="s">
        <v>45</v>
      </c>
      <c r="D883" s="46" t="s">
        <v>49</v>
      </c>
      <c r="E883" s="43">
        <v>34</v>
      </c>
      <c r="F883" s="47">
        <v>4577</v>
      </c>
      <c r="G883" s="47">
        <v>5126</v>
      </c>
      <c r="H883" s="51">
        <v>915</v>
      </c>
      <c r="I883" s="43" t="s">
        <v>55</v>
      </c>
    </row>
    <row r="884" spans="1:9" x14ac:dyDescent="0.3">
      <c r="A884" s="40">
        <v>2024</v>
      </c>
      <c r="B884" s="40" t="s">
        <v>63</v>
      </c>
      <c r="C884" s="40" t="s">
        <v>36</v>
      </c>
      <c r="D884" s="41" t="s">
        <v>50</v>
      </c>
      <c r="E884" s="50">
        <v>7</v>
      </c>
      <c r="F884" s="50">
        <v>200</v>
      </c>
      <c r="G884" s="50">
        <v>224</v>
      </c>
      <c r="H884" s="50">
        <v>40</v>
      </c>
      <c r="I884" s="40" t="s">
        <v>55</v>
      </c>
    </row>
    <row r="885" spans="1:9" ht="28.8" x14ac:dyDescent="0.3">
      <c r="A885" s="43">
        <v>2024</v>
      </c>
      <c r="B885" s="43" t="s">
        <v>63</v>
      </c>
      <c r="C885" s="43" t="s">
        <v>45</v>
      </c>
      <c r="D885" s="46" t="s">
        <v>52</v>
      </c>
      <c r="E885" s="43">
        <v>3</v>
      </c>
      <c r="F885" s="47">
        <v>4577</v>
      </c>
      <c r="G885" s="47">
        <v>5127</v>
      </c>
      <c r="H885" s="51">
        <v>915</v>
      </c>
      <c r="I885" s="43" t="s">
        <v>55</v>
      </c>
    </row>
    <row r="886" spans="1:9" ht="28.8" x14ac:dyDescent="0.3">
      <c r="A886" s="40">
        <v>2024</v>
      </c>
      <c r="B886" s="40" t="s">
        <v>63</v>
      </c>
      <c r="C886" s="40" t="s">
        <v>51</v>
      </c>
      <c r="D886" s="48" t="s">
        <v>51</v>
      </c>
      <c r="E886" s="40">
        <v>2</v>
      </c>
      <c r="F886" s="49">
        <v>6600</v>
      </c>
      <c r="G886" s="49">
        <v>7392</v>
      </c>
      <c r="H886" s="42">
        <v>1320</v>
      </c>
      <c r="I886" s="40" t="s">
        <v>34</v>
      </c>
    </row>
    <row r="887" spans="1:9" ht="43.2" x14ac:dyDescent="0.3">
      <c r="A887" s="43">
        <v>2024</v>
      </c>
      <c r="B887" s="43" t="s">
        <v>64</v>
      </c>
      <c r="C887" s="43" t="s">
        <v>32</v>
      </c>
      <c r="D887" s="44" t="s">
        <v>33</v>
      </c>
      <c r="E887" s="45">
        <v>3566</v>
      </c>
      <c r="F887" s="45">
        <v>4577</v>
      </c>
      <c r="G887" s="45">
        <v>5127</v>
      </c>
      <c r="H887" s="51">
        <v>915</v>
      </c>
      <c r="I887" s="43" t="s">
        <v>34</v>
      </c>
    </row>
    <row r="888" spans="1:9" ht="28.8" x14ac:dyDescent="0.3">
      <c r="A888" s="40">
        <v>2024</v>
      </c>
      <c r="B888" s="40" t="s">
        <v>64</v>
      </c>
      <c r="C888" s="40" t="s">
        <v>32</v>
      </c>
      <c r="D888" s="41" t="s">
        <v>35</v>
      </c>
      <c r="E888" s="42">
        <v>2498</v>
      </c>
      <c r="F888" s="42">
        <v>8000</v>
      </c>
      <c r="G888" s="42">
        <v>8960</v>
      </c>
      <c r="H888" s="42">
        <v>1600</v>
      </c>
      <c r="I888" s="40" t="s">
        <v>34</v>
      </c>
    </row>
    <row r="889" spans="1:9" ht="28.8" x14ac:dyDescent="0.3">
      <c r="A889" s="43">
        <v>2024</v>
      </c>
      <c r="B889" s="43" t="s">
        <v>64</v>
      </c>
      <c r="C889" s="43" t="s">
        <v>36</v>
      </c>
      <c r="D889" s="44" t="s">
        <v>37</v>
      </c>
      <c r="E889" s="45">
        <v>1245</v>
      </c>
      <c r="F889" s="45">
        <v>4577</v>
      </c>
      <c r="G889" s="45">
        <v>5126</v>
      </c>
      <c r="H889" s="51">
        <v>915</v>
      </c>
      <c r="I889" s="43" t="s">
        <v>34</v>
      </c>
    </row>
    <row r="890" spans="1:9" ht="28.8" x14ac:dyDescent="0.3">
      <c r="A890" s="40">
        <v>2024</v>
      </c>
      <c r="B890" s="40" t="s">
        <v>64</v>
      </c>
      <c r="C890" s="40" t="s">
        <v>38</v>
      </c>
      <c r="D890" s="48" t="s">
        <v>39</v>
      </c>
      <c r="E890" s="40">
        <v>644</v>
      </c>
      <c r="F890" s="49">
        <v>5744</v>
      </c>
      <c r="G890" s="49">
        <v>6433</v>
      </c>
      <c r="H890" s="42">
        <v>1149</v>
      </c>
      <c r="I890" s="40" t="s">
        <v>34</v>
      </c>
    </row>
    <row r="891" spans="1:9" ht="28.8" x14ac:dyDescent="0.3">
      <c r="A891" s="43">
        <v>2024</v>
      </c>
      <c r="B891" s="43" t="s">
        <v>64</v>
      </c>
      <c r="C891" s="43" t="s">
        <v>40</v>
      </c>
      <c r="D891" s="46" t="s">
        <v>41</v>
      </c>
      <c r="E891" s="43">
        <v>643</v>
      </c>
      <c r="F891" s="47">
        <v>7000</v>
      </c>
      <c r="G891" s="47">
        <v>7840</v>
      </c>
      <c r="H891" s="45">
        <v>1400</v>
      </c>
      <c r="I891" s="43" t="s">
        <v>34</v>
      </c>
    </row>
    <row r="892" spans="1:9" ht="28.8" x14ac:dyDescent="0.3">
      <c r="A892" s="40">
        <v>2024</v>
      </c>
      <c r="B892" s="40" t="s">
        <v>64</v>
      </c>
      <c r="C892" s="40" t="s">
        <v>38</v>
      </c>
      <c r="D892" s="48" t="s">
        <v>42</v>
      </c>
      <c r="E892" s="40">
        <v>455</v>
      </c>
      <c r="F892" s="49">
        <v>4579</v>
      </c>
      <c r="G892" s="49">
        <v>5128</v>
      </c>
      <c r="H892" s="50">
        <v>916</v>
      </c>
      <c r="I892" s="40" t="s">
        <v>34</v>
      </c>
    </row>
    <row r="893" spans="1:9" ht="28.8" x14ac:dyDescent="0.3">
      <c r="A893" s="43">
        <v>2024</v>
      </c>
      <c r="B893" s="43" t="s">
        <v>64</v>
      </c>
      <c r="C893" s="43" t="s">
        <v>40</v>
      </c>
      <c r="D893" s="46" t="s">
        <v>43</v>
      </c>
      <c r="E893" s="51">
        <v>345</v>
      </c>
      <c r="F893" s="45">
        <v>7000</v>
      </c>
      <c r="G893" s="45">
        <v>7840</v>
      </c>
      <c r="H893" s="45">
        <v>1400</v>
      </c>
      <c r="I893" s="43" t="s">
        <v>34</v>
      </c>
    </row>
    <row r="894" spans="1:9" x14ac:dyDescent="0.3">
      <c r="A894" s="40">
        <v>2024</v>
      </c>
      <c r="B894" s="40" t="s">
        <v>64</v>
      </c>
      <c r="C894" s="40" t="s">
        <v>36</v>
      </c>
      <c r="D894" s="41" t="s">
        <v>44</v>
      </c>
      <c r="E894" s="50">
        <v>122</v>
      </c>
      <c r="F894" s="50">
        <v>100</v>
      </c>
      <c r="G894" s="50">
        <v>112</v>
      </c>
      <c r="H894" s="50">
        <v>20</v>
      </c>
      <c r="I894" s="40" t="s">
        <v>34</v>
      </c>
    </row>
    <row r="895" spans="1:9" ht="28.8" x14ac:dyDescent="0.3">
      <c r="A895" s="43">
        <v>2024</v>
      </c>
      <c r="B895" s="43" t="s">
        <v>64</v>
      </c>
      <c r="C895" s="43" t="s">
        <v>45</v>
      </c>
      <c r="D895" s="46" t="s">
        <v>46</v>
      </c>
      <c r="E895" s="43">
        <v>78</v>
      </c>
      <c r="F895" s="47">
        <v>4577</v>
      </c>
      <c r="G895" s="47">
        <v>5126</v>
      </c>
      <c r="H895" s="51">
        <v>915</v>
      </c>
      <c r="I895" s="43" t="s">
        <v>34</v>
      </c>
    </row>
    <row r="896" spans="1:9" ht="28.8" x14ac:dyDescent="0.3">
      <c r="A896" s="40">
        <v>2024</v>
      </c>
      <c r="B896" s="40" t="s">
        <v>64</v>
      </c>
      <c r="C896" s="40" t="s">
        <v>45</v>
      </c>
      <c r="D896" s="48" t="s">
        <v>47</v>
      </c>
      <c r="E896" s="40">
        <v>76</v>
      </c>
      <c r="F896" s="49">
        <v>4577</v>
      </c>
      <c r="G896" s="49">
        <v>5126</v>
      </c>
      <c r="H896" s="50">
        <v>915</v>
      </c>
      <c r="I896" s="40" t="s">
        <v>34</v>
      </c>
    </row>
    <row r="897" spans="1:9" ht="28.8" x14ac:dyDescent="0.3">
      <c r="A897" s="43">
        <v>2024</v>
      </c>
      <c r="B897" s="43" t="s">
        <v>64</v>
      </c>
      <c r="C897" s="43" t="s">
        <v>45</v>
      </c>
      <c r="D897" s="46" t="s">
        <v>48</v>
      </c>
      <c r="E897" s="43">
        <v>46</v>
      </c>
      <c r="F897" s="43">
        <v>200</v>
      </c>
      <c r="G897" s="43">
        <v>224</v>
      </c>
      <c r="H897" s="51">
        <v>40</v>
      </c>
      <c r="I897" s="43" t="s">
        <v>34</v>
      </c>
    </row>
    <row r="898" spans="1:9" ht="28.8" x14ac:dyDescent="0.3">
      <c r="A898" s="40">
        <v>2024</v>
      </c>
      <c r="B898" s="40" t="s">
        <v>64</v>
      </c>
      <c r="C898" s="40" t="s">
        <v>45</v>
      </c>
      <c r="D898" s="48" t="s">
        <v>49</v>
      </c>
      <c r="E898" s="40">
        <v>34</v>
      </c>
      <c r="F898" s="49">
        <v>4577</v>
      </c>
      <c r="G898" s="49">
        <v>5126</v>
      </c>
      <c r="H898" s="50">
        <v>915</v>
      </c>
      <c r="I898" s="40" t="s">
        <v>34</v>
      </c>
    </row>
    <row r="899" spans="1:9" x14ac:dyDescent="0.3">
      <c r="A899" s="43">
        <v>2024</v>
      </c>
      <c r="B899" s="43" t="s">
        <v>64</v>
      </c>
      <c r="C899" s="43" t="s">
        <v>36</v>
      </c>
      <c r="D899" s="44" t="s">
        <v>50</v>
      </c>
      <c r="E899" s="51">
        <v>7</v>
      </c>
      <c r="F899" s="51">
        <v>200</v>
      </c>
      <c r="G899" s="51">
        <v>224</v>
      </c>
      <c r="H899" s="51">
        <v>40</v>
      </c>
      <c r="I899" s="43" t="s">
        <v>34</v>
      </c>
    </row>
    <row r="900" spans="1:9" ht="28.8" x14ac:dyDescent="0.3">
      <c r="A900" s="40">
        <v>2024</v>
      </c>
      <c r="B900" s="40" t="s">
        <v>64</v>
      </c>
      <c r="C900" s="40" t="s">
        <v>45</v>
      </c>
      <c r="D900" s="48" t="s">
        <v>52</v>
      </c>
      <c r="E900" s="40">
        <v>3</v>
      </c>
      <c r="F900" s="49">
        <v>4577</v>
      </c>
      <c r="G900" s="49">
        <v>5127</v>
      </c>
      <c r="H900" s="50">
        <v>915</v>
      </c>
      <c r="I900" s="40" t="s">
        <v>34</v>
      </c>
    </row>
    <row r="901" spans="1:9" ht="28.8" x14ac:dyDescent="0.3">
      <c r="A901" s="43">
        <v>2024</v>
      </c>
      <c r="B901" s="43" t="s">
        <v>64</v>
      </c>
      <c r="C901" s="43" t="s">
        <v>51</v>
      </c>
      <c r="D901" s="46" t="s">
        <v>51</v>
      </c>
      <c r="E901" s="43">
        <v>2</v>
      </c>
      <c r="F901" s="47">
        <v>6600</v>
      </c>
      <c r="G901" s="47">
        <v>7392</v>
      </c>
      <c r="H901" s="45">
        <v>1320</v>
      </c>
      <c r="I901" s="43"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E2E32-4A1D-44BD-BE9C-9461E94FF785}">
  <dimension ref="A1:X105"/>
  <sheetViews>
    <sheetView topLeftCell="B1" workbookViewId="0">
      <selection activeCell="T39" sqref="T39"/>
    </sheetView>
  </sheetViews>
  <sheetFormatPr defaultRowHeight="13.8" x14ac:dyDescent="0.3"/>
  <cols>
    <col min="1" max="1" width="14.5546875" style="53" bestFit="1" customWidth="1"/>
    <col min="2" max="2" width="15.77734375" style="53" bestFit="1" customWidth="1"/>
    <col min="3" max="3" width="16.88671875" style="53" bestFit="1" customWidth="1"/>
    <col min="4" max="4" width="13.6640625" style="53" customWidth="1"/>
    <col min="5" max="5" width="22.5546875" style="53" bestFit="1" customWidth="1"/>
    <col min="6" max="6" width="14.5546875" style="53" bestFit="1" customWidth="1"/>
    <col min="7" max="7" width="15.77734375" style="53" bestFit="1" customWidth="1"/>
    <col min="8" max="8" width="15.44140625" style="53" bestFit="1" customWidth="1"/>
    <col min="9" max="9" width="16.5546875" style="53" bestFit="1" customWidth="1"/>
    <col min="10" max="10" width="12.33203125" style="53" bestFit="1" customWidth="1"/>
    <col min="11" max="11" width="14.5546875" style="53" bestFit="1" customWidth="1"/>
    <col min="12" max="12" width="24" style="53" bestFit="1" customWidth="1"/>
    <col min="13" max="13" width="11.21875" style="53" bestFit="1" customWidth="1"/>
    <col min="14" max="14" width="14.5546875" style="53" bestFit="1" customWidth="1"/>
    <col min="15" max="15" width="15.77734375" style="53" bestFit="1" customWidth="1"/>
    <col min="16" max="16" width="16.88671875" style="53" bestFit="1" customWidth="1"/>
    <col min="17" max="18" width="8.88671875" style="53"/>
    <col min="19" max="19" width="14.5546875" style="53" bestFit="1" customWidth="1"/>
    <col min="20" max="20" width="15.77734375" style="53" bestFit="1" customWidth="1"/>
    <col min="21" max="21" width="16.88671875" style="53" bestFit="1" customWidth="1"/>
    <col min="22" max="22" width="13.21875" style="53" customWidth="1"/>
    <col min="23" max="23" width="12.33203125" style="53" bestFit="1" customWidth="1"/>
    <col min="24" max="16384" width="8.88671875" style="53"/>
  </cols>
  <sheetData>
    <row r="1" spans="1:14" x14ac:dyDescent="0.3">
      <c r="A1" s="61" t="s">
        <v>10</v>
      </c>
      <c r="B1" s="64" t="s">
        <v>67</v>
      </c>
      <c r="C1" s="64" t="s">
        <v>68</v>
      </c>
      <c r="H1" s="53" t="s">
        <v>20</v>
      </c>
      <c r="I1" s="53" t="s">
        <v>21</v>
      </c>
      <c r="J1" s="53" t="s">
        <v>1</v>
      </c>
      <c r="K1" s="53" t="s">
        <v>69</v>
      </c>
      <c r="L1" s="53" t="s">
        <v>70</v>
      </c>
      <c r="M1" s="53" t="s">
        <v>74</v>
      </c>
      <c r="N1" s="53" t="s">
        <v>75</v>
      </c>
    </row>
    <row r="2" spans="1:14" s="55" customFormat="1" x14ac:dyDescent="0.3">
      <c r="A2" s="63" t="s">
        <v>40</v>
      </c>
      <c r="B2" s="69">
        <v>168000</v>
      </c>
      <c r="C2" s="66">
        <v>0.20931449502878074</v>
      </c>
      <c r="G2" s="54" t="s">
        <v>40</v>
      </c>
      <c r="H2" s="55">
        <v>1</v>
      </c>
      <c r="I2" s="55">
        <v>3</v>
      </c>
      <c r="J2" s="56">
        <f>VLOOKUP(G2,A:C,2,0)</f>
        <v>168000</v>
      </c>
      <c r="K2" s="56" t="str">
        <f>IF(J2=MAX($J$2:$J$7),J2,"")</f>
        <v/>
      </c>
      <c r="L2" s="56">
        <f>IF(J2=MAX($J$2:$J$7),"",J2)</f>
        <v>168000</v>
      </c>
      <c r="M2" s="56">
        <f>VLOOKUP(G2,$F$19:$I$24,3,0)</f>
        <v>11856</v>
      </c>
      <c r="N2" s="59">
        <f>VLOOKUP(G2,$F$19:$I$24,4,0)</f>
        <v>0.10118631048903302</v>
      </c>
    </row>
    <row r="3" spans="1:14" s="55" customFormat="1" x14ac:dyDescent="0.3">
      <c r="A3" s="63" t="s">
        <v>38</v>
      </c>
      <c r="B3" s="69">
        <v>123876</v>
      </c>
      <c r="C3" s="66">
        <v>0.1543395380130074</v>
      </c>
      <c r="G3" s="54" t="s">
        <v>38</v>
      </c>
      <c r="H3" s="55">
        <v>7</v>
      </c>
      <c r="I3" s="55">
        <v>2</v>
      </c>
      <c r="J3" s="56">
        <f t="shared" ref="J3:J7" si="0">VLOOKUP(G3,A:C,2,0)</f>
        <v>123876</v>
      </c>
      <c r="K3" s="56" t="str">
        <f t="shared" ref="K3:K7" si="1">IF(J3=MAX($J$2:$J$7),J3,"")</f>
        <v/>
      </c>
      <c r="L3" s="56">
        <f t="shared" ref="L3:L7" si="2">IF(J3=MAX($J$2:$J$7),"",J3)</f>
        <v>123876</v>
      </c>
      <c r="M3" s="56">
        <f t="shared" ref="M3:M7" si="3">VLOOKUP(G3,$F$19:$I$24,3,0)</f>
        <v>13188</v>
      </c>
      <c r="N3" s="59">
        <f t="shared" ref="N3:N7" si="4">VLOOKUP(G3,$F$19:$I$24,4,0)</f>
        <v>0.11255440812494666</v>
      </c>
    </row>
    <row r="4" spans="1:14" s="55" customFormat="1" x14ac:dyDescent="0.3">
      <c r="A4" s="63" t="s">
        <v>36</v>
      </c>
      <c r="B4" s="69">
        <v>58524</v>
      </c>
      <c r="C4" s="66">
        <v>7.2916199446811686E-2</v>
      </c>
      <c r="G4" s="54" t="s">
        <v>36</v>
      </c>
      <c r="H4" s="55">
        <v>4</v>
      </c>
      <c r="I4" s="55">
        <v>1</v>
      </c>
      <c r="J4" s="56">
        <f t="shared" si="0"/>
        <v>58524</v>
      </c>
      <c r="K4" s="56" t="str">
        <f t="shared" si="1"/>
        <v/>
      </c>
      <c r="L4" s="56">
        <f t="shared" si="2"/>
        <v>58524</v>
      </c>
      <c r="M4" s="56">
        <f t="shared" si="3"/>
        <v>16488</v>
      </c>
      <c r="N4" s="59">
        <f t="shared" si="4"/>
        <v>0.14071861397968763</v>
      </c>
    </row>
    <row r="5" spans="1:14" s="55" customFormat="1" x14ac:dyDescent="0.3">
      <c r="A5" s="63" t="s">
        <v>32</v>
      </c>
      <c r="B5" s="69">
        <v>150924</v>
      </c>
      <c r="C5" s="66">
        <v>0.18803917171264109</v>
      </c>
      <c r="G5" s="54" t="s">
        <v>32</v>
      </c>
      <c r="H5" s="55">
        <v>2</v>
      </c>
      <c r="I5" s="55">
        <v>8</v>
      </c>
      <c r="J5" s="56">
        <f t="shared" si="0"/>
        <v>150924</v>
      </c>
      <c r="K5" s="56" t="str">
        <f t="shared" si="1"/>
        <v/>
      </c>
      <c r="L5" s="56">
        <f t="shared" si="2"/>
        <v>150924</v>
      </c>
      <c r="M5" s="56">
        <f t="shared" si="3"/>
        <v>72768</v>
      </c>
      <c r="N5" s="59">
        <f t="shared" si="4"/>
        <v>0.62104634292054284</v>
      </c>
    </row>
    <row r="6" spans="1:14" s="55" customFormat="1" x14ac:dyDescent="0.3">
      <c r="A6" s="63" t="s">
        <v>51</v>
      </c>
      <c r="B6" s="69">
        <v>79200</v>
      </c>
      <c r="C6" s="66">
        <v>9.8676833370710926E-2</v>
      </c>
      <c r="G6" s="54" t="s">
        <v>51</v>
      </c>
      <c r="H6" s="55">
        <v>6</v>
      </c>
      <c r="I6" s="55">
        <v>6</v>
      </c>
      <c r="J6" s="56">
        <f t="shared" si="0"/>
        <v>79200</v>
      </c>
      <c r="K6" s="56" t="str">
        <f t="shared" si="1"/>
        <v/>
      </c>
      <c r="L6" s="56">
        <f t="shared" si="2"/>
        <v>79200</v>
      </c>
      <c r="M6" s="56">
        <f t="shared" si="3"/>
        <v>26</v>
      </c>
      <c r="N6" s="59">
        <f t="shared" si="4"/>
        <v>2.218998037040198E-4</v>
      </c>
    </row>
    <row r="7" spans="1:14" s="55" customFormat="1" x14ac:dyDescent="0.3">
      <c r="A7" s="63" t="s">
        <v>45</v>
      </c>
      <c r="B7" s="69">
        <v>222096</v>
      </c>
      <c r="C7" s="66">
        <v>0.27671376242804813</v>
      </c>
      <c r="G7" s="54" t="s">
        <v>45</v>
      </c>
      <c r="H7" s="55">
        <v>5</v>
      </c>
      <c r="I7" s="55">
        <v>9</v>
      </c>
      <c r="J7" s="56">
        <f t="shared" si="0"/>
        <v>222096</v>
      </c>
      <c r="K7" s="56">
        <f t="shared" si="1"/>
        <v>222096</v>
      </c>
      <c r="L7" s="55" t="str">
        <f t="shared" si="2"/>
        <v/>
      </c>
      <c r="M7" s="56">
        <f t="shared" si="3"/>
        <v>2844</v>
      </c>
      <c r="N7" s="60">
        <f t="shared" si="4"/>
        <v>2.4272424682085857E-2</v>
      </c>
    </row>
    <row r="8" spans="1:14" s="55" customFormat="1" x14ac:dyDescent="0.3">
      <c r="A8" s="63" t="s">
        <v>11</v>
      </c>
      <c r="B8" s="69">
        <v>802620</v>
      </c>
      <c r="C8" s="66">
        <v>1</v>
      </c>
    </row>
    <row r="9" spans="1:14" s="55" customFormat="1" x14ac:dyDescent="0.3"/>
    <row r="10" spans="1:14" s="55" customFormat="1" x14ac:dyDescent="0.3"/>
    <row r="11" spans="1:14" s="55" customFormat="1" x14ac:dyDescent="0.3"/>
    <row r="12" spans="1:14" s="55" customFormat="1" ht="27.6" x14ac:dyDescent="0.3">
      <c r="A12" s="64" t="s">
        <v>67</v>
      </c>
      <c r="B12" s="64" t="s">
        <v>71</v>
      </c>
      <c r="C12"/>
      <c r="D12" s="53" t="s">
        <v>28</v>
      </c>
      <c r="E12" s="53" t="s">
        <v>2</v>
      </c>
      <c r="F12" s="55" t="s">
        <v>76</v>
      </c>
      <c r="H12" s="65" t="s">
        <v>78</v>
      </c>
    </row>
    <row r="13" spans="1:14" s="55" customFormat="1" ht="14.4" x14ac:dyDescent="0.3">
      <c r="A13" s="68">
        <v>802620</v>
      </c>
      <c r="B13" s="68">
        <v>898932</v>
      </c>
      <c r="C13"/>
      <c r="D13" s="57">
        <f>GETPIVOTDATA("Sum of Income",$A$12)/GETPIVOTDATA("Sum of Target Income",$A$12)</f>
        <v>0.89285952663827739</v>
      </c>
      <c r="E13" s="57">
        <f>100%-D13</f>
        <v>0.10714047336172261</v>
      </c>
      <c r="F13" s="58">
        <f>AVERAGE(B19:B30)</f>
        <v>66885</v>
      </c>
      <c r="H13" s="56">
        <f>GETPIVOTDATA("Operating profit",$K$18)</f>
        <v>160500</v>
      </c>
    </row>
    <row r="14" spans="1:14" s="55" customFormat="1" x14ac:dyDescent="0.3">
      <c r="A14"/>
      <c r="B14"/>
      <c r="C14"/>
    </row>
    <row r="15" spans="1:14" s="55" customFormat="1" x14ac:dyDescent="0.3">
      <c r="A15"/>
      <c r="B15"/>
      <c r="C15"/>
    </row>
    <row r="16" spans="1:14" s="55" customFormat="1" x14ac:dyDescent="0.3">
      <c r="A16"/>
      <c r="B16"/>
      <c r="C16"/>
    </row>
    <row r="17" spans="1:24" s="55" customFormat="1" x14ac:dyDescent="0.3">
      <c r="A17"/>
      <c r="B17"/>
      <c r="C17"/>
    </row>
    <row r="18" spans="1:24" s="55" customFormat="1" ht="14.4" x14ac:dyDescent="0.3">
      <c r="A18" s="61" t="s">
        <v>10</v>
      </c>
      <c r="B18" s="64" t="s">
        <v>67</v>
      </c>
      <c r="C18" s="64" t="s">
        <v>68</v>
      </c>
      <c r="F18" s="61" t="s">
        <v>10</v>
      </c>
      <c r="G18" s="64" t="s">
        <v>67</v>
      </c>
      <c r="H18" s="64" t="s">
        <v>72</v>
      </c>
      <c r="I18" s="64" t="s">
        <v>73</v>
      </c>
      <c r="K18" s="61" t="s">
        <v>10</v>
      </c>
      <c r="L18" s="64" t="s">
        <v>77</v>
      </c>
      <c r="M18"/>
      <c r="S18" s="61" t="s">
        <v>10</v>
      </c>
      <c r="T18" s="64" t="s">
        <v>67</v>
      </c>
      <c r="U18" s="64" t="s">
        <v>68</v>
      </c>
    </row>
    <row r="19" spans="1:24" s="55" customFormat="1" ht="14.4" x14ac:dyDescent="0.3">
      <c r="A19" s="62" t="s">
        <v>31</v>
      </c>
      <c r="B19" s="68">
        <v>66885</v>
      </c>
      <c r="C19" s="69">
        <v>66885</v>
      </c>
      <c r="F19" s="63" t="s">
        <v>40</v>
      </c>
      <c r="G19" s="69">
        <v>168000</v>
      </c>
      <c r="H19" s="69">
        <v>11856</v>
      </c>
      <c r="I19" s="66">
        <v>0.10118631048903302</v>
      </c>
      <c r="K19" s="62" t="s">
        <v>31</v>
      </c>
      <c r="L19" s="69">
        <v>13375</v>
      </c>
      <c r="M19"/>
      <c r="S19" s="62" t="s">
        <v>34</v>
      </c>
      <c r="T19" s="69">
        <v>432462</v>
      </c>
      <c r="U19" s="66">
        <v>0.5388128877924796</v>
      </c>
      <c r="V19" s="55" t="s">
        <v>79</v>
      </c>
      <c r="W19" s="56">
        <f>T19</f>
        <v>432462</v>
      </c>
      <c r="X19" s="67">
        <f>U19</f>
        <v>0.5388128877924796</v>
      </c>
    </row>
    <row r="20" spans="1:24" s="55" customFormat="1" ht="14.4" x14ac:dyDescent="0.3">
      <c r="A20" s="62" t="s">
        <v>53</v>
      </c>
      <c r="B20" s="68">
        <v>66885</v>
      </c>
      <c r="C20" s="69">
        <v>66885</v>
      </c>
      <c r="F20" s="63" t="s">
        <v>38</v>
      </c>
      <c r="G20" s="69">
        <v>123876</v>
      </c>
      <c r="H20" s="69">
        <v>13188</v>
      </c>
      <c r="I20" s="66">
        <v>0.11255440812494666</v>
      </c>
      <c r="K20" s="62" t="s">
        <v>53</v>
      </c>
      <c r="L20" s="69">
        <v>13375</v>
      </c>
      <c r="M20"/>
      <c r="S20" s="62" t="s">
        <v>55</v>
      </c>
      <c r="T20" s="69">
        <v>370158</v>
      </c>
      <c r="U20" s="66">
        <v>0.46118711220752034</v>
      </c>
      <c r="V20" s="55" t="s">
        <v>80</v>
      </c>
      <c r="W20" s="56">
        <f>T20</f>
        <v>370158</v>
      </c>
      <c r="X20" s="67">
        <f>U20</f>
        <v>0.46118711220752034</v>
      </c>
    </row>
    <row r="21" spans="1:24" s="55" customFormat="1" ht="14.4" x14ac:dyDescent="0.3">
      <c r="A21" s="62" t="s">
        <v>54</v>
      </c>
      <c r="B21" s="68">
        <v>66885</v>
      </c>
      <c r="C21" s="69">
        <v>66885</v>
      </c>
      <c r="F21" s="63" t="s">
        <v>36</v>
      </c>
      <c r="G21" s="69">
        <v>58524</v>
      </c>
      <c r="H21" s="69">
        <v>16488</v>
      </c>
      <c r="I21" s="66">
        <v>0.14071861397968763</v>
      </c>
      <c r="K21" s="62" t="s">
        <v>54</v>
      </c>
      <c r="L21" s="69">
        <v>13375</v>
      </c>
      <c r="M21"/>
      <c r="S21" s="63" t="s">
        <v>11</v>
      </c>
      <c r="T21" s="69">
        <v>802620</v>
      </c>
      <c r="U21" s="66">
        <v>1</v>
      </c>
    </row>
    <row r="22" spans="1:24" s="55" customFormat="1" ht="14.4" x14ac:dyDescent="0.3">
      <c r="A22" s="62" t="s">
        <v>56</v>
      </c>
      <c r="B22" s="68">
        <v>66885</v>
      </c>
      <c r="C22" s="69">
        <v>66885</v>
      </c>
      <c r="F22" s="63" t="s">
        <v>32</v>
      </c>
      <c r="G22" s="69">
        <v>150924</v>
      </c>
      <c r="H22" s="69">
        <v>72768</v>
      </c>
      <c r="I22" s="66">
        <v>0.62104634292054284</v>
      </c>
      <c r="K22" s="62" t="s">
        <v>56</v>
      </c>
      <c r="L22" s="69">
        <v>13375</v>
      </c>
      <c r="M22"/>
      <c r="S22"/>
      <c r="T22"/>
      <c r="U22"/>
    </row>
    <row r="23" spans="1:24" s="55" customFormat="1" ht="14.4" x14ac:dyDescent="0.3">
      <c r="A23" s="62" t="s">
        <v>57</v>
      </c>
      <c r="B23" s="68">
        <v>66885</v>
      </c>
      <c r="C23" s="69">
        <v>66885</v>
      </c>
      <c r="F23" s="63" t="s">
        <v>51</v>
      </c>
      <c r="G23" s="69">
        <v>79200</v>
      </c>
      <c r="H23" s="69">
        <v>26</v>
      </c>
      <c r="I23" s="66">
        <v>2.218998037040198E-4</v>
      </c>
      <c r="K23" s="62" t="s">
        <v>57</v>
      </c>
      <c r="L23" s="69">
        <v>13375</v>
      </c>
      <c r="M23"/>
      <c r="S23"/>
      <c r="T23"/>
      <c r="U23"/>
    </row>
    <row r="24" spans="1:24" s="55" customFormat="1" ht="14.4" x14ac:dyDescent="0.3">
      <c r="A24" s="62" t="s">
        <v>58</v>
      </c>
      <c r="B24" s="68">
        <v>66885</v>
      </c>
      <c r="C24" s="69">
        <v>66885</v>
      </c>
      <c r="F24" s="63" t="s">
        <v>45</v>
      </c>
      <c r="G24" s="69">
        <v>222096</v>
      </c>
      <c r="H24" s="69">
        <v>2844</v>
      </c>
      <c r="I24" s="66">
        <v>2.4272424682085857E-2</v>
      </c>
      <c r="K24" s="62" t="s">
        <v>58</v>
      </c>
      <c r="L24" s="69">
        <v>13375</v>
      </c>
      <c r="M24"/>
      <c r="S24"/>
      <c r="T24"/>
      <c r="U24"/>
    </row>
    <row r="25" spans="1:24" s="55" customFormat="1" ht="14.4" x14ac:dyDescent="0.3">
      <c r="A25" s="62" t="s">
        <v>59</v>
      </c>
      <c r="B25" s="68">
        <v>66885</v>
      </c>
      <c r="C25" s="69">
        <v>66885</v>
      </c>
      <c r="F25" s="63" t="s">
        <v>11</v>
      </c>
      <c r="G25" s="69">
        <v>802620</v>
      </c>
      <c r="H25" s="69">
        <v>117170</v>
      </c>
      <c r="I25" s="66">
        <v>1</v>
      </c>
      <c r="K25" s="62" t="s">
        <v>59</v>
      </c>
      <c r="L25" s="69">
        <v>13375</v>
      </c>
      <c r="M25"/>
      <c r="S25"/>
      <c r="T25"/>
      <c r="U25"/>
    </row>
    <row r="26" spans="1:24" s="55" customFormat="1" ht="14.4" x14ac:dyDescent="0.3">
      <c r="A26" s="62" t="s">
        <v>60</v>
      </c>
      <c r="B26" s="68">
        <v>66885</v>
      </c>
      <c r="C26" s="69">
        <v>66885</v>
      </c>
      <c r="K26" s="62" t="s">
        <v>60</v>
      </c>
      <c r="L26" s="69">
        <v>13375</v>
      </c>
      <c r="M26"/>
      <c r="S26"/>
      <c r="T26"/>
      <c r="U26"/>
    </row>
    <row r="27" spans="1:24" s="55" customFormat="1" ht="14.4" x14ac:dyDescent="0.3">
      <c r="A27" s="62" t="s">
        <v>61</v>
      </c>
      <c r="B27" s="68">
        <v>66885</v>
      </c>
      <c r="C27" s="69">
        <v>66885</v>
      </c>
      <c r="K27" s="62" t="s">
        <v>61</v>
      </c>
      <c r="L27" s="69">
        <v>13375</v>
      </c>
      <c r="M27"/>
      <c r="S27"/>
      <c r="T27"/>
      <c r="U27"/>
    </row>
    <row r="28" spans="1:24" s="55" customFormat="1" ht="14.4" x14ac:dyDescent="0.3">
      <c r="A28" s="62" t="s">
        <v>62</v>
      </c>
      <c r="B28" s="68">
        <v>66885</v>
      </c>
      <c r="C28" s="69">
        <v>66885</v>
      </c>
      <c r="K28" s="62" t="s">
        <v>62</v>
      </c>
      <c r="L28" s="69">
        <v>13375</v>
      </c>
      <c r="M28"/>
      <c r="S28"/>
      <c r="T28"/>
      <c r="U28"/>
    </row>
    <row r="29" spans="1:24" s="55" customFormat="1" ht="14.4" x14ac:dyDescent="0.3">
      <c r="A29" s="62" t="s">
        <v>63</v>
      </c>
      <c r="B29" s="68">
        <v>66885</v>
      </c>
      <c r="C29" s="69">
        <v>66885</v>
      </c>
      <c r="K29" s="62" t="s">
        <v>63</v>
      </c>
      <c r="L29" s="69">
        <v>13375</v>
      </c>
      <c r="M29"/>
      <c r="N29" s="61" t="s">
        <v>10</v>
      </c>
      <c r="O29" s="64" t="s">
        <v>67</v>
      </c>
      <c r="P29" s="64" t="s">
        <v>68</v>
      </c>
      <c r="S29"/>
      <c r="T29"/>
      <c r="U29"/>
    </row>
    <row r="30" spans="1:24" s="55" customFormat="1" ht="14.4" x14ac:dyDescent="0.3">
      <c r="A30" s="62" t="s">
        <v>64</v>
      </c>
      <c r="B30" s="68">
        <v>66885</v>
      </c>
      <c r="C30" s="69">
        <v>66885</v>
      </c>
      <c r="K30" s="62" t="s">
        <v>64</v>
      </c>
      <c r="L30" s="69">
        <v>13375</v>
      </c>
      <c r="M30"/>
      <c r="N30" s="62" t="s">
        <v>34</v>
      </c>
      <c r="O30" s="69">
        <v>432462</v>
      </c>
      <c r="P30" s="66">
        <v>0.5388128877924796</v>
      </c>
      <c r="S30" s="53" t="s">
        <v>28</v>
      </c>
      <c r="T30" s="53" t="s">
        <v>2</v>
      </c>
      <c r="U30"/>
    </row>
    <row r="31" spans="1:24" s="55" customFormat="1" ht="14.4" x14ac:dyDescent="0.3">
      <c r="A31" s="63" t="s">
        <v>11</v>
      </c>
      <c r="B31" s="68">
        <v>802620</v>
      </c>
      <c r="C31" s="69">
        <v>802620</v>
      </c>
      <c r="K31" s="63" t="s">
        <v>11</v>
      </c>
      <c r="L31" s="69">
        <v>160500</v>
      </c>
      <c r="M31"/>
      <c r="N31" s="62" t="s">
        <v>55</v>
      </c>
      <c r="O31" s="69">
        <v>370158</v>
      </c>
      <c r="P31" s="66">
        <v>0.46118711220752034</v>
      </c>
      <c r="S31" s="57">
        <f>GETPIVOTDATA("Sum of Income",$A$12)/GETPIVOTDATA("Sum of Target Income",$A$12)</f>
        <v>0.89285952663827739</v>
      </c>
      <c r="T31" s="57">
        <f>100%-S31</f>
        <v>0.10714047336172261</v>
      </c>
      <c r="U31"/>
    </row>
    <row r="32" spans="1:24" s="55" customFormat="1" ht="14.4" x14ac:dyDescent="0.3">
      <c r="N32" s="63" t="s">
        <v>11</v>
      </c>
      <c r="O32" s="69">
        <v>802620</v>
      </c>
      <c r="P32" s="66">
        <v>1</v>
      </c>
      <c r="S32"/>
      <c r="T32"/>
      <c r="U32"/>
    </row>
    <row r="33" spans="19:21" s="55" customFormat="1" x14ac:dyDescent="0.3">
      <c r="S33"/>
      <c r="T33"/>
      <c r="U33"/>
    </row>
    <row r="34" spans="19:21" s="55" customFormat="1" x14ac:dyDescent="0.3">
      <c r="S34"/>
      <c r="T34"/>
      <c r="U34"/>
    </row>
    <row r="35" spans="19:21" s="55" customFormat="1" x14ac:dyDescent="0.3">
      <c r="S35"/>
      <c r="T35"/>
      <c r="U35"/>
    </row>
    <row r="36" spans="19:21" s="55" customFormat="1" x14ac:dyDescent="0.3"/>
    <row r="37" spans="19:21" s="55" customFormat="1" x14ac:dyDescent="0.3"/>
    <row r="38" spans="19:21" s="55" customFormat="1" x14ac:dyDescent="0.3"/>
    <row r="39" spans="19:21" s="55" customFormat="1" x14ac:dyDescent="0.3"/>
    <row r="40" spans="19:21" s="55" customFormat="1" x14ac:dyDescent="0.3"/>
    <row r="41" spans="19:21" s="55" customFormat="1" x14ac:dyDescent="0.3"/>
    <row r="42" spans="19:21" s="55" customFormat="1" x14ac:dyDescent="0.3"/>
    <row r="43" spans="19:21" s="55" customFormat="1" x14ac:dyDescent="0.3"/>
    <row r="44" spans="19:21" s="55" customFormat="1" x14ac:dyDescent="0.3"/>
    <row r="45" spans="19:21" s="55" customFormat="1" x14ac:dyDescent="0.3"/>
    <row r="46" spans="19:21" s="55" customFormat="1" x14ac:dyDescent="0.3"/>
    <row r="47" spans="19:21" s="55" customFormat="1" x14ac:dyDescent="0.3"/>
    <row r="48" spans="19:21" s="55" customFormat="1" x14ac:dyDescent="0.3"/>
    <row r="49" s="55" customFormat="1" x14ac:dyDescent="0.3"/>
    <row r="50" s="55" customFormat="1" x14ac:dyDescent="0.3"/>
    <row r="51" s="55" customFormat="1" x14ac:dyDescent="0.3"/>
    <row r="52" s="55" customFormat="1" x14ac:dyDescent="0.3"/>
    <row r="53" s="55" customFormat="1" x14ac:dyDescent="0.3"/>
    <row r="54" s="55" customFormat="1" x14ac:dyDescent="0.3"/>
    <row r="55" s="55" customFormat="1" x14ac:dyDescent="0.3"/>
    <row r="56" s="55" customFormat="1" x14ac:dyDescent="0.3"/>
    <row r="57" s="55" customFormat="1" x14ac:dyDescent="0.3"/>
    <row r="58" s="55" customFormat="1" x14ac:dyDescent="0.3"/>
    <row r="59" s="55" customFormat="1" x14ac:dyDescent="0.3"/>
    <row r="60" s="55" customFormat="1" x14ac:dyDescent="0.3"/>
    <row r="61" s="55" customFormat="1" x14ac:dyDescent="0.3"/>
    <row r="62" s="55" customFormat="1" x14ac:dyDescent="0.3"/>
    <row r="63" s="55" customFormat="1" x14ac:dyDescent="0.3"/>
    <row r="64" s="55" customFormat="1" x14ac:dyDescent="0.3"/>
    <row r="65" s="55" customFormat="1" x14ac:dyDescent="0.3"/>
    <row r="66" s="55" customFormat="1" x14ac:dyDescent="0.3"/>
    <row r="67" s="55" customFormat="1" x14ac:dyDescent="0.3"/>
    <row r="68" s="55" customFormat="1" x14ac:dyDescent="0.3"/>
    <row r="69" s="55" customFormat="1" x14ac:dyDescent="0.3"/>
    <row r="70" s="55" customFormat="1" x14ac:dyDescent="0.3"/>
    <row r="71" s="55" customFormat="1" x14ac:dyDescent="0.3"/>
    <row r="72" s="55" customFormat="1" x14ac:dyDescent="0.3"/>
    <row r="73" s="55" customFormat="1" x14ac:dyDescent="0.3"/>
    <row r="74" s="55" customFormat="1" x14ac:dyDescent="0.3"/>
    <row r="75" s="55" customFormat="1" x14ac:dyDescent="0.3"/>
    <row r="76" s="55" customFormat="1" x14ac:dyDescent="0.3"/>
    <row r="77" s="55" customFormat="1" x14ac:dyDescent="0.3"/>
    <row r="78" s="55" customFormat="1" x14ac:dyDescent="0.3"/>
    <row r="79" s="55" customFormat="1" x14ac:dyDescent="0.3"/>
    <row r="80" s="55" customFormat="1" x14ac:dyDescent="0.3"/>
    <row r="81" s="55" customFormat="1" x14ac:dyDescent="0.3"/>
    <row r="82" s="55" customFormat="1" x14ac:dyDescent="0.3"/>
    <row r="83" s="55" customFormat="1" x14ac:dyDescent="0.3"/>
    <row r="84" s="55" customFormat="1" x14ac:dyDescent="0.3"/>
    <row r="85" s="55" customFormat="1" x14ac:dyDescent="0.3"/>
    <row r="86" s="55" customFormat="1" x14ac:dyDescent="0.3"/>
    <row r="87" s="55" customFormat="1" x14ac:dyDescent="0.3"/>
    <row r="88" s="55" customFormat="1" x14ac:dyDescent="0.3"/>
    <row r="89" s="55" customFormat="1" x14ac:dyDescent="0.3"/>
    <row r="90" s="55" customFormat="1" x14ac:dyDescent="0.3"/>
    <row r="91" s="55" customFormat="1" x14ac:dyDescent="0.3"/>
    <row r="92" s="55" customFormat="1" x14ac:dyDescent="0.3"/>
    <row r="93" s="55" customFormat="1" x14ac:dyDescent="0.3"/>
    <row r="94" s="55" customFormat="1" x14ac:dyDescent="0.3"/>
    <row r="95" s="55" customFormat="1" x14ac:dyDescent="0.3"/>
    <row r="96" s="55" customFormat="1" x14ac:dyDescent="0.3"/>
    <row r="97" s="55" customFormat="1" x14ac:dyDescent="0.3"/>
    <row r="98" s="55" customFormat="1" x14ac:dyDescent="0.3"/>
    <row r="99" s="55" customFormat="1" x14ac:dyDescent="0.3"/>
    <row r="100" s="55" customFormat="1" x14ac:dyDescent="0.3"/>
    <row r="101" s="55" customFormat="1" x14ac:dyDescent="0.3"/>
    <row r="102" s="55" customFormat="1" x14ac:dyDescent="0.3"/>
    <row r="103" s="55" customFormat="1" x14ac:dyDescent="0.3"/>
    <row r="104" s="55" customFormat="1" x14ac:dyDescent="0.3"/>
    <row r="105" s="55" customFormat="1" x14ac:dyDescent="0.3"/>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E551-D491-42B1-8E83-C50C88692752}">
  <dimension ref="A1:S21"/>
  <sheetViews>
    <sheetView topLeftCell="A2" workbookViewId="0">
      <selection activeCell="S15" sqref="S15:S20"/>
    </sheetView>
  </sheetViews>
  <sheetFormatPr defaultRowHeight="14.4" x14ac:dyDescent="0.3"/>
  <cols>
    <col min="1" max="1" width="14.44140625" bestFit="1" customWidth="1"/>
    <col min="2" max="2" width="12.77734375" bestFit="1" customWidth="1"/>
    <col min="3" max="3" width="15.44140625" bestFit="1" customWidth="1"/>
    <col min="4" max="4" width="21.5546875" customWidth="1"/>
    <col min="5" max="5" width="12.5546875" customWidth="1"/>
    <col min="10" max="10" width="3.109375" customWidth="1"/>
    <col min="11" max="11" width="1" customWidth="1"/>
    <col min="12" max="12" width="3.44140625" customWidth="1"/>
    <col min="15" max="15" width="19.21875" customWidth="1"/>
    <col min="16" max="16" width="7.44140625" customWidth="1"/>
    <col min="17" max="17" width="15.77734375" bestFit="1" customWidth="1"/>
    <col min="18" max="18" width="13.77734375" customWidth="1"/>
  </cols>
  <sheetData>
    <row r="1" spans="1:19" ht="15" thickBot="1" x14ac:dyDescent="0.35">
      <c r="A1" s="8" t="s">
        <v>10</v>
      </c>
      <c r="B1" t="s">
        <v>12</v>
      </c>
      <c r="C1" t="s">
        <v>13</v>
      </c>
    </row>
    <row r="2" spans="1:19" x14ac:dyDescent="0.3">
      <c r="A2" s="9" t="s">
        <v>4</v>
      </c>
      <c r="B2" s="10">
        <v>364236</v>
      </c>
      <c r="C2" s="11">
        <v>0.31147255002565416</v>
      </c>
      <c r="L2" s="15"/>
    </row>
    <row r="3" spans="1:19" x14ac:dyDescent="0.3">
      <c r="A3" s="9" t="s">
        <v>5</v>
      </c>
      <c r="B3" s="10">
        <v>197480</v>
      </c>
      <c r="C3" s="11">
        <v>0.16887292628698478</v>
      </c>
      <c r="E3" s="13" t="s">
        <v>16</v>
      </c>
      <c r="L3" s="9"/>
    </row>
    <row r="4" spans="1:19" x14ac:dyDescent="0.3">
      <c r="A4" s="9" t="s">
        <v>6</v>
      </c>
      <c r="B4" s="10">
        <v>187412</v>
      </c>
      <c r="C4" s="11">
        <v>0.16026338293141781</v>
      </c>
      <c r="E4" s="14">
        <f>GETPIVOTDATA("Sum of Amount",$A$1)</f>
        <v>1169400</v>
      </c>
      <c r="L4" s="9"/>
    </row>
    <row r="5" spans="1:19" ht="21" x14ac:dyDescent="0.4">
      <c r="A5" s="9" t="s">
        <v>7</v>
      </c>
      <c r="B5" s="10">
        <v>167840</v>
      </c>
      <c r="C5" s="11">
        <v>0.14352659483495811</v>
      </c>
      <c r="L5" s="9"/>
      <c r="O5" s="25" t="s">
        <v>4</v>
      </c>
      <c r="P5" s="24">
        <f>IFERROR(VLOOKUP(O5,A:C,3,0),"")</f>
        <v>0.31147255002565416</v>
      </c>
      <c r="Q5" s="28">
        <f>IFERROR(VLOOKUP(O5,A:B,2,0),"")</f>
        <v>364236</v>
      </c>
    </row>
    <row r="6" spans="1:19" ht="21" x14ac:dyDescent="0.4">
      <c r="A6" s="9" t="s">
        <v>8</v>
      </c>
      <c r="B6" s="10">
        <v>126472</v>
      </c>
      <c r="C6" s="11">
        <v>0.10815118864374892</v>
      </c>
      <c r="G6" s="12" t="s">
        <v>14</v>
      </c>
      <c r="L6" s="9"/>
      <c r="O6" s="26" t="s">
        <v>5</v>
      </c>
      <c r="P6" s="23">
        <f t="shared" ref="P6:P10" si="0">IFERROR(VLOOKUP(O6,A:C,3,0),"")</f>
        <v>0.16887292628698478</v>
      </c>
      <c r="Q6" s="29">
        <f t="shared" ref="Q6:Q10" si="1">IFERROR(VLOOKUP(O6,A:B,2,0),"")</f>
        <v>197480</v>
      </c>
    </row>
    <row r="7" spans="1:19" ht="21" x14ac:dyDescent="0.4">
      <c r="A7" s="9" t="s">
        <v>9</v>
      </c>
      <c r="B7" s="10">
        <v>125960</v>
      </c>
      <c r="C7" s="11">
        <v>0.10771335727723619</v>
      </c>
      <c r="L7" s="9"/>
      <c r="O7" s="26" t="s">
        <v>6</v>
      </c>
      <c r="P7" s="23">
        <f t="shared" si="0"/>
        <v>0.16026338293141781</v>
      </c>
      <c r="Q7" s="29">
        <f t="shared" si="1"/>
        <v>187412</v>
      </c>
    </row>
    <row r="8" spans="1:19" ht="21" x14ac:dyDescent="0.4">
      <c r="A8" s="9" t="s">
        <v>11</v>
      </c>
      <c r="B8" s="10">
        <v>1169400</v>
      </c>
      <c r="C8" s="11">
        <v>1</v>
      </c>
      <c r="L8" s="9"/>
      <c r="O8" s="26" t="s">
        <v>7</v>
      </c>
      <c r="P8" s="23">
        <f t="shared" si="0"/>
        <v>0.14352659483495811</v>
      </c>
      <c r="Q8" s="29">
        <f t="shared" si="1"/>
        <v>167840</v>
      </c>
    </row>
    <row r="9" spans="1:19" ht="21" x14ac:dyDescent="0.4">
      <c r="L9" s="9"/>
      <c r="O9" s="26" t="s">
        <v>9</v>
      </c>
      <c r="P9" s="23">
        <f t="shared" si="0"/>
        <v>0.10771335727723619</v>
      </c>
      <c r="Q9" s="29">
        <f t="shared" si="1"/>
        <v>125960</v>
      </c>
    </row>
    <row r="10" spans="1:19" ht="21" x14ac:dyDescent="0.4">
      <c r="L10" s="9"/>
      <c r="O10" s="27" t="s">
        <v>8</v>
      </c>
      <c r="P10" s="21">
        <f t="shared" si="0"/>
        <v>0.10815118864374892</v>
      </c>
      <c r="Q10" s="30">
        <f t="shared" si="1"/>
        <v>126472</v>
      </c>
    </row>
    <row r="11" spans="1:19" x14ac:dyDescent="0.3">
      <c r="L11" s="9"/>
    </row>
    <row r="12" spans="1:19" x14ac:dyDescent="0.3">
      <c r="D12" s="18"/>
      <c r="L12" s="9"/>
    </row>
    <row r="13" spans="1:19" x14ac:dyDescent="0.3">
      <c r="C13" s="17"/>
      <c r="L13" s="9"/>
    </row>
    <row r="14" spans="1:19" x14ac:dyDescent="0.3">
      <c r="C14" s="19"/>
      <c r="D14" s="20"/>
      <c r="L14" s="9"/>
      <c r="O14" s="9"/>
      <c r="P14" s="10" t="s">
        <v>22</v>
      </c>
      <c r="Q14" s="11" t="s">
        <v>23</v>
      </c>
      <c r="R14" t="s">
        <v>24</v>
      </c>
      <c r="S14" t="s">
        <v>22</v>
      </c>
    </row>
    <row r="15" spans="1:19" ht="21" x14ac:dyDescent="0.4">
      <c r="A15" t="s">
        <v>12</v>
      </c>
      <c r="B15" t="s">
        <v>17</v>
      </c>
      <c r="D15" s="22" t="s">
        <v>19</v>
      </c>
      <c r="E15" s="22" t="s">
        <v>18</v>
      </c>
      <c r="O15" s="17" t="s">
        <v>4</v>
      </c>
      <c r="P15" s="36" t="str">
        <f>IF(O15=$A$2,"•","")</f>
        <v>•</v>
      </c>
      <c r="Q15" s="38" t="str">
        <f>IF(O15=$A$2,"•","")</f>
        <v>•</v>
      </c>
      <c r="R15" s="32" t="str">
        <f>IF(O15=NNN$2,"","•")</f>
        <v>•</v>
      </c>
      <c r="S15" s="34" t="str">
        <f>IF(O15=NNN$2,"","•")</f>
        <v>•</v>
      </c>
    </row>
    <row r="16" spans="1:19" ht="21" x14ac:dyDescent="0.4">
      <c r="A16" s="10">
        <v>1169400</v>
      </c>
      <c r="B16" s="10">
        <v>1780425.7599999998</v>
      </c>
      <c r="D16" s="21">
        <f>100%-E16</f>
        <v>0.34319081071934154</v>
      </c>
      <c r="E16" s="21">
        <f>GETPIVOTDATA("Sum of Amount",$A$15)/GETPIVOTDATA("Sum of Target",$A$15)</f>
        <v>0.65680918928065846</v>
      </c>
      <c r="O16" s="19" t="s">
        <v>5</v>
      </c>
      <c r="P16" s="37" t="str">
        <f t="shared" ref="P16:P20" si="2">IF(O16=$A$2,"•","")</f>
        <v/>
      </c>
      <c r="Q16" s="39" t="str">
        <f t="shared" ref="Q16:Q20" si="3">IF(O16=$A$2,"•","")</f>
        <v/>
      </c>
      <c r="R16" s="32" t="str">
        <f t="shared" ref="R16:R20" si="4">IF(O16=NNN$2,"","•")</f>
        <v>•</v>
      </c>
      <c r="S16" s="34" t="str">
        <f t="shared" ref="S16:S20" si="5">IF(O16=NNN$2,"","•")</f>
        <v>•</v>
      </c>
    </row>
    <row r="17" spans="4:19" ht="21" x14ac:dyDescent="0.4">
      <c r="E17" s="16"/>
      <c r="O17" s="19" t="s">
        <v>6</v>
      </c>
      <c r="P17" s="37" t="str">
        <f t="shared" si="2"/>
        <v/>
      </c>
      <c r="Q17" s="39" t="str">
        <f t="shared" si="3"/>
        <v/>
      </c>
      <c r="R17" s="32" t="str">
        <f t="shared" si="4"/>
        <v>•</v>
      </c>
      <c r="S17" s="34" t="str">
        <f t="shared" si="5"/>
        <v>•</v>
      </c>
    </row>
    <row r="18" spans="4:19" ht="21" x14ac:dyDescent="0.4">
      <c r="D18" s="22" t="s">
        <v>20</v>
      </c>
      <c r="E18" s="22" t="s">
        <v>21</v>
      </c>
      <c r="O18" s="19" t="s">
        <v>7</v>
      </c>
      <c r="P18" s="37" t="str">
        <f t="shared" si="2"/>
        <v/>
      </c>
      <c r="Q18" s="39" t="str">
        <f t="shared" si="3"/>
        <v/>
      </c>
      <c r="R18" s="32" t="str">
        <f t="shared" si="4"/>
        <v>•</v>
      </c>
      <c r="S18" s="34" t="str">
        <f t="shared" si="5"/>
        <v>•</v>
      </c>
    </row>
    <row r="19" spans="4:19" ht="21" x14ac:dyDescent="0.4">
      <c r="D19" s="22">
        <v>0</v>
      </c>
      <c r="E19" s="22">
        <v>1</v>
      </c>
      <c r="O19" s="19" t="s">
        <v>9</v>
      </c>
      <c r="P19" s="37" t="str">
        <f t="shared" si="2"/>
        <v/>
      </c>
      <c r="Q19" s="39" t="str">
        <f t="shared" si="3"/>
        <v/>
      </c>
      <c r="R19" s="32" t="str">
        <f t="shared" si="4"/>
        <v>•</v>
      </c>
      <c r="S19" s="34" t="str">
        <f t="shared" si="5"/>
        <v>•</v>
      </c>
    </row>
    <row r="20" spans="4:19" ht="21" x14ac:dyDescent="0.4">
      <c r="D20">
        <f>SIN(D16*2*PI())</f>
        <v>0.83341646659422952</v>
      </c>
      <c r="E20" s="16">
        <f>COS(E16*2*PI())</f>
        <v>-0.55264544982256958</v>
      </c>
      <c r="O20" s="31" t="s">
        <v>8</v>
      </c>
      <c r="P20" s="33" t="str">
        <f t="shared" si="2"/>
        <v/>
      </c>
      <c r="Q20" s="35" t="str">
        <f t="shared" si="3"/>
        <v/>
      </c>
      <c r="R20" s="32" t="str">
        <f t="shared" si="4"/>
        <v>•</v>
      </c>
      <c r="S20" s="34" t="str">
        <f t="shared" si="5"/>
        <v>•</v>
      </c>
    </row>
    <row r="21" spans="4:19" x14ac:dyDescent="0.3">
      <c r="E21" s="16"/>
    </row>
  </sheetData>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534C-744B-4F78-BAFA-8CFAD1D5E9DB}">
  <sheetPr>
    <tabColor rgb="FF194AFE"/>
  </sheetPr>
  <dimension ref="A1"/>
  <sheetViews>
    <sheetView showGridLines="0" showRowColHeaders="0" tabSelected="1" zoomScaleNormal="100" workbookViewId="0">
      <selection activeCell="E15" sqref="E15"/>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A2C93-25E0-433A-B0C6-7A1B5341C235}">
  <sheetPr>
    <tabColor rgb="FF194AFE"/>
  </sheetPr>
  <dimension ref="E12"/>
  <sheetViews>
    <sheetView showGridLines="0" showRowColHeaders="0" zoomScaleNormal="100" workbookViewId="0">
      <selection activeCell="F31" sqref="F31"/>
    </sheetView>
  </sheetViews>
  <sheetFormatPr defaultRowHeight="14.4" x14ac:dyDescent="0.3"/>
  <cols>
    <col min="1" max="16384" width="8.88671875" style="7"/>
  </cols>
  <sheetData>
    <row r="12" spans="5:5" x14ac:dyDescent="0.3">
      <c r="E12" s="7" t="s">
        <v>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BB46-55BE-477E-93B1-68EE69E49865}">
  <sheetPr>
    <tabColor rgb="FF194AFE"/>
  </sheetPr>
  <dimension ref="A1"/>
  <sheetViews>
    <sheetView showGridLines="0" showRowColHeaders="0" workbookViewId="0">
      <selection activeCell="S5" sqref="S5"/>
    </sheetView>
  </sheetViews>
  <sheetFormatPr defaultRowHeight="14.4" x14ac:dyDescent="0.3"/>
  <cols>
    <col min="1" max="16384" width="8.88671875" style="7"/>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E03AB-96BC-41AA-BC5C-2F514417EF73}">
  <sheetPr>
    <tabColor rgb="FF194AFE"/>
  </sheetPr>
  <dimension ref="A1"/>
  <sheetViews>
    <sheetView showGridLines="0" showRowColHeaders="0" workbookViewId="0">
      <selection activeCell="M24" sqref="M24"/>
    </sheetView>
  </sheetViews>
  <sheetFormatPr defaultRowHeight="14.4" x14ac:dyDescent="0.3"/>
  <cols>
    <col min="1" max="16384" width="8.88671875" style="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Tables</vt:lpstr>
      <vt:lpstr>Data2</vt:lpstr>
      <vt:lpstr>Pivottables2</vt:lpstr>
      <vt:lpstr>Pivottables</vt:lpstr>
      <vt:lpstr>Income Sources</vt:lpstr>
      <vt:lpstr>Geographically</vt:lpstr>
      <vt:lpstr>Sales Process</vt:lpstr>
      <vt:lpstr>Projects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Dashboards System - Dynamic Excel Map Chart</dc:title>
  <dc:subject/>
  <dc:creator>www.other-levels.com</dc:creator>
  <cp:keywords/>
  <dc:description>Copyright © 2022 Other Level's. All rights reserved
"Any illegal reproduction of this content in any form will result in immediate action against the person concerned."</dc:description>
  <cp:lastModifiedBy>peter Romany</cp:lastModifiedBy>
  <dcterms:created xsi:type="dcterms:W3CDTF">2022-03-30T07:46:31Z</dcterms:created>
  <dcterms:modified xsi:type="dcterms:W3CDTF">2024-12-13T15:42:06Z</dcterms:modified>
  <cp:category/>
</cp:coreProperties>
</file>