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dgar\GitHub\repos\ECE-569-CUDA-Shadow-Removal\docs\"/>
    </mc:Choice>
  </mc:AlternateContent>
  <xr:revisionPtr revIDLastSave="0" documentId="13_ncr:1_{A71D6698-3F91-4BB1-9620-AEC0D886AB1A}" xr6:coauthVersionLast="47" xr6:coauthVersionMax="47" xr10:uidLastSave="{00000000-0000-0000-0000-000000000000}"/>
  <bookViews>
    <workbookView xWindow="-28920" yWindow="-120" windowWidth="29040" windowHeight="16440" xr2:uid="{A69DAE16-0BC9-4B6F-B1F0-34593CC2464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0" i="2" l="1"/>
  <c r="F70" i="2" s="1"/>
  <c r="E71" i="2"/>
  <c r="E72" i="2"/>
  <c r="E73" i="2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69" i="2"/>
  <c r="E49" i="2"/>
  <c r="F49" i="2" s="1"/>
  <c r="E50" i="2"/>
  <c r="F50" i="2" s="1"/>
  <c r="E51" i="2"/>
  <c r="E52" i="2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E60" i="2"/>
  <c r="E61" i="2"/>
  <c r="F61" i="2" s="1"/>
  <c r="E48" i="2"/>
  <c r="D62" i="2"/>
  <c r="F60" i="2"/>
  <c r="F59" i="2"/>
  <c r="D41" i="2"/>
  <c r="E27" i="2"/>
  <c r="F27" i="2" s="1"/>
  <c r="E28" i="2"/>
  <c r="F28" i="2" s="1"/>
  <c r="E29" i="2"/>
  <c r="F29" i="2" s="1"/>
  <c r="E30" i="2"/>
  <c r="E31" i="2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F71" i="2"/>
  <c r="E7" i="2"/>
  <c r="F7" i="2" s="1"/>
  <c r="E8" i="2"/>
  <c r="F8" i="2" s="1"/>
  <c r="E9" i="2"/>
  <c r="E10" i="2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6" i="2"/>
  <c r="D83" i="2"/>
  <c r="D20" i="2"/>
  <c r="F51" i="2" l="1"/>
  <c r="E83" i="2"/>
  <c r="E62" i="2"/>
  <c r="F62" i="2" s="1"/>
  <c r="F48" i="2"/>
  <c r="F30" i="2"/>
  <c r="F72" i="2"/>
  <c r="E41" i="2"/>
  <c r="F41" i="2" s="1"/>
  <c r="F69" i="2"/>
  <c r="F9" i="2"/>
  <c r="F83" i="2"/>
  <c r="F6" i="2"/>
  <c r="E20" i="2"/>
  <c r="F20" i="2" s="1"/>
</calcChain>
</file>

<file path=xl/sharedStrings.xml><?xml version="1.0" encoding="utf-8"?>
<sst xmlns="http://schemas.openxmlformats.org/spreadsheetml/2006/main" count="117" uniqueCount="25">
  <si>
    <t>Speedup</t>
  </si>
  <si>
    <t>Convolution</t>
  </si>
  <si>
    <t xml:space="preserve">Colorspace </t>
  </si>
  <si>
    <t>Image Binarization (Light-Gray)</t>
  </si>
  <si>
    <t>Image Binarization (Light-YUV)</t>
  </si>
  <si>
    <t>Image Mapping (Shadow)</t>
  </si>
  <si>
    <t>Image Mapping (Light)</t>
  </si>
  <si>
    <t>Image Mask Combination (Shadow)</t>
  </si>
  <si>
    <t>Image Mask Combination (Light)</t>
  </si>
  <si>
    <t>Result Image</t>
  </si>
  <si>
    <t>Histogram (YUV)</t>
  </si>
  <si>
    <t>Histogram (Grayscale)</t>
  </si>
  <si>
    <t>Kernel</t>
  </si>
  <si>
    <t>Image Binarization (Shadow-Gray)</t>
  </si>
  <si>
    <t>Erosion (Shadow)</t>
  </si>
  <si>
    <t>Erosion (Light)</t>
  </si>
  <si>
    <r>
      <t xml:space="preserve">Execution Time </t>
    </r>
    <r>
      <rPr>
        <b/>
        <sz val="11"/>
        <color theme="1"/>
        <rFont val="Arial Narrow"/>
        <family val="2"/>
      </rPr>
      <t>[</t>
    </r>
    <r>
      <rPr>
        <sz val="11"/>
        <color theme="1"/>
        <rFont val="Times New Roman"/>
        <family val="1"/>
      </rPr>
      <t>μs</t>
    </r>
    <r>
      <rPr>
        <b/>
        <sz val="11"/>
        <color theme="1"/>
        <rFont val="Arial Narrow"/>
        <family val="2"/>
      </rPr>
      <t>]</t>
    </r>
    <r>
      <rPr>
        <b/>
        <sz val="11"/>
        <color theme="1"/>
        <rFont val="Aptos Narrow"/>
        <family val="2"/>
      </rPr>
      <t xml:space="preserve"> (MATLAB)</t>
    </r>
  </si>
  <si>
    <r>
      <t xml:space="preserve">Execution Time </t>
    </r>
    <r>
      <rPr>
        <b/>
        <sz val="11"/>
        <color theme="1"/>
        <rFont val="Arial Narrow"/>
        <family val="2"/>
      </rPr>
      <t>[</t>
    </r>
    <r>
      <rPr>
        <sz val="11"/>
        <color theme="1"/>
        <rFont val="Times New Roman"/>
        <family val="1"/>
      </rPr>
      <t>μs</t>
    </r>
    <r>
      <rPr>
        <b/>
        <sz val="11"/>
        <color theme="1"/>
        <rFont val="Arial Narrow"/>
        <family val="2"/>
      </rPr>
      <t>]</t>
    </r>
    <r>
      <rPr>
        <b/>
        <sz val="11"/>
        <color theme="1"/>
        <rFont val="Aptos Narrow"/>
        <family val="2"/>
      </rPr>
      <t xml:space="preserve"> (CUDA)</t>
    </r>
  </si>
  <si>
    <t>Total:</t>
  </si>
  <si>
    <t>Duration</t>
  </si>
  <si>
    <t>Kernel Duration [ns]</t>
  </si>
  <si>
    <t>1548x976 [plt4.jpg]</t>
  </si>
  <si>
    <t>1416x614 [plt5.jpg]</t>
  </si>
  <si>
    <t>4500x4148 [plt.jpg] (with floating point CUDA optimization)</t>
  </si>
  <si>
    <t>4500x4148 [plt.jpg] (no floating point CUDA optimization)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</si>
</sst>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11"/>
      <color theme="1"/>
      <name val="Times New Roman"/>
      <family val="1"/>
    </font>
    <font>
      <b/>
      <sz val="11"/>
      <color theme="1"/>
      <name val="Arial Narrow"/>
      <family val="2"/>
    </font>
    <font>
      <sz val="11"/>
      <color rgb="FFFF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11" fontId="0" fillId="0" borderId="0" xfId="0" applyNumberFormat="1"/>
    <xf numFmtId="4" fontId="0" fillId="0" borderId="4" xfId="0" applyNumberFormat="1" applyBorder="1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1" xfId="0" applyNumberFormat="1" applyBorder="1"/>
    <xf numFmtId="3" fontId="0" fillId="0" borderId="12" xfId="0" applyNumberFormat="1" applyBorder="1"/>
    <xf numFmtId="0" fontId="0" fillId="0" borderId="0" xfId="0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 vertical="center"/>
    </xf>
    <xf numFmtId="0" fontId="0" fillId="0" borderId="4" xfId="0" applyBorder="1"/>
    <xf numFmtId="0" fontId="1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164" fontId="0" fillId="0" borderId="8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9E4A-4555-47A4-B882-28B3708BBDD5}">
  <dimension ref="B3:W89"/>
  <sheetViews>
    <sheetView tabSelected="1" zoomScale="115" zoomScaleNormal="115" workbookViewId="0">
      <selection activeCell="G64" sqref="G64:G65"/>
    </sheetView>
  </sheetViews>
  <sheetFormatPr defaultRowHeight="15" x14ac:dyDescent="0.25"/>
  <cols>
    <col min="2" max="2" width="12" style="2" customWidth="1"/>
    <col min="3" max="3" width="33" style="2" bestFit="1" customWidth="1"/>
    <col min="4" max="4" width="27.140625" style="1" bestFit="1" customWidth="1"/>
    <col min="5" max="5" width="25" bestFit="1" customWidth="1"/>
    <col min="6" max="10" width="19" style="2" customWidth="1"/>
    <col min="13" max="13" width="16.7109375" style="2" customWidth="1"/>
    <col min="14" max="23" width="11.5703125" customWidth="1"/>
    <col min="24" max="24" width="13" customWidth="1"/>
    <col min="25" max="25" width="11.5703125" bestFit="1" customWidth="1"/>
  </cols>
  <sheetData>
    <row r="3" spans="2:23" x14ac:dyDescent="0.25">
      <c r="E3" s="1"/>
      <c r="F3" s="1"/>
      <c r="G3" s="1"/>
      <c r="H3" s="1"/>
      <c r="I3" s="1"/>
      <c r="J3" s="1"/>
    </row>
    <row r="4" spans="2:23" x14ac:dyDescent="0.25">
      <c r="C4" s="37" t="s">
        <v>21</v>
      </c>
      <c r="D4" s="38"/>
      <c r="E4" s="38"/>
      <c r="F4" s="39"/>
      <c r="G4" s="33"/>
      <c r="H4" s="33"/>
      <c r="I4" s="33"/>
      <c r="J4" s="33"/>
    </row>
    <row r="5" spans="2:23" ht="16.5" x14ac:dyDescent="0.25">
      <c r="C5" s="7" t="s">
        <v>12</v>
      </c>
      <c r="D5" s="7" t="s">
        <v>16</v>
      </c>
      <c r="E5" s="7" t="s">
        <v>17</v>
      </c>
      <c r="F5" s="7" t="s">
        <v>0</v>
      </c>
      <c r="G5" s="34"/>
      <c r="H5" s="34"/>
      <c r="I5" s="34"/>
      <c r="J5" s="34"/>
      <c r="N5" s="42" t="s">
        <v>20</v>
      </c>
      <c r="O5" s="43"/>
      <c r="P5" s="43"/>
      <c r="Q5" s="43"/>
      <c r="R5" s="43"/>
      <c r="S5" s="43"/>
      <c r="T5" s="43"/>
      <c r="U5" s="43"/>
      <c r="V5" s="43"/>
      <c r="W5" s="44"/>
    </row>
    <row r="6" spans="2:23" x14ac:dyDescent="0.25">
      <c r="B6"/>
      <c r="C6" s="4" t="s">
        <v>2</v>
      </c>
      <c r="D6" s="2">
        <v>107160</v>
      </c>
      <c r="E6" s="1">
        <f>AVERAGE(N6:W6)/1000</f>
        <v>862.46400000000006</v>
      </c>
      <c r="F6" s="4">
        <f>D6/E6</f>
        <v>124.24866429207479</v>
      </c>
      <c r="L6" s="10"/>
      <c r="M6" s="2" t="s">
        <v>2</v>
      </c>
      <c r="N6" s="14">
        <v>862528</v>
      </c>
      <c r="O6" s="12">
        <v>862528</v>
      </c>
      <c r="P6" s="12">
        <v>862720</v>
      </c>
      <c r="Q6" s="12">
        <v>862176</v>
      </c>
      <c r="R6" s="12">
        <v>862528</v>
      </c>
      <c r="S6" s="12">
        <v>862688</v>
      </c>
      <c r="T6" s="12">
        <v>862528</v>
      </c>
      <c r="U6" s="12">
        <v>862304</v>
      </c>
      <c r="V6" s="12">
        <v>862240</v>
      </c>
      <c r="W6" s="15">
        <v>862400</v>
      </c>
    </row>
    <row r="7" spans="2:23" x14ac:dyDescent="0.25">
      <c r="B7"/>
      <c r="C7" s="5" t="s">
        <v>11</v>
      </c>
      <c r="D7" s="2">
        <v>430.03530000000001</v>
      </c>
      <c r="E7" s="1">
        <f t="shared" ref="E7:E19" si="0">AVERAGE(N7:W7)/1000</f>
        <v>552.90240000000006</v>
      </c>
      <c r="F7" s="4">
        <f t="shared" ref="F7:F19" si="1">D7/E7</f>
        <v>0.7777779586415251</v>
      </c>
      <c r="M7" s="2" t="s">
        <v>11</v>
      </c>
      <c r="N7" s="14">
        <v>552672</v>
      </c>
      <c r="O7" s="12">
        <v>552544</v>
      </c>
      <c r="P7" s="12">
        <v>552544</v>
      </c>
      <c r="Q7" s="12">
        <v>553280</v>
      </c>
      <c r="R7" s="12">
        <v>552800</v>
      </c>
      <c r="S7" s="12">
        <v>552864</v>
      </c>
      <c r="T7" s="12">
        <v>552992</v>
      </c>
      <c r="U7" s="12">
        <v>553344</v>
      </c>
      <c r="V7" s="12">
        <v>552928</v>
      </c>
      <c r="W7" s="15">
        <v>553056</v>
      </c>
    </row>
    <row r="8" spans="2:23" x14ac:dyDescent="0.25">
      <c r="B8"/>
      <c r="C8" s="5" t="s">
        <v>10</v>
      </c>
      <c r="D8" s="36">
        <v>277.05042500000002</v>
      </c>
      <c r="E8" s="1">
        <f t="shared" si="0"/>
        <v>552.97280000000001</v>
      </c>
      <c r="F8" s="4">
        <f t="shared" si="1"/>
        <v>0.50101998687819727</v>
      </c>
      <c r="L8" s="10"/>
      <c r="M8" s="2" t="s">
        <v>10</v>
      </c>
      <c r="N8" s="14">
        <v>552896</v>
      </c>
      <c r="O8" s="12">
        <v>552992</v>
      </c>
      <c r="P8" s="12">
        <v>552960</v>
      </c>
      <c r="Q8" s="12">
        <v>552704</v>
      </c>
      <c r="R8" s="12">
        <v>553024</v>
      </c>
      <c r="S8" s="12">
        <v>552928</v>
      </c>
      <c r="T8" s="12">
        <v>553024</v>
      </c>
      <c r="U8" s="12">
        <v>553120</v>
      </c>
      <c r="V8" s="12">
        <v>552608</v>
      </c>
      <c r="W8" s="15">
        <v>553472</v>
      </c>
    </row>
    <row r="9" spans="2:23" x14ac:dyDescent="0.25">
      <c r="B9"/>
      <c r="C9" s="5" t="s">
        <v>13</v>
      </c>
      <c r="D9" s="45">
        <v>2360.1999999999998</v>
      </c>
      <c r="E9" s="1">
        <f t="shared" si="0"/>
        <v>79.142399999999995</v>
      </c>
      <c r="F9" s="47">
        <f>D9/(E9+E10)</f>
        <v>14.899650519170942</v>
      </c>
      <c r="G9" s="45"/>
      <c r="L9" s="10"/>
      <c r="M9" s="2" t="s">
        <v>13</v>
      </c>
      <c r="N9" s="14">
        <v>79264</v>
      </c>
      <c r="O9" s="12">
        <v>79168</v>
      </c>
      <c r="P9" s="12">
        <v>79072</v>
      </c>
      <c r="Q9" s="12">
        <v>79264</v>
      </c>
      <c r="R9" s="12">
        <v>79072</v>
      </c>
      <c r="S9" s="12">
        <v>79136</v>
      </c>
      <c r="T9" s="12">
        <v>79328</v>
      </c>
      <c r="U9" s="12">
        <v>78976</v>
      </c>
      <c r="V9" s="12">
        <v>79040</v>
      </c>
      <c r="W9" s="15">
        <v>79104</v>
      </c>
    </row>
    <row r="10" spans="2:23" x14ac:dyDescent="0.25">
      <c r="B10"/>
      <c r="C10" s="5" t="s">
        <v>3</v>
      </c>
      <c r="D10" s="45"/>
      <c r="E10" s="1">
        <f t="shared" si="0"/>
        <v>79.263999999999996</v>
      </c>
      <c r="F10" s="48"/>
      <c r="G10" s="45"/>
      <c r="L10" s="10"/>
      <c r="M10" s="2" t="s">
        <v>3</v>
      </c>
      <c r="N10" s="14">
        <v>79456</v>
      </c>
      <c r="O10" s="12">
        <v>78880</v>
      </c>
      <c r="P10" s="12">
        <v>79392</v>
      </c>
      <c r="Q10" s="12">
        <v>79264</v>
      </c>
      <c r="R10" s="12">
        <v>79328</v>
      </c>
      <c r="S10" s="12">
        <v>79072</v>
      </c>
      <c r="T10" s="12">
        <v>79584</v>
      </c>
      <c r="U10" s="12">
        <v>79040</v>
      </c>
      <c r="V10" s="12">
        <v>79296</v>
      </c>
      <c r="W10" s="15">
        <v>79328</v>
      </c>
    </row>
    <row r="11" spans="2:23" x14ac:dyDescent="0.25">
      <c r="B11"/>
      <c r="C11" s="5" t="s">
        <v>4</v>
      </c>
      <c r="D11" s="2">
        <v>1863.8</v>
      </c>
      <c r="E11" s="1">
        <f t="shared" si="0"/>
        <v>79.12</v>
      </c>
      <c r="F11" s="4">
        <f t="shared" si="1"/>
        <v>23.556622851365013</v>
      </c>
      <c r="L11" s="10"/>
      <c r="M11" s="2" t="s">
        <v>4</v>
      </c>
      <c r="N11" s="14">
        <v>79360</v>
      </c>
      <c r="O11" s="12">
        <v>79264</v>
      </c>
      <c r="P11" s="12">
        <v>79008</v>
      </c>
      <c r="Q11" s="12">
        <v>79200</v>
      </c>
      <c r="R11" s="12">
        <v>79136</v>
      </c>
      <c r="S11" s="12">
        <v>78976</v>
      </c>
      <c r="T11" s="12">
        <v>79232</v>
      </c>
      <c r="U11" s="12">
        <v>79200</v>
      </c>
      <c r="V11" s="12">
        <v>78976</v>
      </c>
      <c r="W11" s="15">
        <v>78848</v>
      </c>
    </row>
    <row r="12" spans="2:23" x14ac:dyDescent="0.25">
      <c r="B12"/>
      <c r="C12" s="49" t="s">
        <v>1</v>
      </c>
      <c r="D12" s="50">
        <v>2138.4</v>
      </c>
      <c r="E12" s="51">
        <f t="shared" si="0"/>
        <v>296.50880000000001</v>
      </c>
      <c r="F12" s="52">
        <f t="shared" si="1"/>
        <v>7.2119276055213204</v>
      </c>
      <c r="L12" s="10"/>
      <c r="M12" s="2" t="s">
        <v>1</v>
      </c>
      <c r="N12" s="14">
        <v>296448</v>
      </c>
      <c r="O12" s="12">
        <v>296384</v>
      </c>
      <c r="P12" s="12">
        <v>296480</v>
      </c>
      <c r="Q12" s="12">
        <v>296992</v>
      </c>
      <c r="R12" s="12">
        <v>296384</v>
      </c>
      <c r="S12" s="12">
        <v>296288</v>
      </c>
      <c r="T12" s="12">
        <v>296416</v>
      </c>
      <c r="U12" s="12">
        <v>296416</v>
      </c>
      <c r="V12" s="12">
        <v>297120</v>
      </c>
      <c r="W12" s="15">
        <v>296160</v>
      </c>
    </row>
    <row r="13" spans="2:23" x14ac:dyDescent="0.25">
      <c r="B13"/>
      <c r="C13" s="49" t="s">
        <v>15</v>
      </c>
      <c r="D13" s="50">
        <v>3222</v>
      </c>
      <c r="E13" s="51">
        <f t="shared" si="0"/>
        <v>79.343999999999994</v>
      </c>
      <c r="F13" s="52">
        <f t="shared" si="1"/>
        <v>40.607985480943739</v>
      </c>
      <c r="L13" s="10"/>
      <c r="M13" s="2" t="s">
        <v>15</v>
      </c>
      <c r="N13" s="14">
        <v>79264</v>
      </c>
      <c r="O13" s="12">
        <v>79328</v>
      </c>
      <c r="P13" s="12">
        <v>79264</v>
      </c>
      <c r="Q13" s="12">
        <v>79232</v>
      </c>
      <c r="R13" s="12">
        <v>79456</v>
      </c>
      <c r="S13" s="12">
        <v>79200</v>
      </c>
      <c r="T13" s="12">
        <v>79328</v>
      </c>
      <c r="U13" s="12">
        <v>79648</v>
      </c>
      <c r="V13" s="12">
        <v>79360</v>
      </c>
      <c r="W13" s="15">
        <v>79360</v>
      </c>
    </row>
    <row r="14" spans="2:23" x14ac:dyDescent="0.25">
      <c r="B14"/>
      <c r="C14" s="49" t="s">
        <v>14</v>
      </c>
      <c r="D14" s="50">
        <v>3269.8</v>
      </c>
      <c r="E14" s="51">
        <f t="shared" si="0"/>
        <v>79.369600000000005</v>
      </c>
      <c r="F14" s="52">
        <f t="shared" si="1"/>
        <v>41.197133411280895</v>
      </c>
      <c r="L14" s="10"/>
      <c r="M14" s="2" t="s">
        <v>14</v>
      </c>
      <c r="N14" s="14">
        <v>79264</v>
      </c>
      <c r="O14" s="12">
        <v>79392</v>
      </c>
      <c r="P14" s="12">
        <v>79008</v>
      </c>
      <c r="Q14" s="12">
        <v>79520</v>
      </c>
      <c r="R14" s="12">
        <v>79552</v>
      </c>
      <c r="S14" s="12">
        <v>79392</v>
      </c>
      <c r="T14" s="12">
        <v>79520</v>
      </c>
      <c r="U14" s="12">
        <v>79328</v>
      </c>
      <c r="V14" s="12">
        <v>79488</v>
      </c>
      <c r="W14" s="15">
        <v>79232</v>
      </c>
    </row>
    <row r="15" spans="2:23" x14ac:dyDescent="0.25">
      <c r="B15"/>
      <c r="C15" s="5" t="s">
        <v>5</v>
      </c>
      <c r="D15" s="2">
        <v>10862</v>
      </c>
      <c r="E15" s="1">
        <f t="shared" si="0"/>
        <v>3021.5680000000002</v>
      </c>
      <c r="F15" s="4">
        <f t="shared" si="1"/>
        <v>3.5948222909429806</v>
      </c>
      <c r="L15" s="10"/>
      <c r="M15" s="2" t="s">
        <v>5</v>
      </c>
      <c r="N15" s="14">
        <v>3013280</v>
      </c>
      <c r="O15" s="12">
        <v>3015584</v>
      </c>
      <c r="P15" s="12">
        <v>3002944</v>
      </c>
      <c r="Q15" s="12">
        <v>3027936</v>
      </c>
      <c r="R15" s="12">
        <v>2990752</v>
      </c>
      <c r="S15" s="12">
        <v>3022624</v>
      </c>
      <c r="T15" s="12">
        <v>3075968</v>
      </c>
      <c r="U15" s="12">
        <v>3012864</v>
      </c>
      <c r="V15" s="12">
        <v>3032384</v>
      </c>
      <c r="W15" s="15">
        <v>3021344</v>
      </c>
    </row>
    <row r="16" spans="2:23" x14ac:dyDescent="0.25">
      <c r="B16"/>
      <c r="C16" s="5" t="s">
        <v>6</v>
      </c>
      <c r="D16" s="2">
        <v>10380</v>
      </c>
      <c r="E16" s="1">
        <f t="shared" si="0"/>
        <v>3539.3407999999999</v>
      </c>
      <c r="F16" s="4">
        <f t="shared" si="1"/>
        <v>2.9327495108693689</v>
      </c>
      <c r="L16" s="10"/>
      <c r="M16" s="2" t="s">
        <v>6</v>
      </c>
      <c r="N16" s="14">
        <v>3521216</v>
      </c>
      <c r="O16" s="12">
        <v>3571296</v>
      </c>
      <c r="P16" s="12">
        <v>3533824</v>
      </c>
      <c r="Q16" s="12">
        <v>3544192</v>
      </c>
      <c r="R16" s="12">
        <v>3547648</v>
      </c>
      <c r="S16" s="12">
        <v>3564416</v>
      </c>
      <c r="T16" s="12">
        <v>3526048</v>
      </c>
      <c r="U16" s="12">
        <v>3533280</v>
      </c>
      <c r="V16" s="12">
        <v>3543648</v>
      </c>
      <c r="W16" s="15">
        <v>3507840</v>
      </c>
    </row>
    <row r="17" spans="2:23" x14ac:dyDescent="0.25">
      <c r="B17"/>
      <c r="C17" s="5" t="s">
        <v>7</v>
      </c>
      <c r="D17" s="2">
        <v>182.7509</v>
      </c>
      <c r="E17" s="1">
        <f t="shared" si="0"/>
        <v>1740.7744</v>
      </c>
      <c r="F17" s="4">
        <f t="shared" si="1"/>
        <v>0.1049825296144061</v>
      </c>
      <c r="M17" s="2" t="s">
        <v>7</v>
      </c>
      <c r="N17" s="14">
        <v>1736576</v>
      </c>
      <c r="O17" s="12">
        <v>1745344</v>
      </c>
      <c r="P17" s="12">
        <v>1738912</v>
      </c>
      <c r="Q17" s="12">
        <v>1748256</v>
      </c>
      <c r="R17" s="12">
        <v>1741760</v>
      </c>
      <c r="S17" s="12">
        <v>1741824</v>
      </c>
      <c r="T17" s="12">
        <v>1741952</v>
      </c>
      <c r="U17" s="12">
        <v>1738240</v>
      </c>
      <c r="V17" s="12">
        <v>1736128</v>
      </c>
      <c r="W17" s="15">
        <v>1738752</v>
      </c>
    </row>
    <row r="18" spans="2:23" x14ac:dyDescent="0.25">
      <c r="B18"/>
      <c r="C18" s="5" t="s">
        <v>8</v>
      </c>
      <c r="D18" s="2">
        <v>175.67670000000001</v>
      </c>
      <c r="E18" s="1">
        <f t="shared" si="0"/>
        <v>2254.3424</v>
      </c>
      <c r="F18" s="4">
        <f t="shared" si="1"/>
        <v>7.7928135495300102E-2</v>
      </c>
      <c r="M18" s="2" t="s">
        <v>8</v>
      </c>
      <c r="N18" s="14">
        <v>2255360</v>
      </c>
      <c r="O18" s="12">
        <v>2253056</v>
      </c>
      <c r="P18" s="12">
        <v>2258080</v>
      </c>
      <c r="Q18" s="12">
        <v>2259264</v>
      </c>
      <c r="R18" s="12">
        <v>2261760</v>
      </c>
      <c r="S18" s="12">
        <v>2249888</v>
      </c>
      <c r="T18" s="12">
        <v>2245536</v>
      </c>
      <c r="U18" s="12">
        <v>2254912</v>
      </c>
      <c r="V18" s="12">
        <v>2248064</v>
      </c>
      <c r="W18" s="15">
        <v>2257504</v>
      </c>
    </row>
    <row r="19" spans="2:23" x14ac:dyDescent="0.25">
      <c r="B19"/>
      <c r="C19" s="6" t="s">
        <v>9</v>
      </c>
      <c r="D19" s="2">
        <v>28233</v>
      </c>
      <c r="E19" s="1">
        <f t="shared" si="0"/>
        <v>343.42399999999998</v>
      </c>
      <c r="F19" s="4">
        <f t="shared" si="1"/>
        <v>82.210328922847566</v>
      </c>
      <c r="L19" s="10"/>
      <c r="M19" s="2" t="s">
        <v>9</v>
      </c>
      <c r="N19" s="16">
        <v>343520</v>
      </c>
      <c r="O19" s="17">
        <v>343392</v>
      </c>
      <c r="P19" s="17">
        <v>343648</v>
      </c>
      <c r="Q19" s="17">
        <v>343328</v>
      </c>
      <c r="R19" s="17">
        <v>342944</v>
      </c>
      <c r="S19" s="17">
        <v>343744</v>
      </c>
      <c r="T19" s="17">
        <v>343008</v>
      </c>
      <c r="U19" s="17">
        <v>343360</v>
      </c>
      <c r="V19" s="17">
        <v>343936</v>
      </c>
      <c r="W19" s="18">
        <v>343360</v>
      </c>
    </row>
    <row r="20" spans="2:23" x14ac:dyDescent="0.25">
      <c r="B20"/>
      <c r="C20" s="8" t="s">
        <v>18</v>
      </c>
      <c r="D20" s="11">
        <f>SUM(D6:D19)</f>
        <v>170554.71332500002</v>
      </c>
      <c r="E20" s="3">
        <f>SUM(E6:E19)</f>
        <v>13560.5376</v>
      </c>
      <c r="F20" s="7">
        <f>D20/E20</f>
        <v>12.577282579490065</v>
      </c>
      <c r="G20" s="34"/>
      <c r="H20" s="34"/>
      <c r="I20" s="34"/>
      <c r="J20" s="34"/>
    </row>
    <row r="25" spans="2:23" x14ac:dyDescent="0.25">
      <c r="C25" s="37" t="s">
        <v>23</v>
      </c>
      <c r="D25" s="38"/>
      <c r="E25" s="38"/>
      <c r="F25" s="39"/>
      <c r="G25" s="33"/>
      <c r="H25" s="33"/>
      <c r="I25" s="33"/>
      <c r="J25" s="33"/>
      <c r="N25" s="42" t="s">
        <v>20</v>
      </c>
      <c r="O25" s="43"/>
      <c r="P25" s="43"/>
      <c r="Q25" s="43"/>
      <c r="R25" s="43"/>
      <c r="S25" s="43"/>
      <c r="T25" s="43"/>
      <c r="U25" s="43"/>
      <c r="V25" s="43"/>
      <c r="W25" s="44"/>
    </row>
    <row r="26" spans="2:23" ht="16.5" x14ac:dyDescent="0.25">
      <c r="C26" s="7" t="s">
        <v>12</v>
      </c>
      <c r="D26" s="7" t="s">
        <v>16</v>
      </c>
      <c r="E26" s="7" t="s">
        <v>17</v>
      </c>
      <c r="F26" s="7" t="s">
        <v>0</v>
      </c>
      <c r="G26" s="34"/>
      <c r="H26" s="34"/>
      <c r="I26" s="34"/>
      <c r="J26" s="34"/>
      <c r="N26" t="s">
        <v>19</v>
      </c>
      <c r="O26" t="s">
        <v>19</v>
      </c>
      <c r="P26" t="s">
        <v>19</v>
      </c>
      <c r="Q26" t="s">
        <v>19</v>
      </c>
      <c r="R26" t="s">
        <v>19</v>
      </c>
    </row>
    <row r="27" spans="2:23" x14ac:dyDescent="0.25">
      <c r="C27" s="21" t="s">
        <v>2</v>
      </c>
      <c r="D27" s="21">
        <v>1659000</v>
      </c>
      <c r="E27" s="23">
        <f>MIN(N27:W27)/1000</f>
        <v>3916.96</v>
      </c>
      <c r="F27" s="20">
        <f>D27/E27</f>
        <v>423.54274743678769</v>
      </c>
      <c r="M27" s="2" t="s">
        <v>2</v>
      </c>
      <c r="N27" s="14">
        <v>3916960</v>
      </c>
      <c r="O27" s="12"/>
      <c r="P27" s="12"/>
      <c r="Q27" s="12"/>
      <c r="R27" s="12"/>
      <c r="S27" s="12"/>
      <c r="T27" s="12"/>
      <c r="U27" s="12"/>
      <c r="V27" s="12"/>
      <c r="W27" s="15"/>
    </row>
    <row r="28" spans="2:23" x14ac:dyDescent="0.25">
      <c r="C28" s="9" t="s">
        <v>11</v>
      </c>
      <c r="D28" s="9">
        <v>5662.9</v>
      </c>
      <c r="E28" s="24">
        <f t="shared" ref="E28:E40" si="2">MIN(N28:W28)/1000</f>
        <v>6771.4880000000003</v>
      </c>
      <c r="F28" s="20">
        <f t="shared" ref="F28:F29" si="3">D28/E28</f>
        <v>0.8362859093894871</v>
      </c>
      <c r="M28" s="2" t="s">
        <v>11</v>
      </c>
      <c r="N28" s="12">
        <v>6771488</v>
      </c>
      <c r="O28" s="12"/>
      <c r="P28" s="12"/>
      <c r="Q28" s="12"/>
      <c r="R28" s="12"/>
      <c r="S28" s="12"/>
      <c r="T28" s="12"/>
      <c r="U28" s="12"/>
      <c r="V28" s="12"/>
      <c r="W28" s="15"/>
    </row>
    <row r="29" spans="2:23" x14ac:dyDescent="0.25">
      <c r="C29" s="9" t="s">
        <v>10</v>
      </c>
      <c r="D29" s="35">
        <v>1281.4367500000001</v>
      </c>
      <c r="E29" s="24">
        <f t="shared" si="2"/>
        <v>6771.2640000000001</v>
      </c>
      <c r="F29" s="20">
        <f t="shared" si="3"/>
        <v>0.18924631353909699</v>
      </c>
      <c r="M29" s="2" t="s">
        <v>10</v>
      </c>
      <c r="N29" s="14">
        <v>6771264</v>
      </c>
      <c r="O29" s="12"/>
      <c r="P29" s="12"/>
      <c r="Q29" s="12"/>
      <c r="R29" s="12"/>
      <c r="S29" s="12"/>
      <c r="T29" s="12"/>
      <c r="U29" s="12"/>
      <c r="V29" s="12"/>
      <c r="W29" s="15"/>
    </row>
    <row r="30" spans="2:23" x14ac:dyDescent="0.25">
      <c r="C30" s="9" t="s">
        <v>13</v>
      </c>
      <c r="D30" s="45">
        <v>26413</v>
      </c>
      <c r="E30" s="24">
        <f t="shared" si="2"/>
        <v>960.25599999999997</v>
      </c>
      <c r="F30" s="40">
        <f>D30/(E30+E31)</f>
        <v>13.759064010668446</v>
      </c>
      <c r="M30" s="2" t="s">
        <v>13</v>
      </c>
      <c r="N30" s="14">
        <v>960256</v>
      </c>
      <c r="O30" s="12"/>
      <c r="P30" s="12"/>
      <c r="Q30" s="12"/>
      <c r="R30" s="12"/>
      <c r="S30" s="12"/>
      <c r="T30" s="12"/>
      <c r="U30" s="12"/>
      <c r="V30" s="12"/>
      <c r="W30" s="15"/>
    </row>
    <row r="31" spans="2:23" x14ac:dyDescent="0.25">
      <c r="C31" s="9" t="s">
        <v>3</v>
      </c>
      <c r="D31" s="45"/>
      <c r="E31" s="24">
        <f t="shared" si="2"/>
        <v>959.42399999999998</v>
      </c>
      <c r="F31" s="41"/>
      <c r="M31" s="2" t="s">
        <v>3</v>
      </c>
      <c r="N31" s="14">
        <v>959424</v>
      </c>
      <c r="O31" s="12"/>
      <c r="P31" s="12"/>
      <c r="Q31" s="12"/>
      <c r="R31" s="12"/>
      <c r="S31" s="12"/>
      <c r="T31" s="12"/>
      <c r="U31" s="12"/>
      <c r="V31" s="12"/>
      <c r="W31" s="15"/>
    </row>
    <row r="32" spans="2:23" x14ac:dyDescent="0.25">
      <c r="C32" s="9" t="s">
        <v>4</v>
      </c>
      <c r="D32" s="9">
        <v>24323</v>
      </c>
      <c r="E32" s="24">
        <f t="shared" si="2"/>
        <v>959.84</v>
      </c>
      <c r="F32" s="20">
        <f>D32/E32</f>
        <v>25.340681780296716</v>
      </c>
      <c r="M32" s="2" t="s">
        <v>4</v>
      </c>
      <c r="N32" s="14">
        <v>959840</v>
      </c>
      <c r="O32" s="12"/>
      <c r="P32" s="12"/>
      <c r="Q32" s="12"/>
      <c r="R32" s="12"/>
      <c r="S32" s="12"/>
      <c r="T32" s="12"/>
      <c r="U32" s="12"/>
      <c r="V32" s="12"/>
      <c r="W32" s="15"/>
    </row>
    <row r="33" spans="3:23" x14ac:dyDescent="0.25">
      <c r="C33" s="53" t="s">
        <v>1</v>
      </c>
      <c r="D33" s="53">
        <v>46756</v>
      </c>
      <c r="E33" s="54">
        <f t="shared" si="2"/>
        <v>3625.152</v>
      </c>
      <c r="F33" s="55">
        <f t="shared" ref="F33:F41" si="4">D33/E33</f>
        <v>12.897666084070405</v>
      </c>
      <c r="M33" s="2" t="s">
        <v>1</v>
      </c>
      <c r="N33" s="14">
        <v>3625152</v>
      </c>
      <c r="O33" s="12"/>
      <c r="P33" s="12"/>
      <c r="Q33" s="12"/>
      <c r="R33" s="12"/>
      <c r="S33" s="12"/>
      <c r="T33" s="12"/>
      <c r="U33" s="12"/>
      <c r="V33" s="12"/>
      <c r="W33" s="15"/>
    </row>
    <row r="34" spans="3:23" x14ac:dyDescent="0.25">
      <c r="C34" s="53" t="s">
        <v>15</v>
      </c>
      <c r="D34" s="53">
        <v>47495</v>
      </c>
      <c r="E34" s="54">
        <f t="shared" si="2"/>
        <v>968.12800000000004</v>
      </c>
      <c r="F34" s="55">
        <f t="shared" si="4"/>
        <v>49.058595557612215</v>
      </c>
      <c r="M34" s="2" t="s">
        <v>15</v>
      </c>
      <c r="N34" s="14">
        <v>968128</v>
      </c>
      <c r="O34" s="12"/>
      <c r="P34" s="12"/>
      <c r="Q34" s="12"/>
      <c r="R34" s="12"/>
      <c r="S34" s="12"/>
      <c r="T34" s="12"/>
      <c r="U34" s="12"/>
      <c r="V34" s="12"/>
      <c r="W34" s="15"/>
    </row>
    <row r="35" spans="3:23" x14ac:dyDescent="0.25">
      <c r="C35" s="53" t="s">
        <v>14</v>
      </c>
      <c r="D35" s="53">
        <v>33219</v>
      </c>
      <c r="E35" s="54">
        <f t="shared" si="2"/>
        <v>969.31200000000001</v>
      </c>
      <c r="F35" s="55">
        <f t="shared" si="4"/>
        <v>34.270699217589382</v>
      </c>
      <c r="M35" s="2" t="s">
        <v>14</v>
      </c>
      <c r="N35" s="14">
        <v>969312</v>
      </c>
      <c r="O35" s="12"/>
      <c r="P35" s="12"/>
      <c r="Q35" s="12"/>
      <c r="R35" s="12"/>
      <c r="S35" s="12"/>
      <c r="T35" s="12"/>
      <c r="U35" s="12"/>
      <c r="V35" s="12"/>
      <c r="W35" s="15"/>
    </row>
    <row r="36" spans="3:23" x14ac:dyDescent="0.25">
      <c r="C36" s="9" t="s">
        <v>5</v>
      </c>
      <c r="D36" s="9">
        <v>140080</v>
      </c>
      <c r="E36" s="24">
        <f t="shared" si="2"/>
        <v>35933.216</v>
      </c>
      <c r="F36" s="20">
        <f t="shared" si="4"/>
        <v>3.8983429704705528</v>
      </c>
      <c r="M36" s="2" t="s">
        <v>5</v>
      </c>
      <c r="N36" s="14">
        <v>35933216</v>
      </c>
      <c r="O36" s="12"/>
      <c r="P36" s="12"/>
      <c r="Q36" s="12"/>
      <c r="R36" s="12"/>
      <c r="S36" s="12"/>
      <c r="T36" s="12"/>
      <c r="U36" s="12"/>
      <c r="V36" s="12"/>
      <c r="W36" s="15"/>
    </row>
    <row r="37" spans="3:23" x14ac:dyDescent="0.25">
      <c r="C37" s="9" t="s">
        <v>6</v>
      </c>
      <c r="D37" s="9">
        <v>147100</v>
      </c>
      <c r="E37" s="24">
        <f t="shared" si="2"/>
        <v>43965.696000000004</v>
      </c>
      <c r="F37" s="20">
        <f t="shared" si="4"/>
        <v>3.3457903179788167</v>
      </c>
      <c r="M37" s="2" t="s">
        <v>6</v>
      </c>
      <c r="N37" s="14">
        <v>43965696</v>
      </c>
      <c r="O37" s="12"/>
      <c r="P37" s="12"/>
      <c r="Q37" s="12"/>
      <c r="R37" s="12"/>
      <c r="S37" s="12"/>
      <c r="T37" s="12"/>
      <c r="U37" s="12"/>
      <c r="V37" s="12"/>
      <c r="W37" s="15"/>
    </row>
    <row r="38" spans="3:23" x14ac:dyDescent="0.25">
      <c r="C38" s="9" t="s">
        <v>7</v>
      </c>
      <c r="D38" s="9">
        <v>7256.3</v>
      </c>
      <c r="E38" s="24">
        <f t="shared" si="2"/>
        <v>20393.184000000001</v>
      </c>
      <c r="F38" s="20">
        <f t="shared" si="4"/>
        <v>0.35581986608859117</v>
      </c>
      <c r="M38" s="2" t="s">
        <v>7</v>
      </c>
      <c r="N38" s="14">
        <v>20393184</v>
      </c>
      <c r="O38" s="12"/>
      <c r="P38" s="12"/>
      <c r="Q38" s="12"/>
      <c r="R38" s="12"/>
      <c r="S38" s="12"/>
      <c r="T38" s="12"/>
      <c r="U38" s="12"/>
      <c r="V38" s="12"/>
      <c r="W38" s="15"/>
    </row>
    <row r="39" spans="3:23" x14ac:dyDescent="0.25">
      <c r="C39" s="9" t="s">
        <v>8</v>
      </c>
      <c r="D39" s="9">
        <v>7151</v>
      </c>
      <c r="E39" s="24">
        <f t="shared" si="2"/>
        <v>27955.903999999999</v>
      </c>
      <c r="F39" s="20">
        <f t="shared" si="4"/>
        <v>0.25579569882626585</v>
      </c>
      <c r="M39" s="2" t="s">
        <v>8</v>
      </c>
      <c r="N39" s="14">
        <v>27955904</v>
      </c>
      <c r="O39" s="12"/>
      <c r="P39" s="12"/>
      <c r="Q39" s="12"/>
      <c r="R39" s="12"/>
      <c r="S39" s="12"/>
      <c r="T39" s="12"/>
      <c r="U39" s="12"/>
      <c r="V39" s="12"/>
      <c r="W39" s="15"/>
    </row>
    <row r="40" spans="3:23" x14ac:dyDescent="0.25">
      <c r="C40" s="22" t="s">
        <v>9</v>
      </c>
      <c r="D40" s="22">
        <v>345030</v>
      </c>
      <c r="E40" s="25">
        <f t="shared" si="2"/>
        <v>4195.04</v>
      </c>
      <c r="F40" s="20">
        <f t="shared" si="4"/>
        <v>82.247129943933786</v>
      </c>
      <c r="M40" s="2" t="s">
        <v>9</v>
      </c>
      <c r="N40" s="16">
        <v>4195040</v>
      </c>
      <c r="O40" s="17"/>
      <c r="P40" s="17"/>
      <c r="Q40" s="17"/>
      <c r="R40" s="17"/>
      <c r="S40" s="17"/>
      <c r="T40" s="17"/>
      <c r="U40" s="17"/>
      <c r="V40" s="17"/>
      <c r="W40" s="18"/>
    </row>
    <row r="41" spans="3:23" x14ac:dyDescent="0.25">
      <c r="C41" s="8" t="s">
        <v>18</v>
      </c>
      <c r="D41" s="11">
        <f>SUM(D27:D40)</f>
        <v>2490767.6367499996</v>
      </c>
      <c r="E41" s="26">
        <f>SUM(E27:E40)</f>
        <v>158344.86400000003</v>
      </c>
      <c r="F41" s="7">
        <f t="shared" si="4"/>
        <v>15.730018478843741</v>
      </c>
      <c r="G41" s="34"/>
      <c r="H41" s="34"/>
      <c r="I41" s="34"/>
      <c r="J41" s="34"/>
      <c r="N41" s="10"/>
    </row>
    <row r="43" spans="3:23" x14ac:dyDescent="0.25">
      <c r="C43" s="27"/>
      <c r="D43" s="27"/>
      <c r="E43" s="27"/>
      <c r="F43" s="27"/>
      <c r="G43" s="27"/>
      <c r="H43" s="27"/>
      <c r="I43" s="27"/>
      <c r="J43" s="27"/>
      <c r="N43" s="10"/>
    </row>
    <row r="44" spans="3:23" x14ac:dyDescent="0.25">
      <c r="C44" s="27"/>
      <c r="D44" s="27"/>
      <c r="E44" s="27"/>
      <c r="F44" s="27"/>
      <c r="G44" s="27"/>
      <c r="H44" s="27"/>
      <c r="I44" s="27"/>
      <c r="J44" s="27"/>
      <c r="N44" s="10"/>
    </row>
    <row r="45" spans="3:23" x14ac:dyDescent="0.25">
      <c r="C45" s="27"/>
      <c r="D45" s="27"/>
      <c r="E45" s="27"/>
      <c r="F45" s="27"/>
      <c r="G45" s="27"/>
      <c r="H45" s="27"/>
      <c r="I45" s="27"/>
      <c r="J45" s="27"/>
      <c r="L45" s="29"/>
      <c r="N45" s="10"/>
    </row>
    <row r="46" spans="3:23" x14ac:dyDescent="0.25">
      <c r="C46" s="37" t="s">
        <v>24</v>
      </c>
      <c r="D46" s="38"/>
      <c r="E46" s="38"/>
      <c r="F46" s="39"/>
      <c r="G46" s="33"/>
      <c r="H46" s="33"/>
      <c r="I46" s="33"/>
      <c r="J46" s="33"/>
      <c r="N46" s="10"/>
    </row>
    <row r="47" spans="3:23" ht="16.5" x14ac:dyDescent="0.25">
      <c r="C47" s="7" t="s">
        <v>12</v>
      </c>
      <c r="D47" s="7" t="s">
        <v>16</v>
      </c>
      <c r="E47" s="30" t="s">
        <v>17</v>
      </c>
      <c r="F47" s="7" t="s">
        <v>0</v>
      </c>
      <c r="G47" s="34"/>
      <c r="H47" s="34"/>
      <c r="I47" s="34"/>
      <c r="J47" s="34"/>
      <c r="M47" s="2" t="s">
        <v>19</v>
      </c>
      <c r="N47" s="10"/>
    </row>
    <row r="48" spans="3:23" x14ac:dyDescent="0.25">
      <c r="C48" s="21" t="s">
        <v>2</v>
      </c>
      <c r="D48" s="21">
        <v>1659000</v>
      </c>
      <c r="E48" s="31">
        <f>M48/1000</f>
        <v>10600.8</v>
      </c>
      <c r="F48" s="4">
        <f>D48/E48</f>
        <v>156.49762282091919</v>
      </c>
      <c r="M48" s="28">
        <v>10600800</v>
      </c>
      <c r="N48" s="10"/>
    </row>
    <row r="49" spans="3:14" x14ac:dyDescent="0.25">
      <c r="C49" s="9" t="s">
        <v>11</v>
      </c>
      <c r="D49" s="9">
        <v>5662.9</v>
      </c>
      <c r="E49" s="1">
        <f t="shared" ref="E49:E61" si="5">M49/1000</f>
        <v>6773.6</v>
      </c>
      <c r="F49" s="4">
        <f t="shared" ref="F49:F50" si="6">D49/E49</f>
        <v>0.83602515648990183</v>
      </c>
      <c r="M49" s="28">
        <v>6773600</v>
      </c>
      <c r="N49" s="10"/>
    </row>
    <row r="50" spans="3:14" x14ac:dyDescent="0.25">
      <c r="C50" s="9" t="s">
        <v>10</v>
      </c>
      <c r="D50" s="35">
        <v>1281.4367500000001</v>
      </c>
      <c r="E50" s="1">
        <f t="shared" si="5"/>
        <v>6770.4960000000001</v>
      </c>
      <c r="F50" s="4">
        <f t="shared" si="6"/>
        <v>0.18926778038123057</v>
      </c>
      <c r="M50" s="28">
        <v>6770496</v>
      </c>
      <c r="N50" s="10"/>
    </row>
    <row r="51" spans="3:14" x14ac:dyDescent="0.25">
      <c r="C51" s="9" t="s">
        <v>13</v>
      </c>
      <c r="D51" s="45">
        <v>26413</v>
      </c>
      <c r="E51" s="1">
        <f t="shared" si="5"/>
        <v>959.64800000000002</v>
      </c>
      <c r="F51" s="47">
        <f>D51/(E51+E52)</f>
        <v>13.762734685030178</v>
      </c>
      <c r="M51" s="28">
        <v>959648</v>
      </c>
      <c r="N51" s="10"/>
    </row>
    <row r="52" spans="3:14" x14ac:dyDescent="0.25">
      <c r="C52" s="9" t="s">
        <v>3</v>
      </c>
      <c r="D52" s="45"/>
      <c r="E52" s="1">
        <f t="shared" si="5"/>
        <v>959.52</v>
      </c>
      <c r="F52" s="48"/>
      <c r="M52" s="28">
        <v>959520</v>
      </c>
      <c r="N52" s="10"/>
    </row>
    <row r="53" spans="3:14" x14ac:dyDescent="0.25">
      <c r="C53" s="9" t="s">
        <v>4</v>
      </c>
      <c r="D53" s="9">
        <v>24323</v>
      </c>
      <c r="E53" s="1">
        <f t="shared" si="5"/>
        <v>960</v>
      </c>
      <c r="F53" s="4">
        <f>D53/E53</f>
        <v>25.336458333333333</v>
      </c>
      <c r="M53" s="28">
        <v>960000</v>
      </c>
      <c r="N53" s="10"/>
    </row>
    <row r="54" spans="3:14" x14ac:dyDescent="0.25">
      <c r="C54" s="53" t="s">
        <v>1</v>
      </c>
      <c r="D54" s="53">
        <v>46756</v>
      </c>
      <c r="E54" s="51">
        <f t="shared" si="5"/>
        <v>3624.8960000000002</v>
      </c>
      <c r="F54" s="52">
        <f t="shared" ref="F54:F62" si="7">D54/E54</f>
        <v>12.898576952276699</v>
      </c>
      <c r="M54" s="28">
        <v>3624896</v>
      </c>
      <c r="N54" s="10"/>
    </row>
    <row r="55" spans="3:14" x14ac:dyDescent="0.25">
      <c r="C55" s="53" t="s">
        <v>15</v>
      </c>
      <c r="D55" s="53">
        <v>47495</v>
      </c>
      <c r="E55" s="51">
        <f t="shared" si="5"/>
        <v>968.54399999999998</v>
      </c>
      <c r="F55" s="52">
        <f t="shared" si="7"/>
        <v>49.037524366471736</v>
      </c>
      <c r="M55" s="28">
        <v>968544</v>
      </c>
      <c r="N55" s="10"/>
    </row>
    <row r="56" spans="3:14" x14ac:dyDescent="0.25">
      <c r="C56" s="53" t="s">
        <v>14</v>
      </c>
      <c r="D56" s="53">
        <v>33219</v>
      </c>
      <c r="E56" s="51">
        <f t="shared" si="5"/>
        <v>968.44799999999998</v>
      </c>
      <c r="F56" s="52">
        <f t="shared" si="7"/>
        <v>34.301273790642348</v>
      </c>
      <c r="M56" s="28">
        <v>968448</v>
      </c>
      <c r="N56" s="10"/>
    </row>
    <row r="57" spans="3:14" x14ac:dyDescent="0.25">
      <c r="C57" s="9" t="s">
        <v>5</v>
      </c>
      <c r="D57" s="9">
        <v>140080</v>
      </c>
      <c r="E57" s="1">
        <f t="shared" si="5"/>
        <v>35793.696000000004</v>
      </c>
      <c r="F57" s="4">
        <f t="shared" si="7"/>
        <v>3.913538294564495</v>
      </c>
      <c r="M57" s="28">
        <v>35793696</v>
      </c>
      <c r="N57" s="10"/>
    </row>
    <row r="58" spans="3:14" x14ac:dyDescent="0.25">
      <c r="C58" s="9" t="s">
        <v>6</v>
      </c>
      <c r="D58" s="9">
        <v>147100</v>
      </c>
      <c r="E58" s="1">
        <f t="shared" si="5"/>
        <v>44018.495999999999</v>
      </c>
      <c r="F58" s="4">
        <f t="shared" si="7"/>
        <v>3.3417770566263783</v>
      </c>
      <c r="M58" s="28">
        <v>44018496</v>
      </c>
      <c r="N58" s="10"/>
    </row>
    <row r="59" spans="3:14" x14ac:dyDescent="0.25">
      <c r="C59" s="9" t="s">
        <v>7</v>
      </c>
      <c r="D59" s="9">
        <v>7256.3</v>
      </c>
      <c r="E59" s="1">
        <f t="shared" si="5"/>
        <v>20440.448</v>
      </c>
      <c r="F59" s="4">
        <f t="shared" si="7"/>
        <v>0.35499711160929548</v>
      </c>
      <c r="M59" s="28">
        <v>20440448</v>
      </c>
      <c r="N59" s="10"/>
    </row>
    <row r="60" spans="3:14" x14ac:dyDescent="0.25">
      <c r="C60" s="9" t="s">
        <v>8</v>
      </c>
      <c r="D60" s="9">
        <v>7151</v>
      </c>
      <c r="E60" s="1">
        <f t="shared" si="5"/>
        <v>27957.439999999999</v>
      </c>
      <c r="F60" s="4">
        <f t="shared" si="7"/>
        <v>0.25578164524362745</v>
      </c>
      <c r="M60" s="28">
        <v>27957440</v>
      </c>
      <c r="N60" s="10"/>
    </row>
    <row r="61" spans="3:14" x14ac:dyDescent="0.25">
      <c r="C61" s="22" t="s">
        <v>9</v>
      </c>
      <c r="D61" s="22">
        <v>345030</v>
      </c>
      <c r="E61" s="1">
        <f t="shared" si="5"/>
        <v>4194.3680000000004</v>
      </c>
      <c r="F61" s="4">
        <f t="shared" si="7"/>
        <v>82.260307154737006</v>
      </c>
      <c r="M61" s="28">
        <v>4194368</v>
      </c>
      <c r="N61" s="10"/>
    </row>
    <row r="62" spans="3:14" x14ac:dyDescent="0.25">
      <c r="C62" s="8" t="s">
        <v>18</v>
      </c>
      <c r="D62" s="11">
        <f>SUM(D48:D61)</f>
        <v>2490767.6367499996</v>
      </c>
      <c r="E62" s="32">
        <f>SUM(E48:E61)</f>
        <v>164990.39999999999</v>
      </c>
      <c r="F62" s="7">
        <f t="shared" si="7"/>
        <v>15.096439773162558</v>
      </c>
      <c r="G62" s="34"/>
      <c r="H62" s="34"/>
      <c r="I62" s="34"/>
      <c r="J62" s="34"/>
    </row>
    <row r="64" spans="3:14" x14ac:dyDescent="0.25">
      <c r="N64" s="10"/>
    </row>
    <row r="67" spans="2:13" x14ac:dyDescent="0.25">
      <c r="C67" s="37" t="s">
        <v>22</v>
      </c>
      <c r="D67" s="38"/>
      <c r="E67" s="38"/>
      <c r="F67" s="39"/>
      <c r="G67" s="33"/>
      <c r="H67" s="33"/>
      <c r="I67" s="33"/>
      <c r="J67" s="33"/>
    </row>
    <row r="68" spans="2:13" ht="16.5" x14ac:dyDescent="0.25">
      <c r="C68" s="7" t="s">
        <v>12</v>
      </c>
      <c r="D68" s="7" t="s">
        <v>16</v>
      </c>
      <c r="E68" s="7" t="s">
        <v>17</v>
      </c>
      <c r="F68" s="7" t="s">
        <v>0</v>
      </c>
      <c r="G68" s="34"/>
      <c r="H68" s="34"/>
      <c r="I68" s="34"/>
      <c r="J68" s="34"/>
      <c r="M68" s="2" t="s">
        <v>19</v>
      </c>
    </row>
    <row r="69" spans="2:13" x14ac:dyDescent="0.25">
      <c r="B69" s="19"/>
      <c r="C69" s="4" t="s">
        <v>2</v>
      </c>
      <c r="D69" s="2">
        <v>57655.326350000003</v>
      </c>
      <c r="E69" s="1">
        <f>M69/1000</f>
        <v>500.54399999999998</v>
      </c>
      <c r="F69" s="4">
        <f>D69/E69</f>
        <v>115.18533105980694</v>
      </c>
      <c r="M69" s="28">
        <v>500544</v>
      </c>
    </row>
    <row r="70" spans="2:13" x14ac:dyDescent="0.25">
      <c r="B70" s="19"/>
      <c r="C70" s="5" t="s">
        <v>11</v>
      </c>
      <c r="D70" s="36">
        <v>262.88350000000003</v>
      </c>
      <c r="E70" s="1">
        <f t="shared" ref="E70:E82" si="8">M70/1000</f>
        <v>321.05599999999998</v>
      </c>
      <c r="F70" s="4">
        <f t="shared" ref="F70:F71" si="9">D70/E70</f>
        <v>0.81880886823482524</v>
      </c>
      <c r="M70" s="28">
        <v>321056</v>
      </c>
    </row>
    <row r="71" spans="2:13" x14ac:dyDescent="0.25">
      <c r="B71" s="19"/>
      <c r="C71" s="5" t="s">
        <v>10</v>
      </c>
      <c r="D71" s="36">
        <v>270.18792500000001</v>
      </c>
      <c r="E71" s="1">
        <f t="shared" si="8"/>
        <v>321.536</v>
      </c>
      <c r="F71" s="4">
        <f t="shared" si="9"/>
        <v>0.84030380734972132</v>
      </c>
      <c r="M71" s="28">
        <v>321536</v>
      </c>
    </row>
    <row r="72" spans="2:13" x14ac:dyDescent="0.25">
      <c r="B72" s="19"/>
      <c r="C72" s="5" t="s">
        <v>13</v>
      </c>
      <c r="D72" s="46">
        <v>1220.67635</v>
      </c>
      <c r="E72" s="1">
        <f t="shared" si="8"/>
        <v>47.072000000000003</v>
      </c>
      <c r="F72" s="47">
        <f>D72/(E72+E73)</f>
        <v>12.988129362444671</v>
      </c>
      <c r="M72" s="28">
        <v>47072</v>
      </c>
    </row>
    <row r="73" spans="2:13" x14ac:dyDescent="0.25">
      <c r="B73" s="19"/>
      <c r="C73" s="5" t="s">
        <v>3</v>
      </c>
      <c r="D73" s="46"/>
      <c r="E73" s="1">
        <f t="shared" si="8"/>
        <v>46.911999999999999</v>
      </c>
      <c r="F73" s="48"/>
      <c r="M73" s="28">
        <v>46912</v>
      </c>
    </row>
    <row r="74" spans="2:13" x14ac:dyDescent="0.25">
      <c r="B74" s="19"/>
      <c r="C74" s="5" t="s">
        <v>4</v>
      </c>
      <c r="D74" s="2">
        <v>985.20995000000005</v>
      </c>
      <c r="E74" s="1">
        <f t="shared" si="8"/>
        <v>47.167999999999999</v>
      </c>
      <c r="F74" s="4">
        <f>D74/E74</f>
        <v>20.887253010515604</v>
      </c>
      <c r="M74" s="28">
        <v>47168</v>
      </c>
    </row>
    <row r="75" spans="2:13" x14ac:dyDescent="0.25">
      <c r="B75" s="19"/>
      <c r="C75" s="49" t="s">
        <v>1</v>
      </c>
      <c r="D75" s="50">
        <v>1822.2863500000001</v>
      </c>
      <c r="E75" s="51">
        <f t="shared" si="8"/>
        <v>172.96</v>
      </c>
      <c r="F75" s="52">
        <f t="shared" ref="F75:F82" si="10">D75/E75</f>
        <v>10.535883152173913</v>
      </c>
      <c r="M75" s="28">
        <v>172960</v>
      </c>
    </row>
    <row r="76" spans="2:13" x14ac:dyDescent="0.25">
      <c r="B76" s="19"/>
      <c r="C76" s="49" t="s">
        <v>15</v>
      </c>
      <c r="D76" s="50">
        <v>1686.36635</v>
      </c>
      <c r="E76" s="51">
        <f t="shared" si="8"/>
        <v>47.008000000000003</v>
      </c>
      <c r="F76" s="52">
        <f t="shared" si="10"/>
        <v>35.874028888699797</v>
      </c>
      <c r="M76" s="28">
        <v>47008</v>
      </c>
    </row>
    <row r="77" spans="2:13" x14ac:dyDescent="0.25">
      <c r="B77" s="19"/>
      <c r="C77" s="49" t="s">
        <v>14</v>
      </c>
      <c r="D77" s="50">
        <v>1158.66635</v>
      </c>
      <c r="E77" s="51">
        <f t="shared" si="8"/>
        <v>47.423999999999999</v>
      </c>
      <c r="F77" s="52">
        <f t="shared" si="10"/>
        <v>24.432067096828611</v>
      </c>
      <c r="M77" s="28">
        <v>47424</v>
      </c>
    </row>
    <row r="78" spans="2:13" x14ac:dyDescent="0.25">
      <c r="B78" s="19"/>
      <c r="C78" s="5" t="s">
        <v>5</v>
      </c>
      <c r="D78" s="2">
        <v>5955.2563499999997</v>
      </c>
      <c r="E78" s="1">
        <f t="shared" si="8"/>
        <v>2078.4639999999999</v>
      </c>
      <c r="F78" s="4">
        <f t="shared" si="10"/>
        <v>2.8652198690956396</v>
      </c>
      <c r="M78" s="28">
        <v>2078464</v>
      </c>
    </row>
    <row r="79" spans="2:13" x14ac:dyDescent="0.25">
      <c r="B79" s="19"/>
      <c r="C79" s="5" t="s">
        <v>6</v>
      </c>
      <c r="D79" s="2">
        <v>5845.3663500000002</v>
      </c>
      <c r="E79" s="1">
        <f t="shared" si="8"/>
        <v>1750.944</v>
      </c>
      <c r="F79" s="4">
        <f t="shared" si="10"/>
        <v>3.3384085099237897</v>
      </c>
      <c r="M79" s="28">
        <v>1750944</v>
      </c>
    </row>
    <row r="80" spans="2:13" x14ac:dyDescent="0.25">
      <c r="B80" s="19"/>
      <c r="C80" s="5" t="s">
        <v>7</v>
      </c>
      <c r="D80" s="2">
        <v>132.25625714285701</v>
      </c>
      <c r="E80" s="1">
        <f t="shared" si="8"/>
        <v>1307.1679999999999</v>
      </c>
      <c r="F80" s="4">
        <f t="shared" si="10"/>
        <v>0.10117770412284957</v>
      </c>
      <c r="M80" s="28">
        <v>1307168</v>
      </c>
    </row>
    <row r="81" spans="2:13" x14ac:dyDescent="0.25">
      <c r="B81" s="19"/>
      <c r="C81" s="5" t="s">
        <v>8</v>
      </c>
      <c r="D81" s="2">
        <v>124.877244444444</v>
      </c>
      <c r="E81" s="1">
        <f t="shared" si="8"/>
        <v>1034.944</v>
      </c>
      <c r="F81" s="4">
        <f t="shared" si="10"/>
        <v>0.12066087096929304</v>
      </c>
      <c r="M81" s="28">
        <v>1034944</v>
      </c>
    </row>
    <row r="82" spans="2:13" x14ac:dyDescent="0.25">
      <c r="B82" s="19"/>
      <c r="C82" s="6" t="s">
        <v>9</v>
      </c>
      <c r="D82" s="2">
        <v>15683.44635</v>
      </c>
      <c r="E82" s="1">
        <f t="shared" si="8"/>
        <v>184</v>
      </c>
      <c r="F82" s="4">
        <f t="shared" si="10"/>
        <v>85.2361214673913</v>
      </c>
      <c r="M82" s="28">
        <v>184000</v>
      </c>
    </row>
    <row r="83" spans="2:13" x14ac:dyDescent="0.25">
      <c r="C83" s="8" t="s">
        <v>18</v>
      </c>
      <c r="D83" s="11">
        <f>SUM(D69:D82)</f>
        <v>92802.805676587304</v>
      </c>
      <c r="E83" s="3">
        <f>SUM(E69:E82)</f>
        <v>7907.1999999999989</v>
      </c>
      <c r="F83" s="7">
        <f>D83/E83</f>
        <v>11.736494040442548</v>
      </c>
      <c r="G83" s="34"/>
      <c r="H83" s="34"/>
      <c r="I83" s="34"/>
      <c r="J83" s="34"/>
    </row>
    <row r="89" spans="2:13" x14ac:dyDescent="0.25">
      <c r="D89" s="13"/>
      <c r="E89" s="12"/>
    </row>
  </sheetData>
  <mergeCells count="15">
    <mergeCell ref="C67:F67"/>
    <mergeCell ref="D72:D73"/>
    <mergeCell ref="F72:F73"/>
    <mergeCell ref="D9:D10"/>
    <mergeCell ref="F9:F10"/>
    <mergeCell ref="C46:F46"/>
    <mergeCell ref="D51:D52"/>
    <mergeCell ref="F51:F52"/>
    <mergeCell ref="D30:D31"/>
    <mergeCell ref="C4:F4"/>
    <mergeCell ref="C25:F25"/>
    <mergeCell ref="F30:F31"/>
    <mergeCell ref="N5:W5"/>
    <mergeCell ref="N25:W25"/>
    <mergeCell ref="G9:G10"/>
  </mergeCells>
  <pageMargins left="0.7" right="0.7" top="0.75" bottom="0.75" header="0.3" footer="0.3"/>
  <pageSetup orientation="portrait" r:id="rId1"/>
  <ignoredErrors>
    <ignoredError sqref="F20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Edgar, Mason</dc:creator>
  <cp:lastModifiedBy>Edgar, Mason</cp:lastModifiedBy>
  <dcterms:created xsi:type="dcterms:W3CDTF">2024-04-28T05:42:13Z</dcterms:created>
  <dcterms:modified xsi:type="dcterms:W3CDTF">2024-05-01T13:10:14Z</dcterms:modified>
</cp:coreProperties>
</file>