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Stanford University\SCS Fall 2017\BUS 10 W — An Introduction to Project Management\Project\"/>
    </mc:Choice>
  </mc:AlternateContent>
  <bookViews>
    <workbookView xWindow="0" yWindow="0" windowWidth="28800" windowHeight="11010" xr2:uid="{00000000-000D-0000-FFFF-FFFF00000000}"/>
  </bookViews>
  <sheets>
    <sheet name="W09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5" i="1" l="1"/>
  <c r="V55" i="1"/>
  <c r="D55" i="1"/>
  <c r="F55" i="1"/>
  <c r="T55" i="1"/>
  <c r="M55" i="1"/>
  <c r="AI77" i="1"/>
  <c r="AI79" i="1" s="1"/>
  <c r="J55" i="1"/>
  <c r="AC55" i="1" l="1"/>
  <c r="AA55" i="1"/>
  <c r="F58" i="1"/>
  <c r="F56" i="1"/>
  <c r="F57" i="1"/>
  <c r="L55" i="1"/>
  <c r="S55" i="1"/>
  <c r="K55" i="1"/>
  <c r="AD55" i="1"/>
  <c r="D57" i="1"/>
  <c r="D56" i="1"/>
  <c r="D58" i="1"/>
  <c r="W55" i="1"/>
  <c r="X55" i="1"/>
  <c r="U55" i="1"/>
  <c r="C55" i="1"/>
  <c r="N55" i="1"/>
  <c r="E55" i="1"/>
  <c r="I55" i="1"/>
  <c r="I56" i="1" s="1"/>
  <c r="AG77" i="1"/>
  <c r="AG79" i="1" s="1"/>
  <c r="AH77" i="1"/>
  <c r="AH79" i="1" s="1"/>
  <c r="AB55" i="1"/>
  <c r="Z55" i="1"/>
  <c r="Q55" i="1"/>
  <c r="F59" i="1" l="1"/>
  <c r="C58" i="1"/>
  <c r="G55" i="1"/>
  <c r="C57" i="1"/>
  <c r="G57" i="1" s="1"/>
  <c r="C56" i="1"/>
  <c r="P55" i="1"/>
  <c r="R55" i="1"/>
  <c r="O55" i="1"/>
  <c r="J56" i="1"/>
  <c r="I57" i="1"/>
  <c r="AE55" i="1"/>
  <c r="AF76" i="1"/>
  <c r="AF79" i="1" s="1"/>
  <c r="E58" i="1"/>
  <c r="E57" i="1"/>
  <c r="E56" i="1"/>
  <c r="D59" i="1"/>
  <c r="E59" i="1" l="1"/>
  <c r="C59" i="1"/>
  <c r="G59" i="1" s="1"/>
  <c r="K56" i="1"/>
  <c r="J57" i="1"/>
  <c r="G56" i="1"/>
  <c r="G58" i="1"/>
  <c r="L56" i="1" l="1"/>
  <c r="K57" i="1"/>
  <c r="M56" i="1" l="1"/>
  <c r="L57" i="1"/>
  <c r="N56" i="1" l="1"/>
  <c r="M57" i="1"/>
  <c r="O56" i="1" l="1"/>
  <c r="N57" i="1"/>
  <c r="P56" i="1" l="1"/>
  <c r="O57" i="1"/>
  <c r="Q56" i="1" l="1"/>
  <c r="P57" i="1"/>
  <c r="R56" i="1" l="1"/>
  <c r="Q57" i="1"/>
  <c r="S56" i="1" l="1"/>
  <c r="R57" i="1"/>
  <c r="T56" i="1" l="1"/>
  <c r="S57" i="1"/>
  <c r="U56" i="1" l="1"/>
  <c r="T57" i="1"/>
  <c r="V56" i="1" l="1"/>
  <c r="U57" i="1"/>
  <c r="W56" i="1" l="1"/>
  <c r="V57" i="1"/>
  <c r="X56" i="1" l="1"/>
  <c r="W57" i="1"/>
  <c r="Y56" i="1" l="1"/>
  <c r="X57" i="1"/>
  <c r="Z56" i="1" l="1"/>
  <c r="Y57" i="1"/>
  <c r="AA56" i="1" l="1"/>
  <c r="Z57" i="1"/>
  <c r="AB56" i="1" l="1"/>
  <c r="AA57" i="1"/>
  <c r="AC56" i="1" l="1"/>
  <c r="AB57" i="1"/>
  <c r="AD56" i="1" l="1"/>
  <c r="AC57" i="1"/>
  <c r="AE56" i="1" l="1"/>
  <c r="AD57" i="1"/>
  <c r="AF80" i="1" l="1"/>
  <c r="AE57" i="1"/>
  <c r="AG80" i="1" l="1"/>
  <c r="AF81" i="1"/>
  <c r="AH80" i="1" l="1"/>
  <c r="AG81" i="1"/>
  <c r="AI80" i="1" l="1"/>
  <c r="AI81" i="1" s="1"/>
  <c r="AH81" i="1"/>
</calcChain>
</file>

<file path=xl/sharedStrings.xml><?xml version="1.0" encoding="utf-8"?>
<sst xmlns="http://schemas.openxmlformats.org/spreadsheetml/2006/main" count="134" uniqueCount="129">
  <si>
    <t>Labor</t>
  </si>
  <si>
    <t xml:space="preserve">Materials </t>
  </si>
  <si>
    <t>Equipment</t>
  </si>
  <si>
    <t>SubTotal</t>
  </si>
  <si>
    <t>Other Direct Costs</t>
  </si>
  <si>
    <t>Total</t>
  </si>
  <si>
    <t>Total Budget</t>
  </si>
  <si>
    <t>Week 1</t>
  </si>
  <si>
    <t>Totals for the Week</t>
  </si>
  <si>
    <t>Cumulative Total</t>
  </si>
  <si>
    <t>Management Reserve (10%)</t>
  </si>
  <si>
    <t>Cost Breakdown Structure</t>
  </si>
  <si>
    <t>Budget Reserves (18%)</t>
  </si>
  <si>
    <t>Indirect Costs (20%)</t>
  </si>
  <si>
    <t>Time Phased Budget</t>
  </si>
  <si>
    <t>WBSID</t>
  </si>
  <si>
    <t>Activity</t>
  </si>
  <si>
    <t>1.1.1</t>
  </si>
  <si>
    <t xml:space="preserve"> Assess Requirements General consulting practice 1 (clients in manufacturing, government, IT, aerospace)</t>
  </si>
  <si>
    <t>1.1.2</t>
  </si>
  <si>
    <t xml:space="preserve"> Assess Requirements General consulting practice 2 (clients in retail, healthcare, finance)</t>
  </si>
  <si>
    <t>1.1.3</t>
  </si>
  <si>
    <t xml:space="preserve"> Assess Requirements IT Planning and Implementation practice</t>
  </si>
  <si>
    <t>1.1.4</t>
  </si>
  <si>
    <t xml:space="preserve"> Assess Requirements training program practice</t>
  </si>
  <si>
    <t>1.1.5</t>
  </si>
  <si>
    <t xml:space="preserve"> Assess Requirements HR Consulting practice</t>
  </si>
  <si>
    <t>1.1.6</t>
  </si>
  <si>
    <t xml:space="preserve"> Assess Requirements Auditors</t>
  </si>
  <si>
    <t>1.1.7</t>
  </si>
  <si>
    <t xml:space="preserve"> Assess Requirements Central Administrative Staff </t>
  </si>
  <si>
    <t>1.2.1.1</t>
  </si>
  <si>
    <t>Define Chart of Accounts structure (balance sheet and profit and loss accounts needed)</t>
  </si>
  <si>
    <t>1.2.1.2</t>
  </si>
  <si>
    <t xml:space="preserve"> Define fiscal reporting periods </t>
  </si>
  <si>
    <t>1.2.1.3</t>
  </si>
  <si>
    <t xml:space="preserve"> Define Chart of Accounts level of detail (subaccount roll-ups by type of expense, type of revenue, departmental source of expense, departmental source of revenue, business group source of expense, business group source of revenue)</t>
  </si>
  <si>
    <t>1.2.1.4</t>
  </si>
  <si>
    <t xml:space="preserve"> Assign number structure and codes to Chart of Accounts</t>
  </si>
  <si>
    <t>1.2.1.5</t>
  </si>
  <si>
    <t xml:space="preserve"> Define financial statement format(s)</t>
  </si>
  <si>
    <t>1.2.1.6</t>
  </si>
  <si>
    <t xml:space="preserve"> Review and verify starting balances</t>
  </si>
  <si>
    <t>1.2.2.1</t>
  </si>
  <si>
    <t xml:space="preserve"> Define format for 1099 forms</t>
  </si>
  <si>
    <t>1.2.2.2</t>
  </si>
  <si>
    <t xml:space="preserve"> Define format for invoices</t>
  </si>
  <si>
    <t>1.2.2.3</t>
  </si>
  <si>
    <t xml:space="preserve"> Identify vendor lists and types</t>
  </si>
  <si>
    <t>1.2.2.4</t>
  </si>
  <si>
    <t xml:space="preserve"> Define invoice routing pathways and invoice recipients</t>
  </si>
  <si>
    <t>1.2.2.5</t>
  </si>
  <si>
    <t xml:space="preserve"> Identify commodity codes and tax pass-through codes, match to vendors</t>
  </si>
  <si>
    <t>1.2.2.6</t>
  </si>
  <si>
    <t xml:space="preserve"> Define vendor information structure</t>
  </si>
  <si>
    <t>1.2.2.7</t>
  </si>
  <si>
    <t xml:space="preserve"> Define contractor information structure</t>
  </si>
  <si>
    <t>1.2.3.1</t>
  </si>
  <si>
    <t xml:space="preserve"> Identify employee categories for compensation groupings and leave accrual</t>
  </si>
  <si>
    <t>1.2.3.2</t>
  </si>
  <si>
    <t xml:space="preserve"> Identify employee categories for payment of overtime</t>
  </si>
  <si>
    <t>1.2.3.3</t>
  </si>
  <si>
    <t xml:space="preserve"> Define time card format and non-client time categories</t>
  </si>
  <si>
    <t>1.2.3.4</t>
  </si>
  <si>
    <t xml:space="preserve"> Identify pay rate structures for employee categories </t>
  </si>
  <si>
    <t>1.2.3.5</t>
  </si>
  <si>
    <t xml:space="preserve"> Define leave accrual system</t>
  </si>
  <si>
    <t>1.2.3.6</t>
  </si>
  <si>
    <t xml:space="preserve"> Define overtime rate payment structure</t>
  </si>
  <si>
    <t>1.2.3.7</t>
  </si>
  <si>
    <t xml:space="preserve"> Review and verify employee data</t>
  </si>
  <si>
    <t>1.2.4.1</t>
  </si>
  <si>
    <t xml:space="preserve"> Define activity/task markup structures</t>
  </si>
  <si>
    <t>1.2.4.2</t>
  </si>
  <si>
    <t xml:space="preserve"> Identify OT charge process and automated source data</t>
  </si>
  <si>
    <t>1.2.4.3</t>
  </si>
  <si>
    <t xml:space="preserve"> Identify cost billing options (% complete, actual cost, time to date)</t>
  </si>
  <si>
    <t>1.2.4.4</t>
  </si>
  <si>
    <t xml:space="preserve"> Define project category codes needed for department/group summarization</t>
  </si>
  <si>
    <t>1.2.4.5</t>
  </si>
  <si>
    <t xml:space="preserve"> Define project budgeting structure</t>
  </si>
  <si>
    <t>1.2.4.6</t>
  </si>
  <si>
    <t xml:space="preserve"> Define project coding structure</t>
  </si>
  <si>
    <t>1.2.4.7</t>
  </si>
  <si>
    <t xml:space="preserve"> Define multi-group project coding and rollup structures</t>
  </si>
  <si>
    <t>1.2.4.8</t>
  </si>
  <si>
    <t xml:space="preserve"> Define project invoice generation process</t>
  </si>
  <si>
    <t>1.2.4.9</t>
  </si>
  <si>
    <t xml:space="preserve"> Identify and define automated project invoice data</t>
  </si>
  <si>
    <t>1.2.4.10</t>
  </si>
  <si>
    <t xml:space="preserve"> Identify project data input requirements – set-up and update</t>
  </si>
  <si>
    <t>1.3.1</t>
  </si>
  <si>
    <t xml:space="preserve"> Modify Purchased Package</t>
  </si>
  <si>
    <t>1.3.2</t>
  </si>
  <si>
    <t xml:space="preserve"> Modify In-House Procedures</t>
  </si>
  <si>
    <t>Develop</t>
  </si>
  <si>
    <t>1.3.3</t>
  </si>
  <si>
    <t xml:space="preserve"> Modify Manual Systems Flow</t>
  </si>
  <si>
    <t>1.4.1</t>
  </si>
  <si>
    <t xml:space="preserve"> Test Purchased Package</t>
  </si>
  <si>
    <t>1.4.2</t>
  </si>
  <si>
    <t xml:space="preserve"> Test In-House Procedures</t>
  </si>
  <si>
    <t>Test</t>
  </si>
  <si>
    <t>1.4.3</t>
  </si>
  <si>
    <t xml:space="preserve"> Test manual System Flows</t>
  </si>
  <si>
    <t>1.5.1</t>
  </si>
  <si>
    <t xml:space="preserve"> Implement New Software Package</t>
  </si>
  <si>
    <t>1.5.2</t>
  </si>
  <si>
    <t xml:space="preserve"> Train Stuff</t>
  </si>
  <si>
    <t>Implement</t>
  </si>
  <si>
    <t>($/hour)</t>
  </si>
  <si>
    <t xml:space="preserve">Donna Donato, Controller </t>
  </si>
  <si>
    <t xml:space="preserve">Mary Gates, Accountant </t>
  </si>
  <si>
    <t>Jan Brewer</t>
  </si>
  <si>
    <t>Kevin Hooks</t>
  </si>
  <si>
    <t>Scott Day</t>
  </si>
  <si>
    <t>Jane Landsell</t>
  </si>
  <si>
    <t>Miriam Karpack</t>
  </si>
  <si>
    <t>General Administrative Staff</t>
  </si>
  <si>
    <t>Senior Analysts</t>
  </si>
  <si>
    <t>FTE</t>
  </si>
  <si>
    <t xml:space="preserve"> </t>
  </si>
  <si>
    <t xml:space="preserve"> Assess Requirements </t>
  </si>
  <si>
    <t>Design</t>
  </si>
  <si>
    <t>1.1.</t>
  </si>
  <si>
    <t>1.2.</t>
  </si>
  <si>
    <t>1.3.</t>
  </si>
  <si>
    <t>1.4.</t>
  </si>
  <si>
    <t>1.5.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</si>
</sst>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-* #,##0_-;\-* #,##0_-;_-* &quot;-&quot;??_-;_-@_-"/>
    <numFmt numFmtId="166" formatCode="_-[$$-409]* #,##0_ ;_-[$$-409]* \-#,##0\ ;_-[$$-409]* &quot;-&quot;??_ ;_-@_ "/>
    <numFmt numFmtId="16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NumberFormat="1" applyBorder="1"/>
    <xf numFmtId="0" fontId="1" fillId="0" borderId="1" xfId="0" applyNumberFormat="1" applyFont="1" applyBorder="1"/>
    <xf numFmtId="0" fontId="1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3" borderId="2" xfId="0" applyNumberFormat="1" applyFill="1" applyBorder="1" applyAlignment="1">
      <alignment wrapText="1"/>
    </xf>
    <xf numFmtId="0" fontId="1" fillId="0" borderId="0" xfId="0" applyFont="1" applyAlignment="1">
      <alignment wrapText="1"/>
    </xf>
    <xf numFmtId="0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wrapText="1"/>
    </xf>
    <xf numFmtId="0" fontId="0" fillId="4" borderId="1" xfId="0" applyNumberFormat="1" applyFill="1" applyBorder="1"/>
    <xf numFmtId="164" fontId="0" fillId="4" borderId="1" xfId="0" applyNumberFormat="1" applyFill="1" applyBorder="1" applyAlignment="1">
      <alignment wrapText="1"/>
    </xf>
    <xf numFmtId="0" fontId="0" fillId="5" borderId="1" xfId="0" applyNumberFormat="1" applyFont="1" applyFill="1" applyBorder="1" applyAlignment="1">
      <alignment horizontal="left"/>
    </xf>
    <xf numFmtId="0" fontId="1" fillId="4" borderId="1" xfId="0" applyNumberFormat="1" applyFont="1" applyFill="1" applyBorder="1"/>
    <xf numFmtId="164" fontId="1" fillId="4" borderId="3" xfId="0" applyNumberFormat="1" applyFont="1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4" fontId="0" fillId="5" borderId="1" xfId="0" applyNumberFormat="1" applyFont="1" applyFill="1" applyBorder="1" applyAlignment="1">
      <alignment horizontal="left"/>
    </xf>
    <xf numFmtId="164" fontId="0" fillId="6" borderId="4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6" fontId="0" fillId="8" borderId="5" xfId="2" applyNumberFormat="1" applyFont="1" applyFill="1" applyBorder="1" applyAlignment="1">
      <alignment horizontal="center"/>
    </xf>
    <xf numFmtId="166" fontId="0" fillId="8" borderId="7" xfId="2" applyNumberFormat="1" applyFont="1" applyFill="1" applyBorder="1" applyAlignment="1">
      <alignment horizontal="center"/>
    </xf>
    <xf numFmtId="166" fontId="0" fillId="8" borderId="6" xfId="2" applyNumberFormat="1" applyFon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43" fontId="0" fillId="10" borderId="5" xfId="0" applyNumberForma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43" fontId="0" fillId="10" borderId="7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43" fontId="0" fillId="10" borderId="6" xfId="0" applyNumberForma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43" fontId="0" fillId="12" borderId="5" xfId="0" applyNumberFormat="1" applyFill="1" applyBorder="1" applyAlignment="1">
      <alignment horizontal="center"/>
    </xf>
    <xf numFmtId="43" fontId="0" fillId="12" borderId="7" xfId="0" applyNumberFormat="1" applyFill="1" applyBorder="1" applyAlignment="1">
      <alignment horizontal="center"/>
    </xf>
    <xf numFmtId="43" fontId="0" fillId="12" borderId="6" xfId="0" applyNumberFormat="1" applyFill="1" applyBorder="1" applyAlignment="1">
      <alignment horizontal="center"/>
    </xf>
    <xf numFmtId="167" fontId="1" fillId="0" borderId="0" xfId="0" applyNumberFormat="1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4"/>
  <sheetViews>
    <sheetView tabSelected="1" zoomScale="130" zoomScaleNormal="130" workbookViewId="0">
      <selection activeCell="F10" sqref="F10"/>
    </sheetView>
  </sheetViews>
  <sheetFormatPr defaultRowHeight="15" x14ac:dyDescent="0.25"/>
  <cols>
    <col min="1" max="1" width="18.85546875" customWidth="1"/>
    <col min="2" max="2" width="29" style="1" customWidth="1"/>
    <col min="3" max="4" width="13" style="1" customWidth="1"/>
    <col min="5" max="5" width="16.42578125" style="1" customWidth="1"/>
    <col min="6" max="6" width="17.28515625" style="1" bestFit="1" customWidth="1"/>
    <col min="7" max="7" width="18.5703125" style="1" bestFit="1" customWidth="1"/>
    <col min="8" max="8" width="17.5703125" style="1" customWidth="1"/>
    <col min="9" max="9" width="10.7109375" style="1" bestFit="1" customWidth="1"/>
    <col min="10" max="14" width="11.85546875" bestFit="1" customWidth="1"/>
    <col min="15" max="15" width="12" customWidth="1"/>
    <col min="16" max="16" width="9.42578125" bestFit="1" customWidth="1"/>
    <col min="17" max="18" width="11.140625" bestFit="1" customWidth="1"/>
    <col min="19" max="20" width="9.42578125" bestFit="1" customWidth="1"/>
    <col min="21" max="35" width="10.5703125" bestFit="1" customWidth="1"/>
  </cols>
  <sheetData>
    <row r="1" spans="1:31" ht="45" x14ac:dyDescent="0.25">
      <c r="A1" s="7" t="s">
        <v>11</v>
      </c>
      <c r="I1" s="7" t="s">
        <v>14</v>
      </c>
    </row>
    <row r="2" spans="1:31" x14ac:dyDescent="0.25">
      <c r="H2"/>
    </row>
    <row r="3" spans="1:31" ht="18" customHeight="1" x14ac:dyDescent="0.25">
      <c r="A3" s="17" t="s">
        <v>15</v>
      </c>
      <c r="B3" t="s">
        <v>16</v>
      </c>
      <c r="C3" s="9" t="s">
        <v>0</v>
      </c>
      <c r="D3" s="9" t="s">
        <v>1</v>
      </c>
      <c r="E3" s="9" t="s">
        <v>2</v>
      </c>
      <c r="F3" s="8" t="s">
        <v>4</v>
      </c>
      <c r="G3" s="9" t="s">
        <v>5</v>
      </c>
      <c r="H3"/>
      <c r="I3" s="4" t="s">
        <v>7</v>
      </c>
      <c r="J3" s="4">
        <v>2</v>
      </c>
      <c r="K3" s="4">
        <v>3</v>
      </c>
      <c r="L3" s="4">
        <v>4</v>
      </c>
      <c r="M3" s="4">
        <v>5</v>
      </c>
      <c r="N3" s="4">
        <v>6</v>
      </c>
      <c r="O3" s="4">
        <v>7</v>
      </c>
      <c r="P3" s="4">
        <v>8</v>
      </c>
      <c r="Q3" s="4">
        <v>9</v>
      </c>
      <c r="R3" s="4">
        <v>10</v>
      </c>
      <c r="S3" s="4">
        <v>11</v>
      </c>
      <c r="T3" s="4">
        <v>12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>
        <v>19</v>
      </c>
      <c r="AB3" s="4">
        <v>20</v>
      </c>
      <c r="AC3" s="4">
        <v>21</v>
      </c>
      <c r="AD3" s="4">
        <v>22</v>
      </c>
      <c r="AE3" s="4">
        <v>23</v>
      </c>
    </row>
    <row r="4" spans="1:31" ht="15.75" thickBot="1" x14ac:dyDescent="0.3">
      <c r="A4" s="17" t="s">
        <v>124</v>
      </c>
      <c r="B4" s="12" t="s">
        <v>122</v>
      </c>
      <c r="C4" s="26">
        <v>19200</v>
      </c>
      <c r="D4" s="26">
        <v>200</v>
      </c>
      <c r="E4" s="26">
        <v>1500</v>
      </c>
      <c r="F4" s="26">
        <v>100</v>
      </c>
      <c r="G4" s="26">
        <v>21000</v>
      </c>
      <c r="H4"/>
      <c r="I4" s="12" t="s">
        <v>122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1" ht="16.5" thickTop="1" thickBot="1" x14ac:dyDescent="0.3">
      <c r="A5" s="17" t="s">
        <v>17</v>
      </c>
      <c r="B5" t="s">
        <v>18</v>
      </c>
      <c r="C5" s="11">
        <v>2800</v>
      </c>
      <c r="D5" s="11">
        <v>100</v>
      </c>
      <c r="E5" s="11">
        <v>0</v>
      </c>
      <c r="F5" s="11">
        <v>0</v>
      </c>
      <c r="G5" s="11">
        <v>2900</v>
      </c>
      <c r="H5"/>
      <c r="I5" s="27">
        <v>2900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6.5" thickTop="1" thickBot="1" x14ac:dyDescent="0.3">
      <c r="A6" s="17" t="s">
        <v>19</v>
      </c>
      <c r="B6" t="s">
        <v>20</v>
      </c>
      <c r="C6" s="11">
        <v>3200</v>
      </c>
      <c r="D6" s="11">
        <v>0</v>
      </c>
      <c r="E6" s="11">
        <v>1000</v>
      </c>
      <c r="F6" s="11">
        <v>0</v>
      </c>
      <c r="G6" s="11">
        <v>4200</v>
      </c>
      <c r="H6"/>
      <c r="I6" s="5"/>
      <c r="J6" s="27">
        <v>4200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6.5" thickTop="1" thickBot="1" x14ac:dyDescent="0.3">
      <c r="A7" s="17" t="s">
        <v>21</v>
      </c>
      <c r="B7" t="s">
        <v>22</v>
      </c>
      <c r="C7" s="11">
        <v>3200</v>
      </c>
      <c r="D7" s="11">
        <v>0</v>
      </c>
      <c r="E7" s="11">
        <v>0</v>
      </c>
      <c r="F7" s="11">
        <v>0</v>
      </c>
      <c r="G7" s="11">
        <v>3200</v>
      </c>
      <c r="H7"/>
      <c r="I7" s="5"/>
      <c r="J7" s="27">
        <v>3200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5" thickTop="1" thickBot="1" x14ac:dyDescent="0.3">
      <c r="A8" s="17" t="s">
        <v>23</v>
      </c>
      <c r="B8" t="s">
        <v>24</v>
      </c>
      <c r="C8" s="11">
        <v>3200</v>
      </c>
      <c r="D8" s="11">
        <v>100</v>
      </c>
      <c r="E8" s="11">
        <v>0</v>
      </c>
      <c r="F8" s="11">
        <v>100</v>
      </c>
      <c r="G8" s="11">
        <v>3400</v>
      </c>
      <c r="H8"/>
      <c r="I8" s="5"/>
      <c r="J8" s="27">
        <v>3400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6.5" thickTop="1" thickBot="1" x14ac:dyDescent="0.3">
      <c r="A9" s="17" t="s">
        <v>25</v>
      </c>
      <c r="B9" t="s">
        <v>26</v>
      </c>
      <c r="C9" s="11">
        <v>2800</v>
      </c>
      <c r="D9" s="11">
        <v>0</v>
      </c>
      <c r="E9" s="11">
        <v>0</v>
      </c>
      <c r="F9" s="11">
        <v>0</v>
      </c>
      <c r="G9" s="11">
        <v>2800</v>
      </c>
      <c r="H9"/>
      <c r="I9" s="5"/>
      <c r="J9" s="5"/>
      <c r="K9" s="27">
        <v>2800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6.5" thickTop="1" thickBot="1" x14ac:dyDescent="0.3">
      <c r="A10" s="17" t="s">
        <v>27</v>
      </c>
      <c r="B10" t="s">
        <v>28</v>
      </c>
      <c r="C10" s="11">
        <v>3200</v>
      </c>
      <c r="D10" s="11">
        <v>0</v>
      </c>
      <c r="E10" s="11">
        <v>500</v>
      </c>
      <c r="F10" s="11">
        <v>0</v>
      </c>
      <c r="G10" s="11">
        <v>3700</v>
      </c>
      <c r="H10"/>
      <c r="I10" s="5"/>
      <c r="J10" s="5"/>
      <c r="K10" s="27">
        <v>3700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6.5" thickTop="1" thickBot="1" x14ac:dyDescent="0.3">
      <c r="A11" s="17" t="s">
        <v>29</v>
      </c>
      <c r="B11" t="s">
        <v>30</v>
      </c>
      <c r="C11" s="11">
        <v>800</v>
      </c>
      <c r="D11" s="11">
        <v>0</v>
      </c>
      <c r="E11" s="11">
        <v>0</v>
      </c>
      <c r="F11" s="11">
        <v>0</v>
      </c>
      <c r="G11" s="11">
        <v>800</v>
      </c>
      <c r="H11"/>
      <c r="I11" s="5"/>
      <c r="J11" s="5"/>
      <c r="K11" s="27">
        <v>800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6.5" thickTop="1" thickBot="1" x14ac:dyDescent="0.3">
      <c r="A12" s="17" t="s">
        <v>125</v>
      </c>
      <c r="B12" s="12" t="s">
        <v>123</v>
      </c>
      <c r="C12" s="26">
        <v>75600</v>
      </c>
      <c r="D12" s="26">
        <v>3300</v>
      </c>
      <c r="E12" s="26">
        <v>5100</v>
      </c>
      <c r="F12" s="26">
        <v>6400</v>
      </c>
      <c r="G12" s="26">
        <v>90400</v>
      </c>
      <c r="H12"/>
      <c r="I12" s="12" t="s">
        <v>123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16.5" thickTop="1" thickBot="1" x14ac:dyDescent="0.3">
      <c r="A13" s="17" t="s">
        <v>31</v>
      </c>
      <c r="B13" t="s">
        <v>32</v>
      </c>
      <c r="C13" s="11">
        <v>2800</v>
      </c>
      <c r="D13" s="11">
        <v>0</v>
      </c>
      <c r="E13" s="11">
        <v>0</v>
      </c>
      <c r="F13" s="11">
        <v>0</v>
      </c>
      <c r="G13" s="11">
        <v>2800</v>
      </c>
      <c r="H13"/>
      <c r="I13" s="5"/>
      <c r="J13" s="5"/>
      <c r="K13" s="5"/>
      <c r="L13" s="28">
        <v>2800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5" thickTop="1" thickBot="1" x14ac:dyDescent="0.3">
      <c r="A14" s="17" t="s">
        <v>33</v>
      </c>
      <c r="B14" t="s">
        <v>34</v>
      </c>
      <c r="C14" s="11">
        <v>3200</v>
      </c>
      <c r="D14" s="11">
        <v>0</v>
      </c>
      <c r="E14" s="11">
        <v>400</v>
      </c>
      <c r="F14" s="11">
        <v>0</v>
      </c>
      <c r="G14" s="11">
        <v>3600</v>
      </c>
      <c r="H14"/>
      <c r="I14" s="5"/>
      <c r="J14" s="5"/>
      <c r="K14" s="5"/>
      <c r="L14" s="28">
        <v>3600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5" thickTop="1" thickBot="1" x14ac:dyDescent="0.3">
      <c r="A15" s="17" t="s">
        <v>35</v>
      </c>
      <c r="B15" t="s">
        <v>36</v>
      </c>
      <c r="C15" s="11">
        <v>800</v>
      </c>
      <c r="D15" s="11">
        <v>900</v>
      </c>
      <c r="E15" s="11">
        <v>0</v>
      </c>
      <c r="F15" s="11">
        <v>1000</v>
      </c>
      <c r="G15" s="11">
        <v>2700</v>
      </c>
      <c r="H15"/>
      <c r="I15" s="5"/>
      <c r="J15" s="5"/>
      <c r="K15" s="5"/>
      <c r="L15" s="28">
        <v>2700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5" thickTop="1" thickBot="1" x14ac:dyDescent="0.3">
      <c r="A16" s="17" t="s">
        <v>37</v>
      </c>
      <c r="B16" t="s">
        <v>38</v>
      </c>
      <c r="C16" s="11">
        <v>2800</v>
      </c>
      <c r="D16" s="11">
        <v>0</v>
      </c>
      <c r="E16" s="11">
        <v>0</v>
      </c>
      <c r="F16" s="11">
        <v>0</v>
      </c>
      <c r="G16" s="11">
        <v>2800</v>
      </c>
      <c r="H16"/>
      <c r="I16" s="5"/>
      <c r="J16" s="5"/>
      <c r="K16" s="5"/>
      <c r="L16" s="5"/>
      <c r="M16" s="28">
        <v>2800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5" ht="16.5" thickTop="1" thickBot="1" x14ac:dyDescent="0.3">
      <c r="A17" s="17" t="s">
        <v>39</v>
      </c>
      <c r="B17" t="s">
        <v>40</v>
      </c>
      <c r="C17" s="11">
        <v>2800</v>
      </c>
      <c r="D17" s="11">
        <v>0</v>
      </c>
      <c r="E17" s="11">
        <v>200</v>
      </c>
      <c r="F17" s="11">
        <v>0</v>
      </c>
      <c r="G17" s="11">
        <v>3000</v>
      </c>
      <c r="H17"/>
      <c r="I17" s="5"/>
      <c r="J17" s="5"/>
      <c r="K17" s="5"/>
      <c r="L17" s="5"/>
      <c r="M17" s="28">
        <v>3000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5" ht="16.5" thickTop="1" thickBot="1" x14ac:dyDescent="0.3">
      <c r="A18" s="17" t="s">
        <v>41</v>
      </c>
      <c r="B18" t="s">
        <v>42</v>
      </c>
      <c r="C18" s="11">
        <v>3200</v>
      </c>
      <c r="D18" s="11">
        <v>0</v>
      </c>
      <c r="E18" s="11">
        <v>0</v>
      </c>
      <c r="F18" s="11">
        <v>0</v>
      </c>
      <c r="G18" s="11">
        <v>3200</v>
      </c>
      <c r="H18"/>
      <c r="I18" s="5"/>
      <c r="J18" s="5"/>
      <c r="K18" s="5"/>
      <c r="L18" s="5"/>
      <c r="M18" s="28">
        <v>3200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5" ht="16.5" thickTop="1" thickBot="1" x14ac:dyDescent="0.3">
      <c r="A19" s="17" t="s">
        <v>43</v>
      </c>
      <c r="B19" t="s">
        <v>44</v>
      </c>
      <c r="C19" s="11">
        <v>2800</v>
      </c>
      <c r="D19" s="11">
        <v>0</v>
      </c>
      <c r="E19" s="11">
        <v>0</v>
      </c>
      <c r="F19" s="11">
        <v>1500</v>
      </c>
      <c r="G19" s="11">
        <v>4300</v>
      </c>
      <c r="H19"/>
      <c r="I19" s="5"/>
      <c r="J19" s="5"/>
      <c r="K19" s="5"/>
      <c r="L19" s="5"/>
      <c r="M19" s="5"/>
      <c r="N19" s="5">
        <v>4300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5" ht="16.5" thickTop="1" thickBot="1" x14ac:dyDescent="0.3">
      <c r="A20" s="17" t="s">
        <v>45</v>
      </c>
      <c r="B20" t="s">
        <v>46</v>
      </c>
      <c r="C20" s="11">
        <v>3200</v>
      </c>
      <c r="D20" s="11">
        <v>800</v>
      </c>
      <c r="E20" s="11">
        <v>0</v>
      </c>
      <c r="F20" s="11">
        <v>0</v>
      </c>
      <c r="G20" s="11">
        <v>4000</v>
      </c>
      <c r="H20"/>
      <c r="I20" s="5"/>
      <c r="J20" s="5"/>
      <c r="K20" s="5"/>
      <c r="L20" s="5"/>
      <c r="M20" s="5"/>
      <c r="N20" s="29">
        <v>4000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5" ht="16.5" thickTop="1" thickBot="1" x14ac:dyDescent="0.3">
      <c r="A21" s="17" t="s">
        <v>47</v>
      </c>
      <c r="B21" t="s">
        <v>48</v>
      </c>
      <c r="C21" s="11">
        <v>2800</v>
      </c>
      <c r="D21" s="11">
        <v>0</v>
      </c>
      <c r="E21" s="11">
        <v>100</v>
      </c>
      <c r="F21" s="11">
        <v>0</v>
      </c>
      <c r="G21" s="11">
        <v>2900</v>
      </c>
      <c r="H21"/>
      <c r="I21" s="5"/>
      <c r="J21" s="5"/>
      <c r="K21" s="5"/>
      <c r="L21" s="5"/>
      <c r="M21" s="5"/>
      <c r="N21" s="29">
        <v>2900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5" ht="16.5" thickTop="1" thickBot="1" x14ac:dyDescent="0.3">
      <c r="A22" s="17" t="s">
        <v>49</v>
      </c>
      <c r="B22" t="s">
        <v>50</v>
      </c>
      <c r="C22" s="11">
        <v>3200</v>
      </c>
      <c r="D22" s="11">
        <v>0</v>
      </c>
      <c r="E22" s="11">
        <v>0</v>
      </c>
      <c r="F22" s="11">
        <v>0</v>
      </c>
      <c r="G22" s="11">
        <v>3200</v>
      </c>
      <c r="H22"/>
      <c r="I22" s="5"/>
      <c r="J22" s="5"/>
      <c r="K22" s="5"/>
      <c r="L22" s="5"/>
      <c r="M22" s="5"/>
      <c r="N22" s="5"/>
      <c r="O22" s="30">
        <v>1600</v>
      </c>
      <c r="P22" s="31">
        <v>1600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5" ht="16.5" thickTop="1" thickBot="1" x14ac:dyDescent="0.3">
      <c r="A23" s="17" t="s">
        <v>51</v>
      </c>
      <c r="B23" t="s">
        <v>52</v>
      </c>
      <c r="C23" s="11">
        <v>2800</v>
      </c>
      <c r="D23" s="11">
        <v>0</v>
      </c>
      <c r="E23" s="11">
        <v>0</v>
      </c>
      <c r="F23" s="11">
        <v>300</v>
      </c>
      <c r="G23" s="11">
        <v>3100</v>
      </c>
      <c r="H23"/>
      <c r="I23" s="5"/>
      <c r="J23" s="5"/>
      <c r="K23" s="5"/>
      <c r="L23" s="5"/>
      <c r="M23" s="5"/>
      <c r="N23" s="5"/>
      <c r="O23" s="29">
        <v>3100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5" ht="16.5" thickTop="1" thickBot="1" x14ac:dyDescent="0.3">
      <c r="A24" s="17" t="s">
        <v>53</v>
      </c>
      <c r="B24" t="s">
        <v>54</v>
      </c>
      <c r="C24" s="11">
        <v>3200</v>
      </c>
      <c r="D24" s="11">
        <v>0</v>
      </c>
      <c r="E24" s="11">
        <v>0</v>
      </c>
      <c r="F24" s="11">
        <v>0</v>
      </c>
      <c r="G24" s="11">
        <v>3200</v>
      </c>
      <c r="H24"/>
      <c r="I24" s="5"/>
      <c r="J24" s="5"/>
      <c r="K24" s="5"/>
      <c r="L24" s="5"/>
      <c r="M24" s="5"/>
      <c r="N24" s="5"/>
      <c r="O24" s="5"/>
      <c r="P24" s="29">
        <v>3200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5" ht="16.5" thickTop="1" thickBot="1" x14ac:dyDescent="0.3">
      <c r="A25" s="17" t="s">
        <v>55</v>
      </c>
      <c r="B25" t="s">
        <v>56</v>
      </c>
      <c r="C25" s="11">
        <v>2800</v>
      </c>
      <c r="D25" s="11">
        <v>0</v>
      </c>
      <c r="E25" s="11">
        <v>600</v>
      </c>
      <c r="F25" s="11">
        <v>0</v>
      </c>
      <c r="G25" s="11">
        <v>3400</v>
      </c>
      <c r="H25"/>
      <c r="I25" s="5"/>
      <c r="J25" s="5"/>
      <c r="K25" s="5"/>
      <c r="L25" s="5"/>
      <c r="M25" s="5"/>
      <c r="N25" s="5"/>
      <c r="O25" s="5"/>
      <c r="P25" s="5"/>
      <c r="Q25" s="29">
        <v>3400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5" ht="16.5" thickTop="1" thickBot="1" x14ac:dyDescent="0.3">
      <c r="A26" s="17" t="s">
        <v>57</v>
      </c>
      <c r="B26" t="s">
        <v>58</v>
      </c>
      <c r="C26" s="11">
        <v>2800</v>
      </c>
      <c r="D26" s="11">
        <v>1000</v>
      </c>
      <c r="E26" s="11">
        <v>0</v>
      </c>
      <c r="F26" s="11">
        <v>2200</v>
      </c>
      <c r="G26" s="11">
        <v>6000</v>
      </c>
      <c r="H26"/>
      <c r="I26" s="5"/>
      <c r="J26" s="5"/>
      <c r="K26" s="5"/>
      <c r="L26" s="5"/>
      <c r="M26" s="5"/>
      <c r="N26" s="5"/>
      <c r="O26" s="5"/>
      <c r="P26" s="5"/>
      <c r="Q26" s="35">
        <v>2000</v>
      </c>
      <c r="R26" s="36">
        <v>2000</v>
      </c>
      <c r="S26" s="37">
        <v>2000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5" ht="16.5" thickTop="1" thickBot="1" x14ac:dyDescent="0.3">
      <c r="A27" s="17" t="s">
        <v>59</v>
      </c>
      <c r="B27" t="s">
        <v>60</v>
      </c>
      <c r="C27" s="11">
        <v>3200</v>
      </c>
      <c r="D27" s="11">
        <v>0</v>
      </c>
      <c r="E27" s="11">
        <v>0</v>
      </c>
      <c r="F27" s="11">
        <v>0</v>
      </c>
      <c r="G27" s="11">
        <v>3200</v>
      </c>
      <c r="H27"/>
      <c r="I27" s="5"/>
      <c r="J27" s="5"/>
      <c r="K27" s="5"/>
      <c r="L27" s="5"/>
      <c r="M27" s="5"/>
      <c r="N27" s="5"/>
      <c r="O27" s="5"/>
      <c r="P27" s="5"/>
      <c r="Q27" s="5"/>
      <c r="R27" s="32">
        <v>1600</v>
      </c>
      <c r="S27" s="34">
        <v>1600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4">
        <v>24</v>
      </c>
      <c r="AG27" s="4">
        <v>25</v>
      </c>
      <c r="AH27" s="4">
        <v>26</v>
      </c>
      <c r="AI27" s="4">
        <v>27</v>
      </c>
    </row>
    <row r="28" spans="1:35" ht="16.5" thickTop="1" thickBot="1" x14ac:dyDescent="0.3">
      <c r="A28" s="17" t="s">
        <v>61</v>
      </c>
      <c r="B28" t="s">
        <v>62</v>
      </c>
      <c r="C28" s="11">
        <v>2800</v>
      </c>
      <c r="D28" s="11">
        <v>100</v>
      </c>
      <c r="E28" s="11">
        <v>0</v>
      </c>
      <c r="F28" s="11">
        <v>0</v>
      </c>
      <c r="G28" s="11">
        <v>2900</v>
      </c>
      <c r="H28"/>
      <c r="I28" s="5"/>
      <c r="J28" s="5"/>
      <c r="K28" s="5"/>
      <c r="L28" s="5"/>
      <c r="M28" s="5"/>
      <c r="N28" s="5"/>
      <c r="O28" s="5"/>
      <c r="P28" s="5"/>
      <c r="Q28" s="5"/>
      <c r="R28" s="32">
        <v>1450</v>
      </c>
      <c r="S28" s="34">
        <v>1450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15"/>
      <c r="AG28" s="15"/>
      <c r="AH28" s="15"/>
      <c r="AI28" s="15"/>
    </row>
    <row r="29" spans="1:35" ht="16.5" thickTop="1" thickBot="1" x14ac:dyDescent="0.3">
      <c r="A29" s="17" t="s">
        <v>63</v>
      </c>
      <c r="B29" t="s">
        <v>64</v>
      </c>
      <c r="C29" s="11">
        <v>2800</v>
      </c>
      <c r="D29" s="11">
        <v>0</v>
      </c>
      <c r="E29" s="11">
        <v>0</v>
      </c>
      <c r="F29" s="11">
        <v>0</v>
      </c>
      <c r="G29" s="11">
        <v>2800</v>
      </c>
      <c r="H29"/>
      <c r="I29" s="5"/>
      <c r="J29" s="5"/>
      <c r="K29" s="5"/>
      <c r="L29" s="5"/>
      <c r="M29" s="5" t="s">
        <v>121</v>
      </c>
      <c r="N29" s="35">
        <v>700</v>
      </c>
      <c r="O29" s="33">
        <v>700</v>
      </c>
      <c r="P29" s="33">
        <v>700</v>
      </c>
      <c r="Q29" s="34">
        <v>700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6.5" thickTop="1" thickBot="1" x14ac:dyDescent="0.3">
      <c r="A30" s="17" t="s">
        <v>65</v>
      </c>
      <c r="B30" t="s">
        <v>66</v>
      </c>
      <c r="C30" s="11">
        <v>800</v>
      </c>
      <c r="D30" s="11">
        <v>0</v>
      </c>
      <c r="E30" s="11">
        <v>0</v>
      </c>
      <c r="F30" s="11">
        <v>0</v>
      </c>
      <c r="G30" s="11">
        <v>800</v>
      </c>
      <c r="H30"/>
      <c r="I30" s="5"/>
      <c r="J30" s="5"/>
      <c r="K30" s="5"/>
      <c r="L30" s="5"/>
      <c r="M30" s="5"/>
      <c r="N30" s="5"/>
      <c r="O30" s="5"/>
      <c r="P30" s="5"/>
      <c r="Q30" s="38">
        <v>800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6.5" thickTop="1" thickBot="1" x14ac:dyDescent="0.3">
      <c r="A31" s="17" t="s">
        <v>67</v>
      </c>
      <c r="B31" t="s">
        <v>68</v>
      </c>
      <c r="C31" s="11">
        <v>2800</v>
      </c>
      <c r="D31" s="11">
        <v>0</v>
      </c>
      <c r="E31" s="11">
        <v>900</v>
      </c>
      <c r="F31" s="11">
        <v>0</v>
      </c>
      <c r="G31" s="11">
        <v>3700</v>
      </c>
      <c r="H31"/>
      <c r="I31" s="5"/>
      <c r="J31" s="5"/>
      <c r="K31" s="5"/>
      <c r="L31" s="5"/>
      <c r="M31" s="5"/>
      <c r="N31" s="5"/>
      <c r="O31" s="5"/>
      <c r="P31" s="5"/>
      <c r="Q31" s="5"/>
      <c r="R31" s="38">
        <v>3700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6.5" thickTop="1" thickBot="1" x14ac:dyDescent="0.3">
      <c r="A32" s="17" t="s">
        <v>69</v>
      </c>
      <c r="B32" t="s">
        <v>70</v>
      </c>
      <c r="C32" s="11">
        <v>2800</v>
      </c>
      <c r="D32" s="11">
        <v>0</v>
      </c>
      <c r="E32" s="11">
        <v>0</v>
      </c>
      <c r="F32" s="11">
        <v>0</v>
      </c>
      <c r="G32" s="11">
        <v>2800</v>
      </c>
      <c r="H32"/>
      <c r="I32" s="5"/>
      <c r="J32" s="5"/>
      <c r="K32" s="5"/>
      <c r="L32" s="5"/>
      <c r="M32" s="5"/>
      <c r="N32" s="5"/>
      <c r="O32" s="5"/>
      <c r="P32" s="5"/>
      <c r="Q32" s="5"/>
      <c r="R32" s="5"/>
      <c r="S32" s="38">
        <v>2800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6.5" thickTop="1" thickBot="1" x14ac:dyDescent="0.3">
      <c r="A33" s="17" t="s">
        <v>71</v>
      </c>
      <c r="B33" t="s">
        <v>72</v>
      </c>
      <c r="C33" s="11">
        <v>2800</v>
      </c>
      <c r="D33" s="11">
        <v>0</v>
      </c>
      <c r="E33" s="11">
        <v>0</v>
      </c>
      <c r="F33" s="11">
        <v>500</v>
      </c>
      <c r="G33" s="11">
        <v>3300</v>
      </c>
      <c r="H3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39">
        <v>3300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6.5" thickTop="1" thickBot="1" x14ac:dyDescent="0.3">
      <c r="A34" s="17" t="s">
        <v>73</v>
      </c>
      <c r="B34" t="s">
        <v>74</v>
      </c>
      <c r="C34" s="11">
        <v>800</v>
      </c>
      <c r="D34" s="11">
        <v>0</v>
      </c>
      <c r="E34" s="11">
        <v>700</v>
      </c>
      <c r="F34" s="11">
        <v>0</v>
      </c>
      <c r="G34" s="11">
        <v>1500</v>
      </c>
      <c r="H3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39">
        <v>1500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6.5" thickTop="1" thickBot="1" x14ac:dyDescent="0.3">
      <c r="A35" s="17" t="s">
        <v>75</v>
      </c>
      <c r="B35" t="s">
        <v>76</v>
      </c>
      <c r="C35" s="11">
        <v>3200</v>
      </c>
      <c r="D35" s="11">
        <v>0</v>
      </c>
      <c r="E35" s="11">
        <v>0</v>
      </c>
      <c r="F35" s="11">
        <v>0</v>
      </c>
      <c r="G35" s="11">
        <v>3200</v>
      </c>
      <c r="H3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39">
        <v>3200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6.5" thickTop="1" thickBot="1" x14ac:dyDescent="0.3">
      <c r="A36" s="17" t="s">
        <v>77</v>
      </c>
      <c r="B36" t="s">
        <v>78</v>
      </c>
      <c r="C36" s="11">
        <v>3200</v>
      </c>
      <c r="D36" s="11">
        <v>0</v>
      </c>
      <c r="E36" s="11">
        <v>0</v>
      </c>
      <c r="F36" s="11">
        <v>0</v>
      </c>
      <c r="G36" s="11">
        <v>3200</v>
      </c>
      <c r="H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40">
        <v>1600</v>
      </c>
      <c r="V36" s="41">
        <v>1600</v>
      </c>
      <c r="W36" s="5"/>
      <c r="X36" s="5"/>
      <c r="Y36" s="5"/>
      <c r="Z36" s="5"/>
      <c r="AA36" s="5"/>
      <c r="AB36" s="5"/>
      <c r="AC36" s="5"/>
      <c r="AD36" s="5"/>
      <c r="AE36" s="5"/>
      <c r="AF36" s="15"/>
      <c r="AG36" s="15"/>
      <c r="AH36" s="15"/>
      <c r="AI36" s="15"/>
    </row>
    <row r="37" spans="1:35" ht="16.5" thickTop="1" thickBot="1" x14ac:dyDescent="0.3">
      <c r="A37" s="17" t="s">
        <v>79</v>
      </c>
      <c r="B37" t="s">
        <v>80</v>
      </c>
      <c r="C37" s="11">
        <v>2800</v>
      </c>
      <c r="D37" s="11">
        <v>0</v>
      </c>
      <c r="E37" s="11">
        <v>0</v>
      </c>
      <c r="F37" s="11">
        <v>0</v>
      </c>
      <c r="G37" s="11">
        <v>2800</v>
      </c>
      <c r="H3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40">
        <v>1400</v>
      </c>
      <c r="V37" s="41">
        <v>1400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6.5" thickTop="1" thickBot="1" x14ac:dyDescent="0.3">
      <c r="A38" s="17" t="s">
        <v>81</v>
      </c>
      <c r="B38" t="s">
        <v>82</v>
      </c>
      <c r="C38" s="11">
        <v>800</v>
      </c>
      <c r="D38" s="11">
        <v>0</v>
      </c>
      <c r="E38" s="11">
        <v>1000</v>
      </c>
      <c r="F38" s="11">
        <v>0</v>
      </c>
      <c r="G38" s="11">
        <v>1800</v>
      </c>
      <c r="H3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39">
        <v>1800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6.5" thickTop="1" thickBot="1" x14ac:dyDescent="0.3">
      <c r="A39" s="17" t="s">
        <v>83</v>
      </c>
      <c r="B39" t="s">
        <v>84</v>
      </c>
      <c r="C39" s="11">
        <v>2800</v>
      </c>
      <c r="D39" s="11">
        <v>0</v>
      </c>
      <c r="E39" s="11">
        <v>0</v>
      </c>
      <c r="F39" s="11">
        <v>0</v>
      </c>
      <c r="G39" s="11">
        <v>2800</v>
      </c>
      <c r="H3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39">
        <v>2800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6.5" thickTop="1" thickBot="1" x14ac:dyDescent="0.3">
      <c r="A40" s="17" t="s">
        <v>85</v>
      </c>
      <c r="B40" t="s">
        <v>86</v>
      </c>
      <c r="C40" s="11">
        <v>3200</v>
      </c>
      <c r="D40" s="11">
        <v>0</v>
      </c>
      <c r="E40" s="11">
        <v>0</v>
      </c>
      <c r="F40" s="11">
        <v>400</v>
      </c>
      <c r="G40" s="11">
        <v>3600</v>
      </c>
      <c r="H4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0">
        <v>1200</v>
      </c>
      <c r="X40" s="42">
        <v>1200</v>
      </c>
      <c r="Y40" s="41">
        <v>1200</v>
      </c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6.5" thickTop="1" thickBot="1" x14ac:dyDescent="0.3">
      <c r="A41" s="17" t="s">
        <v>87</v>
      </c>
      <c r="B41" t="s">
        <v>88</v>
      </c>
      <c r="C41" s="11">
        <v>800</v>
      </c>
      <c r="D41" s="11">
        <v>0</v>
      </c>
      <c r="E41" s="11">
        <v>0</v>
      </c>
      <c r="F41" s="11">
        <v>0</v>
      </c>
      <c r="G41" s="11">
        <v>800</v>
      </c>
      <c r="H4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9">
        <v>800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6.5" thickTop="1" thickBot="1" x14ac:dyDescent="0.3">
      <c r="A42" s="17" t="s">
        <v>89</v>
      </c>
      <c r="B42" t="s">
        <v>90</v>
      </c>
      <c r="C42" s="11">
        <v>800</v>
      </c>
      <c r="D42" s="11">
        <v>500</v>
      </c>
      <c r="E42" s="11">
        <v>1200</v>
      </c>
      <c r="F42" s="11">
        <v>500</v>
      </c>
      <c r="G42" s="11">
        <v>3000</v>
      </c>
      <c r="H4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0">
        <v>1000</v>
      </c>
      <c r="X42" s="42">
        <v>1000</v>
      </c>
      <c r="Y42" s="41">
        <v>1000</v>
      </c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6.5" thickTop="1" thickBot="1" x14ac:dyDescent="0.3">
      <c r="A43" s="17" t="s">
        <v>126</v>
      </c>
      <c r="B43" s="12" t="s">
        <v>95</v>
      </c>
      <c r="C43" s="26">
        <v>9200</v>
      </c>
      <c r="D43" s="26">
        <v>100</v>
      </c>
      <c r="E43" s="26">
        <v>1500</v>
      </c>
      <c r="F43" s="26">
        <v>900</v>
      </c>
      <c r="G43" s="26">
        <v>11700</v>
      </c>
      <c r="H43"/>
      <c r="I43" s="12" t="s">
        <v>95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5"/>
      <c r="AG43" s="5"/>
      <c r="AH43" s="5"/>
      <c r="AI43" s="5"/>
    </row>
    <row r="44" spans="1:35" ht="16.5" thickTop="1" thickBot="1" x14ac:dyDescent="0.3">
      <c r="A44" s="17" t="s">
        <v>91</v>
      </c>
      <c r="B44" t="s">
        <v>92</v>
      </c>
      <c r="C44" s="11">
        <v>3200</v>
      </c>
      <c r="D44" s="11">
        <v>0</v>
      </c>
      <c r="E44" s="11">
        <v>700</v>
      </c>
      <c r="F44" s="11">
        <v>0</v>
      </c>
      <c r="G44" s="11">
        <v>3900</v>
      </c>
      <c r="H4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44">
        <v>1300</v>
      </c>
      <c r="AA44" s="46">
        <v>1300</v>
      </c>
      <c r="AB44" s="48">
        <v>1300</v>
      </c>
      <c r="AC44" s="5"/>
      <c r="AD44" s="5"/>
      <c r="AE44" s="5"/>
      <c r="AF44" s="5"/>
      <c r="AG44" s="5"/>
      <c r="AH44" s="5"/>
      <c r="AI44" s="5"/>
    </row>
    <row r="45" spans="1:35" ht="16.5" thickTop="1" thickBot="1" x14ac:dyDescent="0.3">
      <c r="A45" s="17" t="s">
        <v>93</v>
      </c>
      <c r="B45" t="s">
        <v>94</v>
      </c>
      <c r="C45" s="11">
        <v>2800</v>
      </c>
      <c r="D45" s="11">
        <v>0</v>
      </c>
      <c r="E45" s="11">
        <v>800</v>
      </c>
      <c r="F45" s="11">
        <v>900</v>
      </c>
      <c r="G45" s="11">
        <v>4500</v>
      </c>
      <c r="H4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43">
        <v>1125</v>
      </c>
      <c r="AA45" s="45">
        <v>1125</v>
      </c>
      <c r="AB45" s="45">
        <v>1125</v>
      </c>
      <c r="AC45" s="47">
        <v>1125</v>
      </c>
      <c r="AD45" s="5"/>
      <c r="AE45" s="5"/>
      <c r="AF45" s="5"/>
      <c r="AG45" s="5"/>
      <c r="AH45" s="5"/>
      <c r="AI45" s="5"/>
    </row>
    <row r="46" spans="1:35" ht="16.5" thickTop="1" thickBot="1" x14ac:dyDescent="0.3">
      <c r="A46" s="17" t="s">
        <v>96</v>
      </c>
      <c r="B46" t="s">
        <v>97</v>
      </c>
      <c r="C46" s="11">
        <v>3200</v>
      </c>
      <c r="D46" s="11">
        <v>100</v>
      </c>
      <c r="E46" s="11">
        <v>0</v>
      </c>
      <c r="F46" s="11">
        <v>0</v>
      </c>
      <c r="G46" s="11">
        <v>3300</v>
      </c>
      <c r="H4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43">
        <v>1100</v>
      </c>
      <c r="AA46" s="45">
        <v>1100</v>
      </c>
      <c r="AB46" s="47">
        <v>1100</v>
      </c>
      <c r="AC46" s="5"/>
      <c r="AD46" s="5"/>
      <c r="AE46" s="5"/>
      <c r="AF46" s="5"/>
      <c r="AG46" s="5"/>
      <c r="AH46" s="5"/>
      <c r="AI46" s="5"/>
    </row>
    <row r="47" spans="1:35" ht="16.5" thickTop="1" thickBot="1" x14ac:dyDescent="0.3">
      <c r="A47" s="17" t="s">
        <v>127</v>
      </c>
      <c r="B47" s="12" t="s">
        <v>102</v>
      </c>
      <c r="C47" s="26">
        <v>6800</v>
      </c>
      <c r="D47" s="26">
        <v>0</v>
      </c>
      <c r="E47" s="26">
        <v>800</v>
      </c>
      <c r="F47" s="26">
        <v>1000</v>
      </c>
      <c r="G47" s="26">
        <v>8600</v>
      </c>
      <c r="H47"/>
      <c r="I47" s="12" t="s">
        <v>102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5"/>
      <c r="AG47" s="5"/>
      <c r="AH47" s="5"/>
      <c r="AI47" s="5"/>
    </row>
    <row r="48" spans="1:35" ht="16.5" thickTop="1" thickBot="1" x14ac:dyDescent="0.3">
      <c r="A48" s="17" t="s">
        <v>98</v>
      </c>
      <c r="B48" t="s">
        <v>99</v>
      </c>
      <c r="C48" s="11">
        <v>2800</v>
      </c>
      <c r="D48" s="11">
        <v>0</v>
      </c>
      <c r="E48" s="11">
        <v>0</v>
      </c>
      <c r="F48" s="11">
        <v>100</v>
      </c>
      <c r="G48" s="11">
        <v>2900</v>
      </c>
      <c r="H4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49">
        <v>2900</v>
      </c>
      <c r="AE48" s="5"/>
      <c r="AF48" s="5"/>
      <c r="AG48" s="5"/>
      <c r="AH48" s="5"/>
      <c r="AI48" s="5"/>
    </row>
    <row r="49" spans="1:35" ht="16.5" thickTop="1" thickBot="1" x14ac:dyDescent="0.3">
      <c r="A49" s="17" t="s">
        <v>100</v>
      </c>
      <c r="B49" t="s">
        <v>101</v>
      </c>
      <c r="C49" s="11">
        <v>3200</v>
      </c>
      <c r="D49" s="11">
        <v>0</v>
      </c>
      <c r="E49" s="11">
        <v>800</v>
      </c>
      <c r="F49" s="11">
        <v>0</v>
      </c>
      <c r="G49" s="11">
        <v>4000</v>
      </c>
      <c r="H49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0">
        <v>2000</v>
      </c>
      <c r="AD49" s="51">
        <v>2000</v>
      </c>
      <c r="AE49" s="5"/>
      <c r="AF49" s="5"/>
      <c r="AG49" s="5"/>
      <c r="AH49" s="5"/>
      <c r="AI49" s="5"/>
    </row>
    <row r="50" spans="1:35" ht="16.5" thickTop="1" thickBot="1" x14ac:dyDescent="0.3">
      <c r="A50" s="17" t="s">
        <v>103</v>
      </c>
      <c r="B50" t="s">
        <v>104</v>
      </c>
      <c r="C50" s="11">
        <v>800</v>
      </c>
      <c r="D50" s="11">
        <v>0</v>
      </c>
      <c r="E50" s="11">
        <v>0</v>
      </c>
      <c r="F50" s="11">
        <v>900</v>
      </c>
      <c r="G50" s="11">
        <v>1700</v>
      </c>
      <c r="H5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0">
        <v>850</v>
      </c>
      <c r="AD50" s="51">
        <v>850</v>
      </c>
      <c r="AE50" s="5"/>
      <c r="AF50" s="5"/>
      <c r="AG50" s="5"/>
      <c r="AH50" s="5"/>
      <c r="AI50" s="5"/>
    </row>
    <row r="51" spans="1:35" ht="16.5" thickTop="1" thickBot="1" x14ac:dyDescent="0.3">
      <c r="A51" s="17" t="s">
        <v>128</v>
      </c>
      <c r="B51" s="12" t="s">
        <v>109</v>
      </c>
      <c r="C51" s="26">
        <v>6400</v>
      </c>
      <c r="D51" s="26">
        <v>100</v>
      </c>
      <c r="E51" s="26">
        <v>1800</v>
      </c>
      <c r="F51" s="26">
        <v>1700</v>
      </c>
      <c r="G51" s="26">
        <v>10000</v>
      </c>
      <c r="H51"/>
      <c r="I51" s="12" t="s">
        <v>109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5"/>
      <c r="AG51" s="5"/>
      <c r="AH51" s="5"/>
      <c r="AI51" s="5"/>
    </row>
    <row r="52" spans="1:35" ht="16.5" thickTop="1" thickBot="1" x14ac:dyDescent="0.3">
      <c r="A52" s="17" t="s">
        <v>105</v>
      </c>
      <c r="B52" t="s">
        <v>106</v>
      </c>
      <c r="C52" s="11">
        <v>3200</v>
      </c>
      <c r="D52" s="11">
        <v>0</v>
      </c>
      <c r="E52" s="11">
        <v>800</v>
      </c>
      <c r="F52" s="11">
        <v>0</v>
      </c>
      <c r="G52" s="11">
        <v>4000</v>
      </c>
      <c r="H5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2">
        <v>2000</v>
      </c>
      <c r="AF52" s="5"/>
      <c r="AG52" s="5"/>
      <c r="AH52" s="5"/>
      <c r="AI52" s="5"/>
    </row>
    <row r="53" spans="1:35" ht="15.75" thickTop="1" x14ac:dyDescent="0.25">
      <c r="A53" s="17" t="s">
        <v>107</v>
      </c>
      <c r="B53" t="s">
        <v>108</v>
      </c>
      <c r="C53" s="11">
        <v>3200</v>
      </c>
      <c r="D53" s="11">
        <v>100</v>
      </c>
      <c r="E53" s="11">
        <v>1000</v>
      </c>
      <c r="F53" s="11">
        <v>1700</v>
      </c>
      <c r="G53" s="11">
        <v>6000</v>
      </c>
      <c r="H5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5">
      <c r="A54" s="17"/>
      <c r="B54"/>
      <c r="C54"/>
      <c r="D54"/>
      <c r="E54"/>
      <c r="F54"/>
      <c r="G54"/>
      <c r="H54"/>
      <c r="I54"/>
      <c r="AF54" s="5"/>
      <c r="AG54" s="5"/>
      <c r="AH54" s="5"/>
      <c r="AI54" s="5"/>
    </row>
    <row r="55" spans="1:35" x14ac:dyDescent="0.25">
      <c r="A55" s="10" t="s">
        <v>3</v>
      </c>
      <c r="C55" s="11">
        <f>C4+C12+C43+C47+C51</f>
        <v>117200</v>
      </c>
      <c r="D55" s="11">
        <f t="shared" ref="D55:F55" si="0">D4+D12+D43+D47+D51</f>
        <v>3700</v>
      </c>
      <c r="E55" s="11">
        <f t="shared" si="0"/>
        <v>10700</v>
      </c>
      <c r="F55" s="11">
        <f t="shared" si="0"/>
        <v>10100</v>
      </c>
      <c r="G55" s="6">
        <f t="shared" ref="G55:G59" si="1">SUM(C55:F55)</f>
        <v>141700</v>
      </c>
      <c r="H55" s="2" t="s">
        <v>8</v>
      </c>
      <c r="I55" s="5">
        <f>SUM(I5:I53)</f>
        <v>2900</v>
      </c>
      <c r="J55" s="5">
        <f t="shared" ref="J55:AI79" si="2">SUM(J5:J53)</f>
        <v>10800</v>
      </c>
      <c r="K55" s="5">
        <f t="shared" si="2"/>
        <v>7300</v>
      </c>
      <c r="L55" s="5">
        <f t="shared" si="2"/>
        <v>9100</v>
      </c>
      <c r="M55" s="5">
        <f t="shared" si="2"/>
        <v>9000</v>
      </c>
      <c r="N55" s="5">
        <f t="shared" si="2"/>
        <v>11900</v>
      </c>
      <c r="O55" s="5">
        <f t="shared" si="2"/>
        <v>5400</v>
      </c>
      <c r="P55" s="5">
        <f t="shared" si="2"/>
        <v>5500</v>
      </c>
      <c r="Q55" s="5">
        <f t="shared" si="2"/>
        <v>6900</v>
      </c>
      <c r="R55" s="5">
        <f t="shared" si="2"/>
        <v>8750</v>
      </c>
      <c r="S55" s="5">
        <f t="shared" si="2"/>
        <v>7850</v>
      </c>
      <c r="T55" s="5">
        <f t="shared" si="2"/>
        <v>8000</v>
      </c>
      <c r="U55" s="5">
        <f t="shared" si="2"/>
        <v>7600</v>
      </c>
      <c r="V55" s="5">
        <f t="shared" si="2"/>
        <v>3800</v>
      </c>
      <c r="W55" s="5">
        <f t="shared" si="2"/>
        <v>2200</v>
      </c>
      <c r="X55" s="5">
        <f t="shared" si="2"/>
        <v>2200</v>
      </c>
      <c r="Y55" s="5">
        <f t="shared" si="2"/>
        <v>2200</v>
      </c>
      <c r="Z55" s="5">
        <f t="shared" si="2"/>
        <v>3525</v>
      </c>
      <c r="AA55" s="5">
        <f t="shared" si="2"/>
        <v>3525</v>
      </c>
      <c r="AB55" s="5">
        <f t="shared" si="2"/>
        <v>3525</v>
      </c>
      <c r="AC55" s="5">
        <f t="shared" si="2"/>
        <v>3975</v>
      </c>
      <c r="AD55" s="5">
        <f t="shared" si="2"/>
        <v>5750</v>
      </c>
      <c r="AE55" s="5">
        <f t="shared" si="2"/>
        <v>2000</v>
      </c>
      <c r="AF55" s="5"/>
      <c r="AG55" s="5"/>
      <c r="AH55" s="5"/>
      <c r="AI55" s="5"/>
    </row>
    <row r="56" spans="1:35" x14ac:dyDescent="0.25">
      <c r="A56" s="13" t="s">
        <v>13</v>
      </c>
      <c r="C56" s="11">
        <f>C55*0.2</f>
        <v>23440</v>
      </c>
      <c r="D56" s="11">
        <f t="shared" ref="D56:F56" si="3">D55*0.2</f>
        <v>740</v>
      </c>
      <c r="E56" s="11">
        <f t="shared" si="3"/>
        <v>2140</v>
      </c>
      <c r="F56" s="11">
        <f t="shared" si="3"/>
        <v>2020</v>
      </c>
      <c r="G56" s="11">
        <f t="shared" si="1"/>
        <v>28340</v>
      </c>
      <c r="H56" s="3" t="s">
        <v>9</v>
      </c>
      <c r="I56" s="16">
        <f>I55</f>
        <v>2900</v>
      </c>
      <c r="J56" s="16">
        <f>I56+J55</f>
        <v>13700</v>
      </c>
      <c r="K56" s="16">
        <f t="shared" ref="K56:AI80" si="4">J56+K55</f>
        <v>21000</v>
      </c>
      <c r="L56" s="16">
        <f t="shared" si="4"/>
        <v>30100</v>
      </c>
      <c r="M56" s="16">
        <f t="shared" si="4"/>
        <v>39100</v>
      </c>
      <c r="N56" s="16">
        <f t="shared" si="4"/>
        <v>51000</v>
      </c>
      <c r="O56" s="16">
        <f t="shared" si="4"/>
        <v>56400</v>
      </c>
      <c r="P56" s="16">
        <f t="shared" si="4"/>
        <v>61900</v>
      </c>
      <c r="Q56" s="16">
        <f t="shared" si="4"/>
        <v>68800</v>
      </c>
      <c r="R56" s="16">
        <f t="shared" si="4"/>
        <v>77550</v>
      </c>
      <c r="S56" s="16">
        <f t="shared" si="4"/>
        <v>85400</v>
      </c>
      <c r="T56" s="16">
        <f t="shared" si="4"/>
        <v>93400</v>
      </c>
      <c r="U56" s="16">
        <f t="shared" si="4"/>
        <v>101000</v>
      </c>
      <c r="V56" s="16">
        <f t="shared" si="4"/>
        <v>104800</v>
      </c>
      <c r="W56" s="16">
        <f t="shared" si="4"/>
        <v>107000</v>
      </c>
      <c r="X56" s="16">
        <f t="shared" si="4"/>
        <v>109200</v>
      </c>
      <c r="Y56" s="16">
        <f t="shared" si="4"/>
        <v>111400</v>
      </c>
      <c r="Z56" s="16">
        <f t="shared" si="4"/>
        <v>114925</v>
      </c>
      <c r="AA56" s="16">
        <f t="shared" si="4"/>
        <v>118450</v>
      </c>
      <c r="AB56" s="16">
        <f t="shared" si="4"/>
        <v>121975</v>
      </c>
      <c r="AC56" s="16">
        <f t="shared" si="4"/>
        <v>125950</v>
      </c>
      <c r="AD56" s="16">
        <f t="shared" si="4"/>
        <v>131700</v>
      </c>
      <c r="AE56" s="16">
        <f t="shared" si="4"/>
        <v>133700</v>
      </c>
      <c r="AF56" s="5"/>
      <c r="AG56" s="5"/>
      <c r="AH56" s="5"/>
      <c r="AI56" s="5"/>
    </row>
    <row r="57" spans="1:35" x14ac:dyDescent="0.25">
      <c r="A57" s="13" t="s">
        <v>12</v>
      </c>
      <c r="C57" s="11">
        <f>C55*0.18</f>
        <v>21096</v>
      </c>
      <c r="D57" s="11">
        <f t="shared" ref="D57:F57" si="5">D55*0.18</f>
        <v>666</v>
      </c>
      <c r="E57" s="11">
        <f t="shared" si="5"/>
        <v>1926</v>
      </c>
      <c r="F57" s="11">
        <f t="shared" si="5"/>
        <v>1818</v>
      </c>
      <c r="G57" s="11">
        <f t="shared" si="1"/>
        <v>25506</v>
      </c>
      <c r="H57"/>
      <c r="I57" s="57">
        <f>1.1*I56</f>
        <v>3190.0000000000005</v>
      </c>
      <c r="J57" s="57">
        <f t="shared" ref="J57:AI81" si="6">1.1*J56</f>
        <v>15070.000000000002</v>
      </c>
      <c r="K57" s="57">
        <f t="shared" si="6"/>
        <v>23100.000000000004</v>
      </c>
      <c r="L57" s="57">
        <f t="shared" si="6"/>
        <v>33110</v>
      </c>
      <c r="M57" s="57">
        <f t="shared" si="6"/>
        <v>43010</v>
      </c>
      <c r="N57" s="57">
        <f t="shared" si="6"/>
        <v>56100.000000000007</v>
      </c>
      <c r="O57" s="57">
        <f t="shared" si="6"/>
        <v>62040.000000000007</v>
      </c>
      <c r="P57" s="57">
        <f t="shared" si="6"/>
        <v>68090</v>
      </c>
      <c r="Q57" s="57">
        <f t="shared" si="6"/>
        <v>75680</v>
      </c>
      <c r="R57" s="57">
        <f t="shared" si="6"/>
        <v>85305</v>
      </c>
      <c r="S57" s="57">
        <f t="shared" si="6"/>
        <v>93940.000000000015</v>
      </c>
      <c r="T57" s="57">
        <f t="shared" si="6"/>
        <v>102740.00000000001</v>
      </c>
      <c r="U57" s="57">
        <f t="shared" si="6"/>
        <v>111100.00000000001</v>
      </c>
      <c r="V57" s="57">
        <f t="shared" si="6"/>
        <v>115280.00000000001</v>
      </c>
      <c r="W57" s="57">
        <f t="shared" si="6"/>
        <v>117700.00000000001</v>
      </c>
      <c r="X57" s="57">
        <f t="shared" si="6"/>
        <v>120120.00000000001</v>
      </c>
      <c r="Y57" s="57">
        <f t="shared" si="6"/>
        <v>122540.00000000001</v>
      </c>
      <c r="Z57" s="57">
        <f t="shared" si="6"/>
        <v>126417.50000000001</v>
      </c>
      <c r="AA57" s="57">
        <f t="shared" si="6"/>
        <v>130295.00000000001</v>
      </c>
      <c r="AB57" s="57">
        <f t="shared" si="6"/>
        <v>134172.5</v>
      </c>
      <c r="AC57" s="57">
        <f t="shared" si="6"/>
        <v>138545</v>
      </c>
      <c r="AD57" s="57">
        <f t="shared" si="6"/>
        <v>144870</v>
      </c>
      <c r="AE57" s="57">
        <f t="shared" si="6"/>
        <v>147070</v>
      </c>
      <c r="AF57" s="5"/>
      <c r="AG57" s="5"/>
      <c r="AH57" s="5"/>
      <c r="AI57" s="5"/>
    </row>
    <row r="58" spans="1:35" x14ac:dyDescent="0.25">
      <c r="A58" s="13" t="s">
        <v>10</v>
      </c>
      <c r="C58" s="11">
        <f>C55*0.1</f>
        <v>11720</v>
      </c>
      <c r="D58" s="11">
        <f t="shared" ref="D58:F58" si="7">D55*0.1</f>
        <v>370</v>
      </c>
      <c r="E58" s="11">
        <f t="shared" si="7"/>
        <v>1070</v>
      </c>
      <c r="F58" s="11">
        <f t="shared" si="7"/>
        <v>1010</v>
      </c>
      <c r="G58" s="11">
        <f t="shared" si="1"/>
        <v>14170</v>
      </c>
      <c r="H58"/>
      <c r="I58"/>
      <c r="AF58" s="5"/>
      <c r="AG58" s="5"/>
      <c r="AH58" s="5"/>
      <c r="AI58" s="5"/>
    </row>
    <row r="59" spans="1:35" x14ac:dyDescent="0.25">
      <c r="A59" s="13" t="s">
        <v>6</v>
      </c>
      <c r="C59" s="11">
        <f>SUM(C55:C58)</f>
        <v>173456</v>
      </c>
      <c r="D59" s="11">
        <f t="shared" ref="D59:F59" si="8">SUM(D55:D58)</f>
        <v>5476</v>
      </c>
      <c r="E59" s="11">
        <f t="shared" si="8"/>
        <v>15836</v>
      </c>
      <c r="F59" s="11">
        <f t="shared" si="8"/>
        <v>14948</v>
      </c>
      <c r="G59" s="14">
        <f t="shared" si="1"/>
        <v>209716</v>
      </c>
      <c r="H59"/>
      <c r="I59"/>
      <c r="AF59" s="5"/>
      <c r="AG59" s="5"/>
      <c r="AH59" s="5"/>
      <c r="AI59" s="5"/>
    </row>
    <row r="60" spans="1:35" x14ac:dyDescent="0.25">
      <c r="G60"/>
      <c r="H60"/>
      <c r="I60"/>
      <c r="AF60" s="5"/>
      <c r="AG60" s="5"/>
      <c r="AH60" s="5"/>
      <c r="AI60" s="5"/>
    </row>
    <row r="61" spans="1:35" x14ac:dyDescent="0.25">
      <c r="G61"/>
      <c r="H61"/>
      <c r="I61"/>
      <c r="AF61" s="5"/>
      <c r="AG61" s="5"/>
      <c r="AH61" s="5"/>
      <c r="AI61" s="5"/>
    </row>
    <row r="62" spans="1:35" x14ac:dyDescent="0.25">
      <c r="G62"/>
      <c r="H62"/>
      <c r="I62"/>
      <c r="AF62" s="5"/>
      <c r="AG62" s="5"/>
      <c r="AH62" s="5"/>
      <c r="AI62" s="5"/>
    </row>
    <row r="63" spans="1:35" x14ac:dyDescent="0.25">
      <c r="G63"/>
      <c r="H63"/>
      <c r="I63"/>
      <c r="AF63" s="5"/>
      <c r="AG63" s="5"/>
      <c r="AH63" s="5"/>
      <c r="AI63" s="5"/>
    </row>
    <row r="64" spans="1:35" x14ac:dyDescent="0.25">
      <c r="G64"/>
      <c r="H64"/>
      <c r="I64"/>
      <c r="AF64" s="5"/>
      <c r="AG64" s="5"/>
      <c r="AH64" s="5"/>
      <c r="AI64" s="5"/>
    </row>
    <row r="65" spans="7:35" x14ac:dyDescent="0.25">
      <c r="G65"/>
      <c r="H65"/>
      <c r="I65"/>
      <c r="AF65" s="5"/>
      <c r="AG65" s="5"/>
      <c r="AH65" s="5"/>
      <c r="AI65" s="5"/>
    </row>
    <row r="66" spans="7:35" x14ac:dyDescent="0.25">
      <c r="G66"/>
      <c r="H66"/>
      <c r="I66"/>
      <c r="AF66" s="5"/>
      <c r="AG66" s="5"/>
      <c r="AH66" s="5"/>
      <c r="AI66" s="5"/>
    </row>
    <row r="67" spans="7:35" x14ac:dyDescent="0.25">
      <c r="G67"/>
      <c r="H67"/>
      <c r="I67"/>
      <c r="AF67" s="15"/>
      <c r="AG67" s="15"/>
      <c r="AH67" s="15"/>
      <c r="AI67" s="15"/>
    </row>
    <row r="68" spans="7:35" x14ac:dyDescent="0.25">
      <c r="G68"/>
      <c r="H68"/>
      <c r="I68"/>
      <c r="AF68" s="5"/>
      <c r="AG68" s="5"/>
      <c r="AH68" s="5"/>
      <c r="AI68" s="5"/>
    </row>
    <row r="69" spans="7:35" x14ac:dyDescent="0.25">
      <c r="G69"/>
      <c r="H69"/>
      <c r="I69"/>
      <c r="AF69" s="5"/>
      <c r="AG69" s="5"/>
      <c r="AH69" s="5"/>
      <c r="AI69" s="5"/>
    </row>
    <row r="70" spans="7:35" x14ac:dyDescent="0.25">
      <c r="G70"/>
      <c r="H70"/>
      <c r="I70"/>
      <c r="AF70" s="5"/>
      <c r="AG70" s="5"/>
      <c r="AH70" s="5"/>
      <c r="AI70" s="5"/>
    </row>
    <row r="71" spans="7:35" x14ac:dyDescent="0.25">
      <c r="G71"/>
      <c r="H71"/>
      <c r="I71"/>
      <c r="AF71" s="15"/>
      <c r="AG71" s="15"/>
      <c r="AH71" s="15"/>
      <c r="AI71" s="15"/>
    </row>
    <row r="72" spans="7:35" x14ac:dyDescent="0.25">
      <c r="G72"/>
      <c r="H72"/>
      <c r="I72" s="19">
        <v>1</v>
      </c>
      <c r="J72">
        <v>3</v>
      </c>
      <c r="K72">
        <v>3</v>
      </c>
      <c r="L72">
        <v>3</v>
      </c>
      <c r="M72">
        <v>4</v>
      </c>
      <c r="N72">
        <v>4</v>
      </c>
      <c r="O72">
        <v>3</v>
      </c>
      <c r="P72">
        <v>3</v>
      </c>
      <c r="Q72">
        <v>4</v>
      </c>
      <c r="R72">
        <v>4</v>
      </c>
      <c r="S72">
        <v>4</v>
      </c>
      <c r="T72">
        <v>3</v>
      </c>
      <c r="U72">
        <v>4</v>
      </c>
      <c r="V72">
        <v>3</v>
      </c>
      <c r="W72">
        <v>2</v>
      </c>
      <c r="X72">
        <v>2</v>
      </c>
      <c r="Y72">
        <v>2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1</v>
      </c>
      <c r="AF72" s="5"/>
      <c r="AG72" s="5"/>
      <c r="AH72" s="5"/>
      <c r="AI72" s="5"/>
    </row>
    <row r="73" spans="7:35" x14ac:dyDescent="0.25">
      <c r="G73"/>
      <c r="H73"/>
      <c r="I73"/>
      <c r="J73" s="19"/>
      <c r="AF73" s="5"/>
      <c r="AG73" s="5"/>
      <c r="AH73" s="5"/>
      <c r="AI73" s="5"/>
    </row>
    <row r="74" spans="7:35" x14ac:dyDescent="0.25">
      <c r="G74"/>
      <c r="H74"/>
      <c r="I74"/>
      <c r="AF74" s="5"/>
      <c r="AG74" s="5"/>
      <c r="AH74" s="5"/>
      <c r="AI74" s="5"/>
    </row>
    <row r="75" spans="7:35" ht="15.75" thickBot="1" x14ac:dyDescent="0.3">
      <c r="G75" s="20"/>
      <c r="H75" s="20"/>
      <c r="I75"/>
      <c r="AF75" s="15"/>
      <c r="AG75" s="15"/>
      <c r="AH75" s="15"/>
      <c r="AI75" s="15"/>
    </row>
    <row r="76" spans="7:35" ht="16.5" thickTop="1" thickBot="1" x14ac:dyDescent="0.3">
      <c r="G76" s="20"/>
      <c r="H76" s="21"/>
      <c r="I76"/>
      <c r="AF76" s="53">
        <f>G52/2</f>
        <v>2000</v>
      </c>
      <c r="AG76" s="5"/>
      <c r="AH76" s="5"/>
      <c r="AI76" s="5"/>
    </row>
    <row r="77" spans="7:35" ht="16.5" thickTop="1" thickBot="1" x14ac:dyDescent="0.3">
      <c r="G77"/>
      <c r="H77" s="17" t="s">
        <v>110</v>
      </c>
      <c r="I77"/>
      <c r="AF77" s="5"/>
      <c r="AG77" s="54">
        <f>G53/3</f>
        <v>2000</v>
      </c>
      <c r="AH77" s="55">
        <f>G53/3</f>
        <v>2000</v>
      </c>
      <c r="AI77" s="56">
        <f>G53/3</f>
        <v>2000</v>
      </c>
    </row>
    <row r="78" spans="7:35" ht="16.5" thickTop="1" x14ac:dyDescent="0.25">
      <c r="G78" s="22" t="s">
        <v>111</v>
      </c>
      <c r="H78" s="17">
        <v>100</v>
      </c>
      <c r="I78"/>
    </row>
    <row r="79" spans="7:35" ht="15.75" x14ac:dyDescent="0.25">
      <c r="G79" s="22" t="s">
        <v>112</v>
      </c>
      <c r="H79" s="17">
        <v>60</v>
      </c>
      <c r="I79">
        <v>0.5</v>
      </c>
      <c r="J79">
        <v>0.5</v>
      </c>
      <c r="K79">
        <v>0.5</v>
      </c>
      <c r="L79">
        <v>0.5</v>
      </c>
      <c r="M79">
        <v>0.5</v>
      </c>
      <c r="N79">
        <v>0.5</v>
      </c>
      <c r="O79">
        <v>0.5</v>
      </c>
      <c r="P79">
        <v>0.5</v>
      </c>
      <c r="Q79">
        <v>0.5</v>
      </c>
      <c r="R79">
        <v>0.5</v>
      </c>
      <c r="S79">
        <v>0.5</v>
      </c>
      <c r="T79">
        <v>0.5</v>
      </c>
      <c r="U79">
        <v>0.5</v>
      </c>
      <c r="V79">
        <v>0.5</v>
      </c>
      <c r="AF79" s="5">
        <f t="shared" si="2"/>
        <v>2000</v>
      </c>
      <c r="AG79" s="5">
        <f t="shared" si="2"/>
        <v>2000</v>
      </c>
      <c r="AH79" s="5">
        <f t="shared" si="2"/>
        <v>2000</v>
      </c>
      <c r="AI79" s="5">
        <f t="shared" si="2"/>
        <v>2000</v>
      </c>
    </row>
    <row r="80" spans="7:35" ht="15.75" x14ac:dyDescent="0.25">
      <c r="G80" s="23" t="s">
        <v>113</v>
      </c>
      <c r="H80" s="17">
        <v>80</v>
      </c>
      <c r="I80">
        <v>0.5</v>
      </c>
      <c r="J80">
        <v>0.5</v>
      </c>
      <c r="K80">
        <v>0.5</v>
      </c>
      <c r="L80">
        <v>0.5</v>
      </c>
      <c r="M80">
        <v>0.5</v>
      </c>
      <c r="N80">
        <v>0.5</v>
      </c>
      <c r="O80">
        <v>0.5</v>
      </c>
      <c r="P80">
        <v>0.5</v>
      </c>
      <c r="Q80">
        <v>0.5</v>
      </c>
      <c r="R80">
        <v>0.5</v>
      </c>
      <c r="S80">
        <v>0.5</v>
      </c>
      <c r="T80">
        <v>0.5</v>
      </c>
      <c r="U80">
        <v>0.5</v>
      </c>
      <c r="V80">
        <v>0.5</v>
      </c>
      <c r="AF80" s="16">
        <f>AE56+AF79</f>
        <v>135700</v>
      </c>
      <c r="AG80" s="16">
        <f t="shared" si="4"/>
        <v>137700</v>
      </c>
      <c r="AH80" s="16">
        <f t="shared" si="4"/>
        <v>139700</v>
      </c>
      <c r="AI80" s="16">
        <f t="shared" si="4"/>
        <v>141700</v>
      </c>
    </row>
    <row r="81" spans="7:35" ht="15.75" x14ac:dyDescent="0.25">
      <c r="G81" s="23" t="s">
        <v>114</v>
      </c>
      <c r="H81" s="17">
        <v>80</v>
      </c>
      <c r="I81"/>
      <c r="J81">
        <v>0.5</v>
      </c>
      <c r="K81">
        <v>0.5</v>
      </c>
      <c r="L81">
        <v>0.5</v>
      </c>
      <c r="M81">
        <v>0.5</v>
      </c>
      <c r="N81">
        <v>0.5</v>
      </c>
      <c r="O81">
        <v>0.5</v>
      </c>
      <c r="P81">
        <v>0.5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Z81">
        <v>0.5</v>
      </c>
      <c r="AA81">
        <v>0.5</v>
      </c>
      <c r="AB81">
        <v>0.5</v>
      </c>
      <c r="AC81">
        <v>0.5</v>
      </c>
      <c r="AD81">
        <v>0.5</v>
      </c>
      <c r="AF81" s="57">
        <f t="shared" si="6"/>
        <v>149270</v>
      </c>
      <c r="AG81" s="57">
        <f t="shared" si="6"/>
        <v>151470</v>
      </c>
      <c r="AH81" s="57">
        <f t="shared" si="6"/>
        <v>153670</v>
      </c>
      <c r="AI81" s="57">
        <f t="shared" si="6"/>
        <v>155870</v>
      </c>
    </row>
    <row r="82" spans="7:35" ht="15.75" x14ac:dyDescent="0.25">
      <c r="G82" s="23" t="s">
        <v>115</v>
      </c>
      <c r="H82" s="17">
        <v>80</v>
      </c>
      <c r="I82"/>
      <c r="J82">
        <v>0.5</v>
      </c>
      <c r="K82">
        <v>0.5</v>
      </c>
      <c r="L82">
        <v>0.5</v>
      </c>
      <c r="M82">
        <v>0.5</v>
      </c>
      <c r="N82">
        <v>0.5</v>
      </c>
      <c r="O82">
        <v>0.5</v>
      </c>
      <c r="P82">
        <v>0.5</v>
      </c>
      <c r="Q82">
        <v>0.5</v>
      </c>
      <c r="R82">
        <v>0.5</v>
      </c>
      <c r="S82">
        <v>0.5</v>
      </c>
      <c r="T82">
        <v>0.5</v>
      </c>
      <c r="U82">
        <v>0.5</v>
      </c>
      <c r="V82">
        <v>0.5</v>
      </c>
      <c r="Z82">
        <v>0.5</v>
      </c>
      <c r="AA82">
        <v>0.5</v>
      </c>
      <c r="AB82">
        <v>0.5</v>
      </c>
      <c r="AC82">
        <v>0.5</v>
      </c>
      <c r="AD82">
        <v>0.5</v>
      </c>
    </row>
    <row r="83" spans="7:35" ht="15.75" x14ac:dyDescent="0.25">
      <c r="G83" s="23" t="s">
        <v>116</v>
      </c>
      <c r="H83" s="17">
        <v>80</v>
      </c>
      <c r="I83"/>
      <c r="W83">
        <v>0.5</v>
      </c>
      <c r="X83">
        <v>0.5</v>
      </c>
      <c r="Y83">
        <v>0.5</v>
      </c>
      <c r="Z83">
        <v>0.5</v>
      </c>
      <c r="AA83">
        <v>0.5</v>
      </c>
      <c r="AB83">
        <v>0.5</v>
      </c>
      <c r="AC83">
        <v>0.5</v>
      </c>
      <c r="AD83">
        <v>0.5</v>
      </c>
      <c r="AE83">
        <v>0.5</v>
      </c>
    </row>
    <row r="84" spans="7:35" ht="15.75" x14ac:dyDescent="0.25">
      <c r="G84" s="23" t="s">
        <v>117</v>
      </c>
      <c r="H84" s="17">
        <v>80</v>
      </c>
      <c r="I84"/>
      <c r="W84">
        <v>0.5</v>
      </c>
      <c r="X84">
        <v>0.5</v>
      </c>
      <c r="Y84">
        <v>0.5</v>
      </c>
      <c r="Z84">
        <v>0.5</v>
      </c>
      <c r="AA84">
        <v>0.5</v>
      </c>
      <c r="AB84">
        <v>0.5</v>
      </c>
      <c r="AC84">
        <v>0.5</v>
      </c>
      <c r="AD84">
        <v>0.5</v>
      </c>
      <c r="AE84">
        <v>0.5</v>
      </c>
    </row>
    <row r="85" spans="7:35" ht="15.75" x14ac:dyDescent="0.25">
      <c r="G85" s="23" t="s">
        <v>118</v>
      </c>
      <c r="H85" s="17">
        <v>20</v>
      </c>
      <c r="I85"/>
      <c r="J85">
        <v>1</v>
      </c>
      <c r="K85">
        <v>1</v>
      </c>
      <c r="L85">
        <v>1</v>
      </c>
      <c r="M85">
        <v>2</v>
      </c>
      <c r="N85">
        <v>2</v>
      </c>
      <c r="O85">
        <v>1</v>
      </c>
      <c r="P85">
        <v>1</v>
      </c>
      <c r="Q85">
        <v>2</v>
      </c>
      <c r="R85">
        <v>2</v>
      </c>
      <c r="S85">
        <v>2</v>
      </c>
      <c r="T85">
        <v>1</v>
      </c>
      <c r="U85">
        <v>2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</row>
    <row r="86" spans="7:35" ht="15.75" x14ac:dyDescent="0.25">
      <c r="G86" s="23" t="s">
        <v>119</v>
      </c>
      <c r="H86" s="24"/>
      <c r="I86"/>
    </row>
    <row r="87" spans="7:35" x14ac:dyDescent="0.25">
      <c r="G87" s="18"/>
      <c r="H87" s="18"/>
      <c r="I87"/>
    </row>
    <row r="88" spans="7:35" x14ac:dyDescent="0.25">
      <c r="G88" s="18"/>
      <c r="H88" s="18" t="s">
        <v>120</v>
      </c>
      <c r="I88">
        <v>1</v>
      </c>
      <c r="J88">
        <v>3</v>
      </c>
      <c r="K88">
        <v>3</v>
      </c>
      <c r="L88">
        <v>3</v>
      </c>
      <c r="M88">
        <v>4</v>
      </c>
      <c r="N88">
        <v>4</v>
      </c>
      <c r="O88">
        <v>3</v>
      </c>
      <c r="P88">
        <v>3</v>
      </c>
      <c r="Q88">
        <v>4</v>
      </c>
      <c r="R88">
        <v>4</v>
      </c>
      <c r="S88">
        <v>4</v>
      </c>
      <c r="T88">
        <v>3</v>
      </c>
      <c r="U88">
        <v>4</v>
      </c>
      <c r="V88">
        <v>3</v>
      </c>
      <c r="W88">
        <v>2</v>
      </c>
      <c r="X88">
        <v>2</v>
      </c>
      <c r="Y88">
        <v>2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1</v>
      </c>
    </row>
    <row r="89" spans="7:35" x14ac:dyDescent="0.25">
      <c r="G89" s="18"/>
      <c r="H89" s="18"/>
      <c r="I89"/>
    </row>
    <row r="90" spans="7:35" x14ac:dyDescent="0.25">
      <c r="G90" s="18"/>
      <c r="H90" s="25">
        <v>160000</v>
      </c>
      <c r="I90">
        <v>2800</v>
      </c>
      <c r="J90">
        <v>6800</v>
      </c>
      <c r="K90">
        <v>6800</v>
      </c>
      <c r="L90">
        <v>6800</v>
      </c>
      <c r="M90">
        <v>7600</v>
      </c>
      <c r="N90">
        <v>7600</v>
      </c>
      <c r="O90">
        <v>6800</v>
      </c>
      <c r="P90">
        <v>6800</v>
      </c>
      <c r="Q90">
        <v>7600</v>
      </c>
      <c r="R90">
        <v>7600</v>
      </c>
      <c r="S90">
        <v>7600</v>
      </c>
      <c r="T90">
        <v>6800</v>
      </c>
      <c r="U90">
        <v>7600</v>
      </c>
      <c r="V90">
        <v>6800</v>
      </c>
      <c r="W90">
        <v>4000</v>
      </c>
      <c r="X90">
        <v>4000</v>
      </c>
      <c r="Y90">
        <v>4000</v>
      </c>
      <c r="Z90">
        <v>7200</v>
      </c>
      <c r="AA90">
        <v>7200</v>
      </c>
      <c r="AB90">
        <v>7200</v>
      </c>
      <c r="AC90">
        <v>7200</v>
      </c>
      <c r="AD90">
        <v>7200</v>
      </c>
      <c r="AE90">
        <v>3200</v>
      </c>
    </row>
    <row r="91" spans="7:35" x14ac:dyDescent="0.25">
      <c r="I91"/>
    </row>
    <row r="92" spans="7:35" x14ac:dyDescent="0.25">
      <c r="I92"/>
    </row>
    <row r="93" spans="7:35" x14ac:dyDescent="0.25">
      <c r="I93"/>
    </row>
    <row r="94" spans="7:35" x14ac:dyDescent="0.25">
      <c r="I94"/>
    </row>
    <row r="95" spans="7:35" x14ac:dyDescent="0.25">
      <c r="I95"/>
    </row>
    <row r="96" spans="7:35" x14ac:dyDescent="0.25">
      <c r="I96"/>
      <c r="AF96">
        <v>1</v>
      </c>
      <c r="AG96">
        <v>1</v>
      </c>
      <c r="AH96">
        <v>1</v>
      </c>
      <c r="AI96">
        <v>1</v>
      </c>
    </row>
    <row r="97" spans="9:35" x14ac:dyDescent="0.25">
      <c r="I97"/>
    </row>
    <row r="98" spans="9:35" x14ac:dyDescent="0.25">
      <c r="I98"/>
    </row>
    <row r="99" spans="9:35" x14ac:dyDescent="0.25">
      <c r="I99"/>
    </row>
    <row r="100" spans="9:35" x14ac:dyDescent="0.25">
      <c r="I100"/>
    </row>
    <row r="107" spans="9:35" x14ac:dyDescent="0.25">
      <c r="AF107">
        <v>0.5</v>
      </c>
      <c r="AG107">
        <v>0.5</v>
      </c>
      <c r="AH107">
        <v>0.5</v>
      </c>
      <c r="AI107">
        <v>0.5</v>
      </c>
    </row>
    <row r="108" spans="9:35" x14ac:dyDescent="0.25">
      <c r="AF108">
        <v>0.5</v>
      </c>
      <c r="AG108">
        <v>0.5</v>
      </c>
      <c r="AH108">
        <v>0.5</v>
      </c>
      <c r="AI108">
        <v>0.5</v>
      </c>
    </row>
    <row r="112" spans="9:35" x14ac:dyDescent="0.25">
      <c r="AF112">
        <v>1</v>
      </c>
      <c r="AG112">
        <v>1</v>
      </c>
      <c r="AH112">
        <v>1</v>
      </c>
      <c r="AI112">
        <v>1</v>
      </c>
    </row>
    <row r="114" spans="32:35" x14ac:dyDescent="0.25">
      <c r="AF114">
        <v>3200</v>
      </c>
      <c r="AG114">
        <v>3200</v>
      </c>
      <c r="AH114">
        <v>3200</v>
      </c>
      <c r="AI114">
        <v>3200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Hildebrand</dc:creator>
  <cp:lastModifiedBy>Peter Schuld</cp:lastModifiedBy>
  <dcterms:created xsi:type="dcterms:W3CDTF">2015-08-13T01:29:07Z</dcterms:created>
  <dcterms:modified xsi:type="dcterms:W3CDTF">2017-12-08T21:22:50Z</dcterms:modified>
</cp:coreProperties>
</file>