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2efd36acd7df93/Stanford/BUS 123 Final Projects/"/>
    </mc:Choice>
  </mc:AlternateContent>
  <xr:revisionPtr revIDLastSave="374" documentId="07CC504C4F8B629629CC703C50DD404448EE28D5" xr6:coauthVersionLast="21" xr6:coauthVersionMax="21" xr10:uidLastSave="{F86E82ED-0EC8-4D7C-B829-FC41B70DFEBA}"/>
  <bookViews>
    <workbookView xWindow="0" yWindow="0" windowWidth="28800" windowHeight="12675" firstSheet="8" activeTab="14" xr2:uid="{00000000-000D-0000-FFFF-FFFF00000000}"/>
  </bookViews>
  <sheets>
    <sheet name="changes in equity" sheetId="18" r:id="rId1"/>
    <sheet name="Segment reporting" sheetId="17" r:id="rId2"/>
    <sheet name="GROUP" sheetId="10" r:id="rId3"/>
    <sheet name="NAM" sheetId="11" r:id="rId4"/>
    <sheet name="WeSo" sheetId="12" r:id="rId5"/>
    <sheet name="NoEa" sheetId="13" r:id="rId6"/>
    <sheet name="AsPac" sheetId="14" r:id="rId7"/>
    <sheet name="AfMed" sheetId="15" r:id="rId8"/>
    <sheet name="Ser" sheetId="16" r:id="rId9"/>
    <sheet name="Restated Regions" sheetId="9" r:id="rId10"/>
    <sheet name="HEI Income Statement" sheetId="6" r:id="rId11"/>
    <sheet name="HEI Balance Sheet" sheetId="7" r:id="rId12"/>
    <sheet name="HEI CashFlow Statement" sheetId="5" r:id="rId13"/>
    <sheet name="Debt Maturity Profile" sheetId="19" r:id="rId14"/>
    <sheet name="HEI Price " sheetId="8" r:id="rId15"/>
    <sheet name="Step 1" sheetId="1" r:id="rId16"/>
    <sheet name="Step 2" sheetId="2" r:id="rId17"/>
    <sheet name="Step 3" sheetId="3" r:id="rId18"/>
  </sheets>
  <externalReferences>
    <externalReference r:id="rId19"/>
  </externalReferences>
  <definedNames>
    <definedName name="_a1" hidden="1">{"Balance Sheet",#N/A,FALSE,"CBR North America Consolidated";"Cash Flows",#N/A,FALSE,"CBR North America Consolidated"}</definedName>
    <definedName name="_b2" hidden="1">{"Balance Sheet",#N/A,FALSE,"102 - CBR Materials"}</definedName>
    <definedName name="_d2" hidden="1">{"Balance Sheet",#N/A,FALSE,"CBR North America Consolidated"}</definedName>
    <definedName name="_e1" hidden="1">{"Balance Sheet",#N/A,FALSE,"CBR North America Consolidated"}</definedName>
    <definedName name="_r5etw" hidden="1">{"Cash Flow",#N/A,FALSE}</definedName>
    <definedName name="_Table2_Out" hidden="1">#REF!</definedName>
    <definedName name="aa" hidden="1">{"Balance Sheet",#N/A,FALSE,"CBR North America Consolidated";"Cash Flows",#N/A,FALSE,"CBR North America Consolidated"}</definedName>
    <definedName name="ac" hidden="1">{"Balance Sheet",#N/A,FALSE,"CBR North America Consolidated";"Cash Flows",#N/A,FALSE,"CBR North America Consolidated"}</definedName>
    <definedName name="adadad" hidden="1">{"EVA",#N/A,FALSE,"SMT2";#N/A,#N/A,FALSE,"Summary";#N/A,#N/A,FALSE,"Graphs";#N/A,#N/A,FALSE,"4 Panel"}</definedName>
    <definedName name="adg" hidden="1">{"Balance Sheet",#N/A,FALSE,"CBR North America Consolidated";"Cash Flows",#N/A,FALSE,"CBR North America Consolidated"}</definedName>
    <definedName name="afwrfwf" hidden="1">{#N/A,#N/A,FALSE,"SMT1";#N/A,#N/A,FALSE,"SMT2";#N/A,#N/A,FALSE,"Summary";#N/A,#N/A,FALSE,"Graphs";#N/A,#N/A,FALSE,"4 Panel"}</definedName>
    <definedName name="as" hidden="1">{"Cash Flow",#N/A,FALSE,"151 - San Mateo Corporate"}</definedName>
    <definedName name="asas" hidden="1">{"EVA",#N/A,FALSE,"SMT2";#N/A,#N/A,FALSE,"Summary";#N/A,#N/A,FALSE,"Graphs";#N/A,#N/A,FALSE,"4 Panel"}</definedName>
    <definedName name="asda" hidden="1">{"EVA",#N/A,FALSE,"SMT2";#N/A,#N/A,FALSE,"Summary";#N/A,#N/A,FALSE,"Graphs";#N/A,#N/A,FALSE,"4 Panel"}</definedName>
    <definedName name="Countries">[1]Countries!$A$1:$IZ$90</definedName>
    <definedName name="d" hidden="1">{"Balance Sheet",#N/A,FALSE,"CBR North America Consolidated"}</definedName>
    <definedName name="df" hidden="1">{#N/A,#N/A,FALSE,"Full";#N/A,#N/A,FALSE,"Half";#N/A,#N/A,FALSE,"Op Expenses";#N/A,#N/A,FALSE,"Cap Charge";#N/A,#N/A,FALSE,"Cost C";#N/A,#N/A,FALSE,"PP&amp;E";#N/A,#N/A,FALSE,"R&amp;D"}</definedName>
    <definedName name="dfnjn" hidden="1">{"EVA",#N/A,FALSE,"SMT2";#N/A,#N/A,FALSE,"Summary";#N/A,#N/A,FALSE,"Graphs";#N/A,#N/A,FALSE,"4 Panel"}</definedName>
    <definedName name="e4rt34" hidden="1">{"Balance Sheet",#N/A,FALSE,"USA Consolidation";"Cash Flows",#N/A,FALSE,"USA Consolidation"}</definedName>
    <definedName name="etzrt" hidden="1">{"Balance Sheet",#N/A,FALSE,"102 - CBR Materials";"Cash Flows",#N/A,FALSE,"102 - CBR Materials"}</definedName>
    <definedName name="fdjuy" hidden="1">{#N/A,#N/A,FALSE,"SMT1";#N/A,#N/A,FALSE,"SMT2";#N/A,#N/A,FALSE,"Summary";#N/A,#N/A,FALSE,"Graphs";#N/A,#N/A,FALSE,"4 Panel"}</definedName>
    <definedName name="fgfh" hidden="1">{"EVA",#N/A,FALSE,"SMT2";#N/A,#N/A,FALSE,"Summary";#N/A,#N/A,FALSE,"Graphs";#N/A,#N/A,FALSE,"4 Panel"}</definedName>
    <definedName name="fhhf" hidden="1">{"EVA",#N/A,FALSE,"SMT2";#N/A,#N/A,FALSE,"Summary";#N/A,#N/A,FALSE,"Graphs";#N/A,#N/A,FALSE,"4 Panel"}</definedName>
    <definedName name="fron" hidden="1">{#N/A,#N/A,FALSE,"SMT1";#N/A,#N/A,FALSE,"SMT2";#N/A,#N/A,FALSE,"Summary";#N/A,#N/A,FALSE,"Graphs";#N/A,#N/A,FALSE,"4 Panel"}</definedName>
    <definedName name="g" hidden="1">{"EVA",#N/A,FALSE,"SMT2";#N/A,#N/A,FALSE,"Summary";#N/A,#N/A,FALSE,"Graphs";#N/A,#N/A,FALSE,"4 Panel"}</definedName>
    <definedName name="gt" hidden="1">{"EVA",#N/A,FALSE,"SMT2";#N/A,#N/A,FALSE,"Summary";#N/A,#N/A,FALSE,"Graphs";#N/A,#N/A,FALSE,"4 Panel"}</definedName>
    <definedName name="gtr" hidden="1">{"EVA",#N/A,FALSE,"SMT2";#N/A,#N/A,FALSE,"Summary";#N/A,#N/A,FALSE,"Graphs";#N/A,#N/A,FALSE,"4 Panel"}</definedName>
    <definedName name="h" hidden="1">{#N/A,#N/A,FALSE,"Full";#N/A,#N/A,FALSE,"Half";#N/A,#N/A,FALSE,"Op Expenses";#N/A,#N/A,FALSE,"Cap Charge";#N/A,#N/A,FALSE,"Cost C";#N/A,#N/A,FALSE,"PP&amp;E";#N/A,#N/A,FALSE,"R&amp;D"}</definedName>
    <definedName name="hg" hidden="1">{"EVA",#N/A,FALSE,"SMT2";#N/A,#N/A,FALSE,"Summary";#N/A,#N/A,FALSE,"Graphs";#N/A,#N/A,FALSE,"4 Panel"}</definedName>
    <definedName name="hgkjjk" hidden="1">{#N/A,#N/A,FALSE,"Full";#N/A,#N/A,FALSE,"Half";#N/A,#N/A,FALSE,"Op Expenses";#N/A,#N/A,FALSE,"Cap Charge";#N/A,#N/A,FALSE,"Cost C";#N/A,#N/A,FALSE,"PP&amp;E";#N/A,#N/A,FALSE,"R&amp;D"}</definedName>
    <definedName name="hjkı" hidden="1">{"EVA",#N/A,FALSE,"SMT2";#N/A,#N/A,FALSE,"Summary";#N/A,#N/A,FALSE,"Graphs";#N/A,#N/A,FALSE,"4 Panel"}</definedName>
    <definedName name="htr" hidden="1">{"EVA",#N/A,FALSE,"SMT2";#N/A,#N/A,FALSE,"Summary";#N/A,#N/A,FALSE,"Graphs";#N/A,#N/A,FALSE,"4 Panel"}</definedName>
    <definedName name="i" hidden="1">{"Cash Flow",#N/A,FALSE,"101 - Calgary Corporate Office"}</definedName>
    <definedName name="ıl" hidden="1">{#N/A,#N/A,FALSE,"SMT1";#N/A,#N/A,FALSE,"SMT2";#N/A,#N/A,FALSE,"Summary";#N/A,#N/A,FALSE,"Graphs";#N/A,#N/A,FALSE,"4 Panel"}</definedName>
    <definedName name="invC" hidden="1">{"Balance Sheet",#N/A,FALSE,"CBR NAM Consolidated vs. Plan";"Cash Flows",#N/A,FALSE,"CBR NAM Consolidated vs. Plan";"Balance Sheet",#N/A,FALSE,"CBR North America Consolidated";"Cash Flows",#N/A,FALSE,"CBR North America Consolidated";"Balance Sheet",#N/A,FALSE,"Canada Consolidation";"Cash Flows",#N/A,FALSE,"Canada Consolidation";"Balance Sheet",#N/A,FALSE,"USA Consolidation";"Cash Flows",#N/A,FALSE,"USA Consolidation";"Balance Sheet",#N/A,FALSE,"102 - CBR Materials";"Cash Flows",#N/A,FALSE,"102 - CBR Materials";"Bal Sheet",#N/A,FALSE,"101 - Calgary Corporate Office";"Cash Flow",#N/A,FALSE,"101 - Calgary Corporate Office";"Balance Sheet",#N/A,FALSE,"USA Consolidation";"Cash Flows",#N/A,FALSE,"USA Consolidation";"Bal Sheet",#N/A,FALSE,"151 - San Mateo Corporate";"Cash Flow",#N/A,FALSE,"151 - San Mateo Corporate"}</definedName>
    <definedName name="j" hidden="1">{"Bal Sheet",#N/A,FALSE,"151 - San Mateo Corporate"}</definedName>
    <definedName name="ju" hidden="1">{#N/A,#N/A,FALSE,"Full";#N/A,#N/A,FALSE,"Half";#N/A,#N/A,FALSE,"Op Expenses";#N/A,#N/A,FALSE,"Cap Charge";#N/A,#N/A,FALSE,"Cost C";#N/A,#N/A,FALSE,"PP&amp;E";#N/A,#N/A,FALSE,"R&amp;D"}</definedName>
    <definedName name="jun" hidden="1">{#N/A,#N/A,FALSE,"SMT1";#N/A,#N/A,FALSE,"SMT2";#N/A,#N/A,FALSE,"Summary";#N/A,#N/A,FALSE,"Graphs";#N/A,#N/A,FALSE,"4 Panel"}</definedName>
    <definedName name="kıu" hidden="1">{"EVA",#N/A,FALSE,"SMT2";#N/A,#N/A,FALSE,"Summary";#N/A,#N/A,FALSE,"Graphs";#N/A,#N/A,FALSE,"4 Panel"}</definedName>
    <definedName name="l" hidden="1">{#N/A,#N/A,FALSE,"Full";#N/A,#N/A,FALSE,"Half";#N/A,#N/A,FALSE,"Op Expenses";#N/A,#N/A,FALSE,"Cap Charge";#N/A,#N/A,FALSE,"Cost C";#N/A,#N/A,FALSE,"PP&amp;E";#N/A,#N/A,FALSE,"R&amp;D"}</definedName>
    <definedName name="lıl" hidden="1">{#N/A,#N/A,FALSE,"SMT1";#N/A,#N/A,FALSE,"SMT2";#N/A,#N/A,FALSE,"Summary";#N/A,#N/A,FALSE,"Graphs";#N/A,#N/A,FALSE,"4 Panel"}</definedName>
    <definedName name="ListOffset" hidden="1">1</definedName>
    <definedName name="lll" hidden="1">{#N/A,#N/A,FALSE,"Full";#N/A,#N/A,FALSE,"Half";#N/A,#N/A,FALSE,"Op Expenses";#N/A,#N/A,FALSE,"Cap Charge";#N/A,#N/A,FALSE,"Cost C";#N/A,#N/A,FALSE,"PP&amp;E";#N/A,#N/A,FALSE,"R&amp;D"}</definedName>
    <definedName name="loll" hidden="1">{#N/A,#N/A,FALSE,"Full";#N/A,#N/A,FALSE,"Half";#N/A,#N/A,FALSE,"Op Expenses";#N/A,#N/A,FALSE,"Cap Charge";#N/A,#N/A,FALSE,"Cost C";#N/A,#N/A,FALSE,"PP&amp;E";#N/A,#N/A,FALSE,"R&amp;D"}</definedName>
    <definedName name="luy" hidden="1">{#N/A,#N/A,FALSE,"SMT1";#N/A,#N/A,FALSE,"SMT2";#N/A,#N/A,FALSE,"Summary";#N/A,#N/A,FALSE,"Graphs";#N/A,#N/A,FALSE,"4 Panel"}</definedName>
    <definedName name="m" hidden="1">{"Bal Sheet",#N/A,FALSE,"101 - Calgary Corporate Office";"Cash Flow",#N/A,FALSE,"101 - Calgary Corporate Office"}</definedName>
    <definedName name="n5rts" hidden="1">{"Balance Sheet",#N/A,FALSE,"CBR NAM Consolidated vs. Plan";"Cash Flows",#N/A,FALSE,"CBR NAM Consolidated vs. Plan"}</definedName>
    <definedName name="nrtr" hidden="1">{"EVA",#N/A,FALSE,"SMT2";#N/A,#N/A,FALSE,"Summary";#N/A,#N/A,FALSE,"Graphs";#N/A,#N/A,FALSE,"4 Panel"}</definedName>
    <definedName name="o" hidden="1">{"Bal Sheet",#N/A,FALSE;"Cash Flow",#N/A,FALSE}</definedName>
    <definedName name="OpLvrg">[1]OprLvrg_Breakdown!$C$1:$AG$90</definedName>
    <definedName name="p" hidden="1">{"Bal Sheet",#N/A,FALSE,"101 - Calgary Corporate Office"}</definedName>
    <definedName name="ppu" hidden="1">{"EVA",#N/A,FALSE,"SMT2";#N/A,#N/A,FALSE,"Summary";#N/A,#N/A,FALSE,"Graphs";#N/A,#N/A,FALSE,"4 Panel"}</definedName>
    <definedName name="_xlnm.Print_Area" localSheetId="7">AfMed!$B$2:$Z$56</definedName>
    <definedName name="_xlnm.Print_Area" localSheetId="6">AsPac!$B$2:$Z$56</definedName>
    <definedName name="_xlnm.Print_Area" localSheetId="2">GROUP!$B$2:$Z$56</definedName>
    <definedName name="_xlnm.Print_Area" localSheetId="3">NAM!$B$2:$Z$56</definedName>
    <definedName name="_xlnm.Print_Area" localSheetId="5">NoEa!$B$2:$Z$56</definedName>
    <definedName name="_xlnm.Print_Area" localSheetId="8">Ser!$B$2:$M$24</definedName>
    <definedName name="_xlnm.Print_Area" localSheetId="4">WeSo!$B$2:$Z$56</definedName>
    <definedName name="q" hidden="1">{"Cash Flows",#N/A,FALSE,"102 - CBR Materials"}</definedName>
    <definedName name="rthrh" hidden="1">{#N/A,#N/A,FALSE,"SMT1";#N/A,#N/A,FALSE,"SMT2";#N/A,#N/A,FALSE,"Summary";#N/A,#N/A,FALSE,"Graphs";#N/A,#N/A,FALSE,"4 Panel"}</definedName>
    <definedName name="rthwrh" hidden="1">{#N/A,#N/A,FALSE,"Full";#N/A,#N/A,FALSE,"Half";#N/A,#N/A,FALSE,"Op Expenses";#N/A,#N/A,FALSE,"Cap Charge";#N/A,#N/A,FALSE,"Cost C";#N/A,#N/A,FALSE,"PP&amp;E";#N/A,#N/A,FALSE,"R&amp;D"}</definedName>
    <definedName name="s" hidden="1">{"Cash Flows",#N/A,FALSE,"CBR NAM Consolidated vs. Plan"}</definedName>
    <definedName name="Scope">[1]FX_Scope!$A$1:$AF$66</definedName>
    <definedName name="sdad" hidden="1">{#N/A,#N/A,FALSE,"SMT1";#N/A,#N/A,FALSE,"SMT2";#N/A,#N/A,FALSE,"Summary";#N/A,#N/A,FALSE,"Graphs";#N/A,#N/A,FALSE,"4 Panel"}</definedName>
    <definedName name="sdasda" hidden="1">{#N/A,#N/A,FALSE,"SMT1";#N/A,#N/A,FALSE,"SMT2";#N/A,#N/A,FALSE,"Summary";#N/A,#N/A,FALSE,"Graphs";#N/A,#N/A,FALSE,"4 Panel"}</definedName>
    <definedName name="sdfsf" hidden="1">{#N/A,#N/A,FALSE,"Full";#N/A,#N/A,FALSE,"Half";#N/A,#N/A,FALSE,"Op Expenses";#N/A,#N/A,FALSE,"Cap Charge";#N/A,#N/A,FALSE,"Cost C";#N/A,#N/A,FALSE,"PP&amp;E";#N/A,#N/A,FALSE,"R&amp;D"}</definedName>
    <definedName name="şlşil" hidden="1">{"EVA",#N/A,FALSE,"SMT2";#N/A,#N/A,FALSE,"Summary";#N/A,#N/A,FALSE,"Graphs";#N/A,#N/A,FALSE,"4 Panel"}</definedName>
    <definedName name="sret" hidden="1">{"Bal Sheet",#N/A,FALSE;"Cash Flow",#N/A,FALSE}</definedName>
    <definedName name="th" hidden="1">{#N/A,#N/A,FALSE,"Full";#N/A,#N/A,FALSE,"Half";#N/A,#N/A,FALSE,"Op Expenses";#N/A,#N/A,FALSE,"Cap Charge";#N/A,#N/A,FALSE,"Cost C";#N/A,#N/A,FALSE,"PP&amp;E";#N/A,#N/A,FALSE,"R&amp;D"}</definedName>
    <definedName name="tw" hidden="1">{#N/A,#N/A,FALSE,"SMT1";#N/A,#N/A,FALSE,"SMT2";#N/A,#N/A,FALSE,"Summary";#N/A,#N/A,FALSE,"Graphs";#N/A,#N/A,FALSE,"4 Panel"}</definedName>
    <definedName name="v" hidden="1">{"EVA",#N/A,FALSE,"SMT2";#N/A,#N/A,FALSE,"Summary";#N/A,#N/A,FALSE,"Graphs";#N/A,#N/A,FALSE,"4 Panel"}</definedName>
    <definedName name="w" hidden="1">{"Bal Sheet",#N/A,FALSE;"Supp Info",#N/A,FALSE;"Interco",#N/A,FALSE;"Cash Flow",#N/A,FALSE}</definedName>
    <definedName name="wer" hidden="1">{"Balance Sheet",#N/A,FALSE,"CBR North America Consolidated";"Cash Flows",#N/A,FALSE,"CBR North America Consolidated"}</definedName>
    <definedName name="wfwf" hidden="1">{#N/A,#N/A,FALSE,"Full";#N/A,#N/A,FALSE,"Half";#N/A,#N/A,FALSE,"Op Expenses";#N/A,#N/A,FALSE,"Cap Charge";#N/A,#N/A,FALSE,"Cost C";#N/A,#N/A,FALSE,"PP&amp;E";#N/A,#N/A,FALSE,"R&amp;D"}</definedName>
    <definedName name="wrn.All._.San._.Mateo._.Produced._.Rpts." hidden="1">{"Balance Sheet",#N/A,FALSE,"CBR NAM Consolidated vs. Plan";"Cash Flows",#N/A,FALSE,"CBR NAM Consolidated vs. Plan";"Balance Sheet",#N/A,FALSE,"CBR North America Consolidated";"Cash Flows",#N/A,FALSE,"CBR North America Consolidated";"Balance Sheet",#N/A,FALSE,"Canada Consolidation";"Cash Flows",#N/A,FALSE,"Canada Consolidation";"Balance Sheet",#N/A,FALSE,"USA Consolidation";"Cash Flows",#N/A,FALSE,"USA Consolidation";"Balance Sheet",#N/A,FALSE,"102 - CBR Materials";"Cash Flows",#N/A,FALSE,"102 - CBR Materials";"Bal Sheet",#N/A,FALSE,"101 - Calgary Corporate Office";"Cash Flow",#N/A,FALSE,"101 - Calgary Corporate Office";"Balance Sheet",#N/A,FALSE,"USA Consolidation";"Cash Flows",#N/A,FALSE,"USA Consolidation";"Bal Sheet",#N/A,FALSE,"151 - San Mateo Corporate";"Cash Flow",#N/A,FALSE,"151 - San Mateo Corporate"}</definedName>
    <definedName name="wrn.Bal._.Sheet._.and._.Cash._.Flows." hidden="1">{"Bal Sheet",#N/A,FALSE;"Cash Flow",#N/A,FALSE}</definedName>
    <definedName name="wrn.Book." hidden="1">{"EVA",#N/A,FALSE,"SMT2";#N/A,#N/A,FALSE,"Summary";#N/A,#N/A,FALSE,"Graphs";#N/A,#N/A,FALSE,"4 Panel"}</definedName>
    <definedName name="wrn.Calgary._.Balance._.Sheet." hidden="1">{"Bal Sheet",#N/A,FALSE,"101 - Calgary Corporate Office"}</definedName>
    <definedName name="wrn.Calgary._.BS._.and._.CF." hidden="1">{"Bal Sheet",#N/A,FALSE,"101 - Calgary Corporate Office";"Cash Flow",#N/A,FALSE,"101 - Calgary Corporate Office"}</definedName>
    <definedName name="wrn.Calgary._.Cash._.Flows." hidden="1">{"Cash Flow",#N/A,FALSE,"101 - Calgary Corporate Office"}</definedName>
    <definedName name="wrn.Canada._.BS._.and._.CF." hidden="1">{"Balance Sheet",#N/A,FALSE,"Canada Consolidation";"Cash Flows",#N/A,FALSE,"Canada Consolidation"}</definedName>
    <definedName name="wrn.Cash._.Flow." hidden="1">{"Cash Flow",#N/A,FALSE}</definedName>
    <definedName name="wrn.Complete." hidden="1">{#N/A,#N/A,FALSE,"SMT1";#N/A,#N/A,FALSE,"SMT2";#N/A,#N/A,FALSE,"Summary";#N/A,#N/A,FALSE,"Graphs";#N/A,#N/A,FALSE,"4 Panel"}</definedName>
    <definedName name="wrn.Complete._.Set." hidden="1">{#N/A,#N/A,FALSE,"Full";#N/A,#N/A,FALSE,"Half";#N/A,#N/A,FALSE,"Op Expenses";#N/A,#N/A,FALSE,"Cap Charge";#N/A,#N/A,FALSE,"Cost C";#N/A,#N/A,FALSE,"PP&amp;E";#N/A,#N/A,FALSE,"R&amp;D"}</definedName>
    <definedName name="wrn.Consolidations." hidden="1">{"Balance Sheet",#N/A,FALSE,"USA Consolidation";"Cash Flows",#N/A,FALSE,"USA Consolidation";"Balance Sheet",#N/A,FALSE,"Canada Consolidation";"Cash Flows",#N/A,FALSE,"Canada Consolidation";"Balance Sheet",#N/A,FALSE,"CBR North America Consolidated";"Cash Flows",#N/A,FALSE,"CBR North America Consolidated";"Balance Sheet",#N/A,FALSE,"CBR NAM Consolidated vs. Plan";"Cash Flows",#N/A,FALSE,"CBR NAM Consolidated vs. Plan"}</definedName>
    <definedName name="wrn.Everything." hidden="1">{"Bal Sheet",#N/A,FALSE;"Supp Info",#N/A,FALSE;"Interco",#N/A,FALSE;"Cash Flow",#N/A,FALSE}</definedName>
    <definedName name="wrn.Matls._.Balance._.Sheet." hidden="1">{"Balance Sheet",#N/A,FALSE,"102 - CBR Materials"}</definedName>
    <definedName name="wrn.Matls._.BS._.and._.CF." hidden="1">{"Balance Sheet",#N/A,FALSE,"102 - CBR Materials";"Cash Flows",#N/A,FALSE,"102 - CBR Materials"}</definedName>
    <definedName name="wrn.Matls._.Cash._.Flow." hidden="1">{"Cash Flows",#N/A,FALSE,"102 - CBR Materials"}</definedName>
    <definedName name="wrn.NAM._.BS._.and._.CF._.Consolidation." hidden="1">{"Balance Sheet",#N/A,FALSE,"CBR North America Consolidated";"Cash Flows",#N/A,FALSE,"CBR North America Consolidated"}</definedName>
    <definedName name="wrn.NAM._.BS._.and._.CF._.Variances." hidden="1">{"Balance Sheet",#N/A,FALSE,"CBR NAM Consolidated vs. Plan";"Cash Flows",#N/A,FALSE,"CBR NAM Consolidated vs. Plan"}</definedName>
    <definedName name="wrn.NAM._.CF._.Variance." hidden="1">{"Cash Flows",#N/A,FALSE,"CBR NAM Consolidated vs. Plan"}</definedName>
    <definedName name="wrn.NAM._.Cons._.BS." hidden="1">{"Balance Sheet",#N/A,FALSE,"CBR North America Consolidated"}</definedName>
    <definedName name="wrn.San._.Mateo._.Bal._.Sheet." hidden="1">{"Bal Sheet",#N/A,FALSE,"151 - San Mateo Corporate"}</definedName>
    <definedName name="wrn.San._.Mateo._.BS._.and._.CF." hidden="1">{"Bal Sheet",#N/A,FALSE,"151 - San Mateo Corporate";"Cash Flow",#N/A,FALSE,"151 - San Mateo Corporate"}</definedName>
    <definedName name="wrn.San._.Mateo._.Cash._.Flows." hidden="1">{"Cash Flow",#N/A,FALSE,"151 - San Mateo Corporate"}</definedName>
    <definedName name="wrn.US._.BS._.and._.CF." hidden="1">{"Balance Sheet",#N/A,FALSE,"USA Consolidation";"Cash Flows",#N/A,FALSE,"USA Consolidation"}</definedName>
    <definedName name="x" hidden="1">{"Balance Sheet",#N/A,FALSE,"102 - CBR Materials";"Cash Flows",#N/A,FALSE,"102 - CBR Materials"}</definedName>
    <definedName name="xxxxx" hidden="1">{"Bal Sheet",#N/A,FALSE;"Cash Flow",#N/A,FALSE}</definedName>
    <definedName name="y" hidden="1">{"Cash Flow",#N/A,FALSE}</definedName>
    <definedName name="z" hidden="1">{"Balance Sheet",#N/A,FALSE,"CBR NAM Consolidated vs. Plan";"Cash Flows",#N/A,FALSE,"CBR NAM Consolidated vs. Plan"}</definedName>
  </definedNames>
  <calcPr calcId="171027" calcOnSave="0"/>
</workbook>
</file>

<file path=xl/calcChain.xml><?xml version="1.0" encoding="utf-8"?>
<calcChain xmlns="http://schemas.openxmlformats.org/spreadsheetml/2006/main">
  <c r="B8" i="3" l="1"/>
  <c r="F12" i="2"/>
  <c r="G12" i="2"/>
  <c r="H12" i="2"/>
  <c r="I12" i="2"/>
  <c r="E12" i="2"/>
  <c r="C30" i="1"/>
  <c r="B30" i="1"/>
  <c r="Z43" i="10" l="1"/>
  <c r="Z39" i="10"/>
  <c r="Z41" i="10"/>
  <c r="Z38" i="10"/>
  <c r="Z33" i="10"/>
  <c r="Z34" i="10"/>
  <c r="R32" i="10"/>
  <c r="S32" i="10"/>
  <c r="T32" i="10"/>
  <c r="U32" i="10"/>
  <c r="V32" i="10"/>
  <c r="W32" i="10"/>
  <c r="X32" i="10"/>
  <c r="Y32" i="10"/>
  <c r="Z32" i="10"/>
  <c r="Q32" i="10"/>
  <c r="L11" i="19"/>
  <c r="L7" i="19"/>
  <c r="B11" i="19" l="1"/>
  <c r="C11" i="19"/>
  <c r="D11" i="19"/>
  <c r="E11" i="19"/>
  <c r="F11" i="19"/>
  <c r="G11" i="19"/>
  <c r="H11" i="19"/>
  <c r="I11" i="19"/>
  <c r="J11" i="19"/>
  <c r="K11" i="19"/>
  <c r="A11" i="19"/>
  <c r="L8" i="19" s="1"/>
  <c r="B9" i="19"/>
  <c r="C9" i="19"/>
  <c r="D9" i="19"/>
  <c r="E9" i="19"/>
  <c r="F9" i="19"/>
  <c r="G9" i="19"/>
  <c r="H9" i="19"/>
  <c r="I9" i="19"/>
  <c r="J9" i="19"/>
  <c r="K9" i="19"/>
  <c r="A9" i="19"/>
  <c r="L9" i="19" s="1"/>
  <c r="F9" i="5"/>
  <c r="B56" i="1"/>
  <c r="B17" i="8"/>
  <c r="B16" i="8"/>
  <c r="B7" i="8"/>
  <c r="B9" i="8" s="1"/>
  <c r="H7" i="1"/>
  <c r="G7" i="1"/>
  <c r="B27" i="1"/>
  <c r="B20" i="8" l="1"/>
  <c r="B22" i="8"/>
  <c r="B21" i="8"/>
  <c r="C6" i="3" l="1"/>
  <c r="B6" i="3"/>
  <c r="B33" i="2" a="1"/>
  <c r="B33" i="2" s="1"/>
  <c r="B28" i="2" a="1"/>
  <c r="B28" i="2" s="1"/>
  <c r="B23" i="2" a="1"/>
  <c r="B23" i="2" s="1"/>
  <c r="B18" i="2" a="1"/>
  <c r="B18" i="2" s="1"/>
  <c r="B13" i="2" a="1"/>
  <c r="B13" i="2" s="1"/>
  <c r="B8" i="2" a="1"/>
  <c r="B8" i="2" s="1"/>
  <c r="E38" i="1"/>
  <c r="D38" i="1"/>
  <c r="C38" i="1"/>
  <c r="B38" i="1"/>
  <c r="E36" i="1"/>
  <c r="D36" i="1"/>
  <c r="C36" i="1"/>
  <c r="B36" i="1"/>
  <c r="E34" i="1"/>
  <c r="E39" i="1" s="1"/>
  <c r="D34" i="1"/>
  <c r="D39" i="1" s="1"/>
  <c r="C34" i="1"/>
  <c r="C39" i="1" s="1"/>
  <c r="B34" i="1"/>
  <c r="E31" i="1"/>
  <c r="E30" i="1"/>
  <c r="E32" i="1" s="1"/>
  <c r="D30" i="1"/>
  <c r="D42" i="1" s="1"/>
  <c r="B29" i="1"/>
  <c r="B41" i="1" s="1"/>
  <c r="E29" i="1"/>
  <c r="E27" i="1"/>
  <c r="D27" i="1"/>
  <c r="C27" i="1"/>
  <c r="B37" i="1"/>
  <c r="E26" i="1"/>
  <c r="D26" i="1"/>
  <c r="D54" i="1" l="1"/>
  <c r="D29" i="1"/>
  <c r="D41" i="1" s="1"/>
  <c r="B39" i="1"/>
  <c r="B18" i="8"/>
  <c r="B23" i="8" s="1"/>
  <c r="D37" i="1"/>
  <c r="D53" i="1"/>
  <c r="C51" i="1"/>
  <c r="D47" i="1"/>
  <c r="C53" i="1"/>
  <c r="B53" i="1"/>
  <c r="B54" i="1"/>
  <c r="B51" i="1"/>
  <c r="B47" i="1"/>
  <c r="B32" i="1"/>
  <c r="B49" i="1" s="1"/>
  <c r="B42" i="1"/>
  <c r="F51" i="1"/>
  <c r="B9" i="3"/>
  <c r="B10" i="3" s="1"/>
  <c r="B15" i="3"/>
  <c r="B18" i="3" s="1"/>
  <c r="C8" i="3"/>
  <c r="C9" i="3" s="1"/>
  <c r="C10" i="3" s="1"/>
  <c r="C15" i="3"/>
  <c r="C18" i="3" s="1"/>
  <c r="B17" i="3" s="1"/>
  <c r="B32" i="3"/>
  <c r="B33" i="3" s="1"/>
  <c r="C17" i="3"/>
  <c r="C54" i="1"/>
  <c r="E49" i="1"/>
  <c r="D31" i="1"/>
  <c r="C32" i="1"/>
  <c r="C49" i="1" s="1"/>
  <c r="C41" i="1"/>
  <c r="D32" i="1"/>
  <c r="D49" i="1" s="1"/>
  <c r="E37" i="1"/>
  <c r="D52" i="1" s="1"/>
  <c r="E42" i="1"/>
  <c r="D46" i="1"/>
  <c r="C47" i="1"/>
  <c r="B12" i="3"/>
  <c r="B13" i="3" s="1"/>
  <c r="C12" i="3"/>
  <c r="C37" i="1"/>
  <c r="C52" i="1" s="1"/>
  <c r="C42" i="1"/>
  <c r="B46" i="1"/>
  <c r="E47" i="1"/>
  <c r="E44" i="1"/>
  <c r="C13" i="3" l="1"/>
  <c r="C28" i="3" s="1"/>
  <c r="F53" i="1"/>
  <c r="F42" i="1"/>
  <c r="F54" i="1"/>
  <c r="F49" i="1"/>
  <c r="B20" i="3"/>
  <c r="B25" i="3" s="1"/>
  <c r="B44" i="1"/>
  <c r="F41" i="1"/>
  <c r="C22" i="3"/>
  <c r="C23" i="3"/>
  <c r="B28" i="3"/>
  <c r="B27" i="3"/>
  <c r="C19" i="3"/>
  <c r="D44" i="1"/>
  <c r="C20" i="3"/>
  <c r="B19" i="3" s="1"/>
  <c r="B24" i="3" s="1"/>
  <c r="C44" i="1"/>
  <c r="B31" i="1"/>
  <c r="B52" i="1"/>
  <c r="F52" i="1" s="1"/>
  <c r="F47" i="1"/>
  <c r="D48" i="1"/>
  <c r="D43" i="1"/>
  <c r="C46" i="1"/>
  <c r="B22" i="3"/>
  <c r="B23" i="3"/>
  <c r="C27" i="3" l="1"/>
  <c r="C29" i="3"/>
  <c r="B29" i="3"/>
  <c r="F46" i="1"/>
  <c r="B30" i="3"/>
  <c r="F44" i="1"/>
  <c r="C25" i="3"/>
  <c r="D22" i="3"/>
  <c r="C30" i="3"/>
  <c r="C43" i="1"/>
  <c r="C48" i="1"/>
  <c r="C24" i="3"/>
  <c r="B43" i="1"/>
  <c r="B48" i="1"/>
  <c r="D27" i="3" l="1"/>
  <c r="D24" i="3"/>
  <c r="D25" i="3"/>
  <c r="D28" i="3"/>
  <c r="D23" i="3"/>
  <c r="D29" i="3"/>
  <c r="D30" i="3"/>
  <c r="F48" i="1"/>
  <c r="F43" i="1"/>
</calcChain>
</file>

<file path=xl/sharedStrings.xml><?xml version="1.0" encoding="utf-8"?>
<sst xmlns="http://schemas.openxmlformats.org/spreadsheetml/2006/main" count="2198" uniqueCount="991">
  <si>
    <t>With capitalization of operating leases</t>
  </si>
  <si>
    <t>Capitalization of operating leases</t>
  </si>
  <si>
    <t>Italics indicate estimated annual apportionments</t>
  </si>
  <si>
    <t>Discount rate</t>
  </si>
  <si>
    <t>Average</t>
  </si>
  <si>
    <t>Operating income, actual</t>
  </si>
  <si>
    <t>Present value</t>
  </si>
  <si>
    <t>From the income statement:</t>
  </si>
  <si>
    <t>Operating profit</t>
  </si>
  <si>
    <t>From the balance sheet:</t>
  </si>
  <si>
    <t>Total leasing costs during the financial year</t>
  </si>
  <si>
    <t>Interest expense, hypothetical</t>
  </si>
  <si>
    <t>Assets</t>
  </si>
  <si>
    <t>Cash and cash equivalents</t>
  </si>
  <si>
    <t>Goodwill</t>
  </si>
  <si>
    <t>Intangible assets</t>
  </si>
  <si>
    <t>Trade payables</t>
  </si>
  <si>
    <t>Depreciation expense, hypothetical</t>
  </si>
  <si>
    <t>Employee benefits obligations</t>
  </si>
  <si>
    <t>Operating income, adjusted</t>
  </si>
  <si>
    <t>Shareholders equity</t>
  </si>
  <si>
    <t>From the cash flow statement:</t>
  </si>
  <si>
    <t>Net cash provided by operating activities</t>
  </si>
  <si>
    <t>Free cash flow as earlier calculated</t>
  </si>
  <si>
    <t>From elsewhere in the annual reports:</t>
  </si>
  <si>
    <t>Fully diluted shares</t>
  </si>
  <si>
    <t>Free cash flow, adjusted</t>
  </si>
  <si>
    <t>Calculations:</t>
  </si>
  <si>
    <t xml:space="preserve">Liabilities </t>
  </si>
  <si>
    <t>© 2017 Kenneth Jeffrey Marshall</t>
  </si>
  <si>
    <t>Capitalized operating leases</t>
  </si>
  <si>
    <t>FCF</t>
  </si>
  <si>
    <t>Capital employed with cash, beginning of period</t>
  </si>
  <si>
    <t>Capital employed with cash, end of period</t>
  </si>
  <si>
    <t>Capital employed without cash, beginning of period</t>
  </si>
  <si>
    <t>Capital employed without cash, end of period</t>
  </si>
  <si>
    <t>Tangible book value</t>
  </si>
  <si>
    <t>OI/FDS</t>
  </si>
  <si>
    <t>FCF/FDS</t>
  </si>
  <si>
    <t>BV/FDS</t>
  </si>
  <si>
    <t>TBV/FDS</t>
  </si>
  <si>
    <t>ROCE with cash, beginning of period</t>
  </si>
  <si>
    <t>ROCE with cash, end of period</t>
  </si>
  <si>
    <t>ROCE without cash, beginning of period</t>
  </si>
  <si>
    <t>ROCE without cash, end of period</t>
  </si>
  <si>
    <t>FCFROCE with cash, beginning of period</t>
  </si>
  <si>
    <t>FCFROCE with cash, end of period</t>
  </si>
  <si>
    <t>FCFROCE without cash, beginning of period</t>
  </si>
  <si>
    <t>FCFROCE without cash, end of period</t>
  </si>
  <si>
    <t>Liabilities, adjusted</t>
  </si>
  <si>
    <t>L/E</t>
  </si>
  <si>
    <t>Δ OI/FDS</t>
  </si>
  <si>
    <t>Δ FCF/FDS</t>
  </si>
  <si>
    <t>Δ BV/FDS</t>
  </si>
  <si>
    <t>Δ TBV/FDS</t>
  </si>
  <si>
    <t>Inventories</t>
  </si>
  <si>
    <t>EUR</t>
  </si>
  <si>
    <t>Consolidated statement of cash flows</t>
  </si>
  <si>
    <t>€m</t>
  </si>
  <si>
    <t>2015</t>
  </si>
  <si>
    <t>2016</t>
  </si>
  <si>
    <t>Net income from continuing operations</t>
  </si>
  <si>
    <t>1,018.9</t>
  </si>
  <si>
    <t>899.5</t>
  </si>
  <si>
    <t>Income taxes</t>
  </si>
  <si>
    <t>294.5</t>
  </si>
  <si>
    <t>305.0</t>
  </si>
  <si>
    <t>Interest income/expenses</t>
  </si>
  <si>
    <t>396.3</t>
  </si>
  <si>
    <t>385.3</t>
  </si>
  <si>
    <t>Dividends received</t>
  </si>
  <si>
    <t>183.3</t>
  </si>
  <si>
    <t>191.0</t>
  </si>
  <si>
    <t>Interest received</t>
  </si>
  <si>
    <t>91.7</t>
  </si>
  <si>
    <t>138.5</t>
  </si>
  <si>
    <t>Interest paid</t>
  </si>
  <si>
    <t>-583.6</t>
  </si>
  <si>
    <t>-529.6</t>
  </si>
  <si>
    <t>Income taxes paid</t>
  </si>
  <si>
    <t>-353.1</t>
  </si>
  <si>
    <t>-325.9</t>
  </si>
  <si>
    <t>Depreciation, amortisation, and impairment</t>
  </si>
  <si>
    <t>801.2</t>
  </si>
  <si>
    <t>1,031.3</t>
  </si>
  <si>
    <t>Elimination of other non-cash items</t>
  </si>
  <si>
    <t>-72.3</t>
  </si>
  <si>
    <t>93.1</t>
  </si>
  <si>
    <t>Cash flow</t>
  </si>
  <si>
    <t>1,777.0</t>
  </si>
  <si>
    <t>2,188.3</t>
  </si>
  <si>
    <t>Changes in operating assets</t>
  </si>
  <si>
    <t>-144.8</t>
  </si>
  <si>
    <t>-64.9</t>
  </si>
  <si>
    <t>Changes in operating liabilities</t>
  </si>
  <si>
    <t>122.7</t>
  </si>
  <si>
    <t>161.5</t>
  </si>
  <si>
    <t>Changes in working capital</t>
  </si>
  <si>
    <t>-22.1</t>
  </si>
  <si>
    <t>96.6</t>
  </si>
  <si>
    <t>Decrease in provisions through cash payments</t>
  </si>
  <si>
    <t>-244.2</t>
  </si>
  <si>
    <t>-382.6</t>
  </si>
  <si>
    <t>Cash flow from operating activities – continuing operations</t>
  </si>
  <si>
    <t>1,510.7</t>
  </si>
  <si>
    <t>1,902.3</t>
  </si>
  <si>
    <t>Cash flow from operating activities – discontinued operations</t>
  </si>
  <si>
    <t>-61.5</t>
  </si>
  <si>
    <t>-28.3</t>
  </si>
  <si>
    <t>Cash flow from operating activities</t>
  </si>
  <si>
    <t>1,449.3</t>
  </si>
  <si>
    <t>1,874.0</t>
  </si>
  <si>
    <t>-23.2</t>
  </si>
  <si>
    <t>-27.7</t>
  </si>
  <si>
    <t>Property, plant and equipment</t>
  </si>
  <si>
    <t>-884.5</t>
  </si>
  <si>
    <t>-1,012.2</t>
  </si>
  <si>
    <t>Subsidiaries and other business units</t>
  </si>
  <si>
    <t>-64.7</t>
  </si>
  <si>
    <t>-2,983.3</t>
  </si>
  <si>
    <t>Other financial assets, associates, and joint ventures</t>
  </si>
  <si>
    <t>-29.3</t>
  </si>
  <si>
    <t>-15.6</t>
  </si>
  <si>
    <t>Investments (cash outflow)</t>
  </si>
  <si>
    <t>-1,001.8</t>
  </si>
  <si>
    <t>-4,038.8</t>
  </si>
  <si>
    <t>77.2</t>
  </si>
  <si>
    <t>4.5</t>
  </si>
  <si>
    <t>Other fixed assets</t>
  </si>
  <si>
    <t>151.6</t>
  </si>
  <si>
    <t>179.9</t>
  </si>
  <si>
    <t>Divestments (cash inflow)</t>
  </si>
  <si>
    <t>228.7</t>
  </si>
  <si>
    <t>184.4</t>
  </si>
  <si>
    <t>Cash from changes in consolidation scope</t>
  </si>
  <si>
    <t>20.5</t>
  </si>
  <si>
    <t>632.1</t>
  </si>
  <si>
    <t>Cash flow from investing activities – continuing operations</t>
  </si>
  <si>
    <t>-752.5</t>
  </si>
  <si>
    <t>-3,222.3</t>
  </si>
  <si>
    <t>Cash flow from investing activities – discontinued operations</t>
  </si>
  <si>
    <t>1,245.1</t>
  </si>
  <si>
    <t>901.4</t>
  </si>
  <si>
    <t>Cash flow from investing activities</t>
  </si>
  <si>
    <t>492.6</t>
  </si>
  <si>
    <t>-2,320.9</t>
  </si>
  <si>
    <t>Capital decrease – non-controlling interests</t>
  </si>
  <si>
    <t>-3.1</t>
  </si>
  <si>
    <t>-1.9</t>
  </si>
  <si>
    <t>Dividend payments – HeidelbergCement AG</t>
  </si>
  <si>
    <t>-140.9</t>
  </si>
  <si>
    <t>-244.3</t>
  </si>
  <si>
    <t>Dividend payments – non-controlling interests</t>
  </si>
  <si>
    <t>-227.7</t>
  </si>
  <si>
    <t>-90.4</t>
  </si>
  <si>
    <t>Decrease in ownership interests in subsidiaries</t>
  </si>
  <si>
    <t>0.9</t>
  </si>
  <si>
    <t>17.8</t>
  </si>
  <si>
    <t>Increase in ownership interests in subsidiaries</t>
  </si>
  <si>
    <t>-15.5</t>
  </si>
  <si>
    <t>-5.9</t>
  </si>
  <si>
    <t>Proceeds from bond issuance and loans</t>
  </si>
  <si>
    <t>49.7</t>
  </si>
  <si>
    <t>3,531.3</t>
  </si>
  <si>
    <t>Repayment of bonds and loans</t>
  </si>
  <si>
    <t>-1,385.0</t>
  </si>
  <si>
    <t>-1,545.2</t>
  </si>
  <si>
    <t>Changes in short-term interest-bearing liabilities</t>
  </si>
  <si>
    <t>-100.2</t>
  </si>
  <si>
    <t>-605.4</t>
  </si>
  <si>
    <t>Cash flow from financing activities – continuing operations</t>
  </si>
  <si>
    <t>-1,821.8</t>
  </si>
  <si>
    <t>1,056.1</t>
  </si>
  <si>
    <t>Cash flow from financing activities – discontinued operations</t>
  </si>
  <si>
    <t>-4.8</t>
  </si>
  <si>
    <t>0.1</t>
  </si>
  <si>
    <t>Cash flow from financing activities</t>
  </si>
  <si>
    <t>-1,826.6</t>
  </si>
  <si>
    <t>Net change in cash and cash equivalents – continuing operations</t>
  </si>
  <si>
    <t>-1,063.6</t>
  </si>
  <si>
    <t>-264.0</t>
  </si>
  <si>
    <t>Net change in cash and cash equivalents – discontinued operations</t>
  </si>
  <si>
    <t>1,178.8</t>
  </si>
  <si>
    <t>873.1</t>
  </si>
  <si>
    <t>Net change in cash and cash equivalents</t>
  </si>
  <si>
    <t>115.2</t>
  </si>
  <si>
    <t>609.1</t>
  </si>
  <si>
    <t>Effect of exchange rate changes</t>
  </si>
  <si>
    <t>7.1</t>
  </si>
  <si>
    <t>12.7</t>
  </si>
  <si>
    <t>Cash and cash equivalents at 1 January</t>
  </si>
  <si>
    <t>1,228.1</t>
  </si>
  <si>
    <t>1,350.5</t>
  </si>
  <si>
    <t>Cash and cash equivalents at 31 December</t>
  </si>
  <si>
    <t>1,972.4</t>
  </si>
  <si>
    <t>Consolidated income statement</t>
  </si>
  <si>
    <t>Revenue</t>
  </si>
  <si>
    <t>13,464.7</t>
  </si>
  <si>
    <t>15,165.7</t>
  </si>
  <si>
    <t>Change in finished goods and work in progress</t>
  </si>
  <si>
    <t>23.2</t>
  </si>
  <si>
    <t>-51.1</t>
  </si>
  <si>
    <t>Own work capitalised</t>
  </si>
  <si>
    <t>8.8</t>
  </si>
  <si>
    <t>13.2</t>
  </si>
  <si>
    <t>Operating revenue</t>
  </si>
  <si>
    <t>13,496.7</t>
  </si>
  <si>
    <t>15,127.8</t>
  </si>
  <si>
    <t>Other operating income</t>
  </si>
  <si>
    <t>355.3</t>
  </si>
  <si>
    <t>426.5</t>
  </si>
  <si>
    <t>Material costs</t>
  </si>
  <si>
    <t>-5,477.1</t>
  </si>
  <si>
    <t>-5,823.4</t>
  </si>
  <si>
    <t>Employee and personnel costs</t>
  </si>
  <si>
    <t>-2,274.2</t>
  </si>
  <si>
    <t>-2,673.5</t>
  </si>
  <si>
    <t>Other operating expenses</t>
  </si>
  <si>
    <t>-3,689.2</t>
  </si>
  <si>
    <t>-4,329.2</t>
  </si>
  <si>
    <t>Result from joint ventures</t>
  </si>
  <si>
    <t>201.2</t>
  </si>
  <si>
    <t>211.3</t>
  </si>
  <si>
    <t>Result from current operations before depreciation and amortisation (RCOBD)</t>
  </si>
  <si>
    <t>2,612.7</t>
  </si>
  <si>
    <t>2,939.4</t>
  </si>
  <si>
    <t>Depreciation and amortisation</t>
  </si>
  <si>
    <t>-766.6</t>
  </si>
  <si>
    <t>-955.1</t>
  </si>
  <si>
    <t>Result from current operations</t>
  </si>
  <si>
    <t>1,846.1</t>
  </si>
  <si>
    <t>1,984.3</t>
  </si>
  <si>
    <t>Additional ordinary income</t>
  </si>
  <si>
    <t>84.7</t>
  </si>
  <si>
    <t>70.2</t>
  </si>
  <si>
    <t>Additional ordinary expenses</t>
  </si>
  <si>
    <t>-97.0</t>
  </si>
  <si>
    <t>-394.6</t>
  </si>
  <si>
    <t>Additional ordinary result</t>
  </si>
  <si>
    <t>-12.4</t>
  </si>
  <si>
    <t>-324.4</t>
  </si>
  <si>
    <t>Result from associates</t>
  </si>
  <si>
    <t>28.7</t>
  </si>
  <si>
    <t>37.8</t>
  </si>
  <si>
    <t>Result from other participations</t>
  </si>
  <si>
    <t>0.8</t>
  </si>
  <si>
    <t>0.5</t>
  </si>
  <si>
    <t>Result from participations</t>
  </si>
  <si>
    <t>29.5</t>
  </si>
  <si>
    <t>38.2</t>
  </si>
  <si>
    <t>Earnings before interest and taxes (EBIT)</t>
  </si>
  <si>
    <t>1,863.2</t>
  </si>
  <si>
    <t>1,698.1</t>
  </si>
  <si>
    <t>Interest income</t>
  </si>
  <si>
    <t>72.9</t>
  </si>
  <si>
    <t>66.0</t>
  </si>
  <si>
    <t>Interest expenses</t>
  </si>
  <si>
    <t>-469.1</t>
  </si>
  <si>
    <t>-451.4</t>
  </si>
  <si>
    <t>Foreign exchange losses</t>
  </si>
  <si>
    <t>-35.3</t>
  </si>
  <si>
    <t>-16.2</t>
  </si>
  <si>
    <t>Other financial result</t>
  </si>
  <si>
    <t>-118.2</t>
  </si>
  <si>
    <t>-92.1</t>
  </si>
  <si>
    <t>Financial result</t>
  </si>
  <si>
    <t>-549.8</t>
  </si>
  <si>
    <t>-493.6</t>
  </si>
  <si>
    <t>Profit before tax from continuing operations</t>
  </si>
  <si>
    <t>1,313.4</t>
  </si>
  <si>
    <t>1,204.5</t>
  </si>
  <si>
    <t>-294.5</t>
  </si>
  <si>
    <t>-305.0</t>
  </si>
  <si>
    <t>Net loss from discontinued operations</t>
  </si>
  <si>
    <t>-35.7</t>
  </si>
  <si>
    <t>-3.2</t>
  </si>
  <si>
    <t>Profit for the financial year</t>
  </si>
  <si>
    <t>983.3</t>
  </si>
  <si>
    <t>896.3</t>
  </si>
  <si>
    <t>Thereof non-controlling interests</t>
  </si>
  <si>
    <t>183.1</t>
  </si>
  <si>
    <t>190.1</t>
  </si>
  <si>
    <t>Thereof Group share of profit</t>
  </si>
  <si>
    <t>800.1</t>
  </si>
  <si>
    <t>706.2</t>
  </si>
  <si>
    <t xml:space="preserve">Thereof proposed dividend </t>
  </si>
  <si>
    <t>244.3</t>
  </si>
  <si>
    <t>317.5</t>
  </si>
  <si>
    <t>Earnings per share in € (IAS 33)</t>
  </si>
  <si>
    <t>Earnings per share attributable to the parent entity</t>
  </si>
  <si>
    <t>4.26</t>
  </si>
  <si>
    <t>3.66</t>
  </si>
  <si>
    <t>Earnings per share – continuing operations</t>
  </si>
  <si>
    <t>4.45</t>
  </si>
  <si>
    <t>3.67</t>
  </si>
  <si>
    <t>Loss per share – discontinued operations</t>
  </si>
  <si>
    <t>-0.19</t>
  </si>
  <si>
    <t>-0.02</t>
  </si>
  <si>
    <t>Equity and liabilities</t>
  </si>
  <si>
    <t>31 Dec. 2015</t>
  </si>
  <si>
    <t>31 Dec. 2016</t>
  </si>
  <si>
    <t>Non-current assets</t>
  </si>
  <si>
    <t>Shareholders' equity and non-controlling interests</t>
  </si>
  <si>
    <t>Subscribed share capital</t>
  </si>
  <si>
    <t>563.7</t>
  </si>
  <si>
    <t>595.2</t>
  </si>
  <si>
    <t>10,180.6</t>
  </si>
  <si>
    <t>11,828.2</t>
  </si>
  <si>
    <t>Share premium</t>
  </si>
  <si>
    <t>5,539.4</t>
  </si>
  <si>
    <t>6,225.4</t>
  </si>
  <si>
    <t>Other intangible assets</t>
  </si>
  <si>
    <t>258.1</t>
  </si>
  <si>
    <t>491.5</t>
  </si>
  <si>
    <t>Retained earnings</t>
  </si>
  <si>
    <t>8,434.4</t>
  </si>
  <si>
    <t>8,982.3</t>
  </si>
  <si>
    <t>10,438.8</t>
  </si>
  <si>
    <t>12,319.7</t>
  </si>
  <si>
    <t>Other components of equity</t>
  </si>
  <si>
    <t>377.9</t>
  </si>
  <si>
    <t>290.1</t>
  </si>
  <si>
    <t>Equity attributable to shareholders</t>
  </si>
  <si>
    <t>14,915.4</t>
  </si>
  <si>
    <t>16,093.1</t>
  </si>
  <si>
    <t>Land and buildings</t>
  </si>
  <si>
    <t>4,997.3</t>
  </si>
  <si>
    <t>6,883.7</t>
  </si>
  <si>
    <t>Non-controlling interests</t>
  </si>
  <si>
    <t>1,060.9</t>
  </si>
  <si>
    <t>1,779.5</t>
  </si>
  <si>
    <t>Plant and machinery</t>
  </si>
  <si>
    <t>3,671.9</t>
  </si>
  <si>
    <t>5,578.9</t>
  </si>
  <si>
    <t>Total equity</t>
  </si>
  <si>
    <t>15,976.4</t>
  </si>
  <si>
    <t>17,872.6</t>
  </si>
  <si>
    <t>Other operating equipment</t>
  </si>
  <si>
    <t>272.2</t>
  </si>
  <si>
    <t>355.9</t>
  </si>
  <si>
    <t>Prepayments and assets under construction</t>
  </si>
  <si>
    <t>929.7</t>
  </si>
  <si>
    <t>1,146.0</t>
  </si>
  <si>
    <t>Non-current liabilities</t>
  </si>
  <si>
    <t>9,871.2</t>
  </si>
  <si>
    <t>13,964.5</t>
  </si>
  <si>
    <t>Bonds payable</t>
  </si>
  <si>
    <t>4,685.8</t>
  </si>
  <si>
    <t>7,651.9</t>
  </si>
  <si>
    <t>Financial assets</t>
  </si>
  <si>
    <t>Bank loans</t>
  </si>
  <si>
    <t>123.8</t>
  </si>
  <si>
    <t>785.5</t>
  </si>
  <si>
    <t>Investments in joint ventures</t>
  </si>
  <si>
    <t>1,452.7</t>
  </si>
  <si>
    <t>1,433.5</t>
  </si>
  <si>
    <t>Other non-current interest-bearing liabilities</t>
  </si>
  <si>
    <t>21.6</t>
  </si>
  <si>
    <t>62.8</t>
  </si>
  <si>
    <t>Investments in associates</t>
  </si>
  <si>
    <t>254.1</t>
  </si>
  <si>
    <t>486.9</t>
  </si>
  <si>
    <t>Non-controlling interests with put options</t>
  </si>
  <si>
    <t>4.2</t>
  </si>
  <si>
    <t>22.5</t>
  </si>
  <si>
    <t>Financial investments</t>
  </si>
  <si>
    <t>69.0</t>
  </si>
  <si>
    <t>378.5</t>
  </si>
  <si>
    <t>4,835.5</t>
  </si>
  <si>
    <t>8,522.7</t>
  </si>
  <si>
    <t>Loans and derivative financial instruments</t>
  </si>
  <si>
    <t>56.0</t>
  </si>
  <si>
    <t>88.5</t>
  </si>
  <si>
    <t>1,831.8</t>
  </si>
  <si>
    <t>2,387.4</t>
  </si>
  <si>
    <t>Pension provisions</t>
  </si>
  <si>
    <t>974.2</t>
  </si>
  <si>
    <t>1,284.6</t>
  </si>
  <si>
    <t>Fixed assets</t>
  </si>
  <si>
    <t>22,141.7</t>
  </si>
  <si>
    <t>28,671.7</t>
  </si>
  <si>
    <t>Deferred taxes</t>
  </si>
  <si>
    <t>435.9</t>
  </si>
  <si>
    <t>657.4</t>
  </si>
  <si>
    <t>805.0</t>
  </si>
  <si>
    <t>946.0</t>
  </si>
  <si>
    <t>Other non-current provisions</t>
  </si>
  <si>
    <t>1,118.2</t>
  </si>
  <si>
    <t>1,359.5</t>
  </si>
  <si>
    <t>Other non-current receivables</t>
  </si>
  <si>
    <t>710.6</t>
  </si>
  <si>
    <t>781.2</t>
  </si>
  <si>
    <t>Other non-current operating liabilities</t>
  </si>
  <si>
    <t>94.6</t>
  </si>
  <si>
    <t>255.7</t>
  </si>
  <si>
    <t>Non-current income tax assets</t>
  </si>
  <si>
    <t>10.4</t>
  </si>
  <si>
    <t>47.0</t>
  </si>
  <si>
    <t>Non-current income tax liabilities</t>
  </si>
  <si>
    <t>72.7</t>
  </si>
  <si>
    <t>191.3</t>
  </si>
  <si>
    <t>Total non-current assets</t>
  </si>
  <si>
    <t>23,667.7</t>
  </si>
  <si>
    <t>30,445.9</t>
  </si>
  <si>
    <t>2,695.5</t>
  </si>
  <si>
    <t>3,748.5</t>
  </si>
  <si>
    <t>Total non-current liabilities</t>
  </si>
  <si>
    <t>7,531.0</t>
  </si>
  <si>
    <t>12,271.2</t>
  </si>
  <si>
    <t>Current assets</t>
  </si>
  <si>
    <t>Current liabilities</t>
  </si>
  <si>
    <t>Raw materials and consumables</t>
  </si>
  <si>
    <t>613.4</t>
  </si>
  <si>
    <t>936.5</t>
  </si>
  <si>
    <t>Bonds payable (current portion)</t>
  </si>
  <si>
    <t>1,109.4</t>
  </si>
  <si>
    <t>1,853.5</t>
  </si>
  <si>
    <t>Work in progress</t>
  </si>
  <si>
    <t>188.1</t>
  </si>
  <si>
    <t>329.9</t>
  </si>
  <si>
    <t>Bank loans (current portion)</t>
  </si>
  <si>
    <t>397.4</t>
  </si>
  <si>
    <t>457.1</t>
  </si>
  <si>
    <t>Finished goods and goods for resale</t>
  </si>
  <si>
    <t>616.9</t>
  </si>
  <si>
    <t>776.3</t>
  </si>
  <si>
    <t>Other current interest-bearing liabilities</t>
  </si>
  <si>
    <t>343.4</t>
  </si>
  <si>
    <t>166.2</t>
  </si>
  <si>
    <t>Prepayments</t>
  </si>
  <si>
    <t>25.8</t>
  </si>
  <si>
    <t>40.7</t>
  </si>
  <si>
    <t>51.3</t>
  </si>
  <si>
    <t>1,444.1</t>
  </si>
  <si>
    <t>2,083.4</t>
  </si>
  <si>
    <t>1,876.1</t>
  </si>
  <si>
    <t>2,528.1</t>
  </si>
  <si>
    <t>Receivables and other assets</t>
  </si>
  <si>
    <t>Current interest-bearing receivables</t>
  </si>
  <si>
    <t>168.7</t>
  </si>
  <si>
    <t>108.4</t>
  </si>
  <si>
    <t>Pension provisions (current portion)</t>
  </si>
  <si>
    <t>91.3</t>
  </si>
  <si>
    <t>102.8</t>
  </si>
  <si>
    <t>Trade receivables</t>
  </si>
  <si>
    <t>1,214.6</t>
  </si>
  <si>
    <t>1,804.1</t>
  </si>
  <si>
    <t>Other current provisions</t>
  </si>
  <si>
    <t>239.8</t>
  </si>
  <si>
    <t>347.9</t>
  </si>
  <si>
    <t>Other current operating receivables</t>
  </si>
  <si>
    <t>395.5</t>
  </si>
  <si>
    <t>550.6</t>
  </si>
  <si>
    <t>1,450.8</t>
  </si>
  <si>
    <t>2,178.9</t>
  </si>
  <si>
    <t>Current income tax assets</t>
  </si>
  <si>
    <t>58.2</t>
  </si>
  <si>
    <t>103.1</t>
  </si>
  <si>
    <t>Other current operating liabilities</t>
  </si>
  <si>
    <t>1,091.1</t>
  </si>
  <si>
    <t>1,655.9</t>
  </si>
  <si>
    <t>1,837.1</t>
  </si>
  <si>
    <t>2,566.2</t>
  </si>
  <si>
    <t>Current income tax liabilities</t>
  </si>
  <si>
    <t>117.9</t>
  </si>
  <si>
    <t>196.4</t>
  </si>
  <si>
    <t>Short-term financial investments</t>
  </si>
  <si>
    <t>19.4</t>
  </si>
  <si>
    <t>2,990.9</t>
  </si>
  <si>
    <t>4,481.9</t>
  </si>
  <si>
    <t>Derivative financial instruments</t>
  </si>
  <si>
    <t>75.1</t>
  </si>
  <si>
    <t>59.9</t>
  </si>
  <si>
    <t>Total current liabilities</t>
  </si>
  <si>
    <t>4,866.9</t>
  </si>
  <si>
    <t>7,010.0</t>
  </si>
  <si>
    <t>Total current assets</t>
  </si>
  <si>
    <t>4,706.7</t>
  </si>
  <si>
    <t>6,701.2</t>
  </si>
  <si>
    <t>Total liabilities</t>
  </si>
  <si>
    <t>12,398.0</t>
  </si>
  <si>
    <t>19,281.2</t>
  </si>
  <si>
    <t>Assets held for sale and discontinued operations</t>
  </si>
  <si>
    <t>6.7</t>
  </si>
  <si>
    <t>Balance sheet total</t>
  </si>
  <si>
    <t>28,374.4</t>
  </si>
  <si>
    <t>37,153.8</t>
  </si>
  <si>
    <t>HeidelbergCement AG</t>
  </si>
  <si>
    <t>Expenditures in property, plant and equipment...</t>
  </si>
  <si>
    <t>Price per share</t>
  </si>
  <si>
    <t>Shares outstanding</t>
  </si>
  <si>
    <t>Market cap</t>
  </si>
  <si>
    <t>Enterprise value</t>
  </si>
  <si>
    <t>Operating income</t>
  </si>
  <si>
    <t>Book value</t>
  </si>
  <si>
    <t>MCAP/FCF</t>
  </si>
  <si>
    <t>(ideal &lt; 8)</t>
  </si>
  <si>
    <t>EV/OI</t>
  </si>
  <si>
    <t>(ideal &lt; 7)</t>
  </si>
  <si>
    <t>MCAP/BV</t>
  </si>
  <si>
    <t>(ideal &lt; 3)</t>
  </si>
  <si>
    <t>MCAP/TBV</t>
  </si>
  <si>
    <r>
      <t xml:space="preserve">Is Infosys good? </t>
    </r>
    <r>
      <rPr>
        <b/>
        <u/>
        <sz val="12"/>
        <color rgb="FF000000"/>
        <rFont val="Times New Roman"/>
        <family val="1"/>
      </rPr>
      <t>Yes</t>
    </r>
  </si>
  <si>
    <t>Past:</t>
  </si>
  <si>
    <t>                ROCE (5Y Av.) = 23% to 51%</t>
  </si>
  <si>
    <t>                FCFROCE (5Y Av.) = 15% to 34%</t>
  </si>
  <si>
    <t>                ΔOI/FDS (5Y Av.) = 7%</t>
  </si>
  <si>
    <t>                ΔFCF/FDS (5Y Av.) = 6%</t>
  </si>
  <si>
    <t>                ΔBV/FDS (5Y Av.) = 10%</t>
  </si>
  <si>
    <t>                ΔTBV/FDS (5Y Av.) = -10% (therefore Goodwill is not subtracted)</t>
  </si>
  <si>
    <t>                Liabilities-to-Equity (2017) = 21%</t>
  </si>
  <si>
    <t>© 2017 Judicial Corporation. All Rights Reserved.</t>
  </si>
  <si>
    <t>© 2017 Peter Hermann Schuld</t>
  </si>
  <si>
    <t>North America</t>
  </si>
  <si>
    <t>West &amp; South Europe</t>
  </si>
  <si>
    <t>North &amp; East Europe - Central Asia</t>
  </si>
  <si>
    <t>2015 Actual Values</t>
  </si>
  <si>
    <t>Mar 2015</t>
  </si>
  <si>
    <t>Jun 2015</t>
  </si>
  <si>
    <t>Sep 2015</t>
  </si>
  <si>
    <t>Dec 2015</t>
  </si>
  <si>
    <t>Volumes</t>
  </si>
  <si>
    <t>Cement volume ('000 t)</t>
  </si>
  <si>
    <t>Aggregates volume ('000 t)</t>
  </si>
  <si>
    <t>Ready mix volume ('000 m3)</t>
  </si>
  <si>
    <t>Asphalt volume ('000 t)</t>
  </si>
  <si>
    <t>Operational result (EURm)</t>
  </si>
  <si>
    <t>Operating EBITDA</t>
  </si>
  <si>
    <t>in % of revenue</t>
  </si>
  <si>
    <t>Revenue (EURm)</t>
  </si>
  <si>
    <t>Cement</t>
  </si>
  <si>
    <t>Aggregates</t>
  </si>
  <si>
    <t>RMC + Asphalt</t>
  </si>
  <si>
    <t>Opr. EBITDA margin (%)</t>
  </si>
  <si>
    <t>Asia - Pacific</t>
  </si>
  <si>
    <t>Africa - Eastern Med. Basin</t>
  </si>
  <si>
    <t>Total Group</t>
  </si>
  <si>
    <r>
      <t>Above mentioned 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gains are included in business line "Cement".</t>
    </r>
  </si>
  <si>
    <t>&gt;&gt;</t>
  </si>
  <si>
    <t>Opr. EBITDA (EURm)</t>
  </si>
  <si>
    <t>Q115: 21m€ ; Q215: 29m€ ; Q216: 17m€ ; Q416: -20m€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</si>
  <si>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gains included in Italcementi Operating EBITDA:</t>
    </r>
  </si>
  <si>
    <r>
      <t>Ready mix volume ('000 m</t>
    </r>
    <r>
      <rPr>
        <vertAlign val="superscript"/>
        <sz val="9"/>
        <rFont val="Arial"/>
        <family val="2"/>
      </rPr>
      <t>3</t>
    </r>
    <r>
      <rPr>
        <sz val="9"/>
        <rFont val="Arial"/>
        <family val="2"/>
      </rPr>
      <t>)</t>
    </r>
  </si>
  <si>
    <t>Q416</t>
  </si>
  <si>
    <t>Q316</t>
  </si>
  <si>
    <t>Q216</t>
  </si>
  <si>
    <t>Q116</t>
  </si>
  <si>
    <t>Q415</t>
  </si>
  <si>
    <t>Q315</t>
  </si>
  <si>
    <t>Q215</t>
  </si>
  <si>
    <t>Q115</t>
  </si>
  <si>
    <t>Italcementi</t>
  </si>
  <si>
    <t>ITC</t>
  </si>
  <si>
    <t>Proforma</t>
  </si>
  <si>
    <t>HC Stand-Alone</t>
  </si>
  <si>
    <t>HC</t>
  </si>
  <si>
    <t>Q115: 21m€ ; Q215: 19m€ ; Q216: 11m€ ; Q416: -17m€</t>
  </si>
  <si>
    <t>Q215: 10m€ ; Q216: 6m€ ; Q416: -3m€</t>
  </si>
  <si>
    <t>North &amp; East Europe</t>
  </si>
  <si>
    <t>Asia Pacific</t>
  </si>
  <si>
    <t>Africa &amp; Eastern Med.</t>
  </si>
  <si>
    <t>Group Services</t>
  </si>
  <si>
    <t>Segment reporting</t>
  </si>
  <si>
    <t xml:space="preserve">Group areas  </t>
  </si>
  <si>
    <t>Western and Southern Europe</t>
  </si>
  <si>
    <t>Northern and Eastern Europe-Central Asia</t>
  </si>
  <si>
    <t>Asia-Pacific</t>
  </si>
  <si>
    <t>Africa-Eastern Mediterranean Basin</t>
  </si>
  <si>
    <t>Reconciliation 1)</t>
  </si>
  <si>
    <t>Continuing operations</t>
  </si>
  <si>
    <t>External revenue</t>
  </si>
  <si>
    <t>3,214</t>
  </si>
  <si>
    <t>3,887</t>
  </si>
  <si>
    <t>2,060</t>
  </si>
  <si>
    <t>2,357</t>
  </si>
  <si>
    <t>3,746</t>
  </si>
  <si>
    <t>4,027</t>
  </si>
  <si>
    <t>2,761</t>
  </si>
  <si>
    <t>2,878</t>
  </si>
  <si>
    <t>935</t>
  </si>
  <si>
    <t>1,307</t>
  </si>
  <si>
    <t>748</t>
  </si>
  <si>
    <t>710</t>
  </si>
  <si>
    <t>13,465</t>
  </si>
  <si>
    <t>15,166</t>
  </si>
  <si>
    <t>Inter-Group areas revenue</t>
  </si>
  <si>
    <t>10</t>
  </si>
  <si>
    <t>41</t>
  </si>
  <si>
    <t>63</t>
  </si>
  <si>
    <t>68</t>
  </si>
  <si>
    <t>14</t>
  </si>
  <si>
    <t>29</t>
  </si>
  <si>
    <t>17</t>
  </si>
  <si>
    <t>7</t>
  </si>
  <si>
    <t>312</t>
  </si>
  <si>
    <t>368</t>
  </si>
  <si>
    <t>-417</t>
  </si>
  <si>
    <t>-513</t>
  </si>
  <si>
    <t>3,225</t>
  </si>
  <si>
    <t>3,928</t>
  </si>
  <si>
    <t>2,124</t>
  </si>
  <si>
    <t>2,425</t>
  </si>
  <si>
    <t>2,775</t>
  </si>
  <si>
    <t>2,907</t>
  </si>
  <si>
    <t>952</t>
  </si>
  <si>
    <t>1,314</t>
  </si>
  <si>
    <t>1,060</t>
  </si>
  <si>
    <t>1,078</t>
  </si>
  <si>
    <t>Change to previous year in %</t>
  </si>
  <si>
    <t>21.8%</t>
  </si>
  <si>
    <t>14.2%</t>
  </si>
  <si>
    <t>7.5%</t>
  </si>
  <si>
    <t>4.8%</t>
  </si>
  <si>
    <t>37.9%</t>
  </si>
  <si>
    <t>1.7%</t>
  </si>
  <si>
    <t>12.6%</t>
  </si>
  <si>
    <t>5</t>
  </si>
  <si>
    <t>4</t>
  </si>
  <si>
    <t>16</t>
  </si>
  <si>
    <t>19</t>
  </si>
  <si>
    <t>39</t>
  </si>
  <si>
    <t>45</t>
  </si>
  <si>
    <t>104</t>
  </si>
  <si>
    <t>110</t>
  </si>
  <si>
    <t>37</t>
  </si>
  <si>
    <t>34</t>
  </si>
  <si>
    <t>201</t>
  </si>
  <si>
    <t>211</t>
  </si>
  <si>
    <t>511</t>
  </si>
  <si>
    <t>536</t>
  </si>
  <si>
    <t>382</t>
  </si>
  <si>
    <t>445</t>
  </si>
  <si>
    <t>829</t>
  </si>
  <si>
    <t>996</t>
  </si>
  <si>
    <t>719</t>
  </si>
  <si>
    <t>704</t>
  </si>
  <si>
    <t>262</t>
  </si>
  <si>
    <t>350</t>
  </si>
  <si>
    <t>25</t>
  </si>
  <si>
    <t>23</t>
  </si>
  <si>
    <t>-116</t>
  </si>
  <si>
    <t>-115</t>
  </si>
  <si>
    <t>2,613</t>
  </si>
  <si>
    <t>2,939</t>
  </si>
  <si>
    <t>as % of revenue</t>
  </si>
  <si>
    <t>15.8%</t>
  </si>
  <si>
    <t>13.7%</t>
  </si>
  <si>
    <t>18.0%</t>
  </si>
  <si>
    <t>18.3%</t>
  </si>
  <si>
    <t>22.1%</t>
  </si>
  <si>
    <t>24.7%</t>
  </si>
  <si>
    <t>25.9%</t>
  </si>
  <si>
    <t>24.2%</t>
  </si>
  <si>
    <t>27.6%</t>
  </si>
  <si>
    <t>26.6%</t>
  </si>
  <si>
    <t>2.4%</t>
  </si>
  <si>
    <t>2.2%</t>
  </si>
  <si>
    <t>19.4%</t>
  </si>
  <si>
    <t>Depreciation</t>
  </si>
  <si>
    <t>-194</t>
  </si>
  <si>
    <t>-244</t>
  </si>
  <si>
    <t>-141</t>
  </si>
  <si>
    <t>-157</t>
  </si>
  <si>
    <t>-246</t>
  </si>
  <si>
    <t>-280</t>
  </si>
  <si>
    <t>-131</t>
  </si>
  <si>
    <t>-162</t>
  </si>
  <si>
    <t>-41</t>
  </si>
  <si>
    <t>-83</t>
  </si>
  <si>
    <t>0</t>
  </si>
  <si>
    <t>-4</t>
  </si>
  <si>
    <t>-13</t>
  </si>
  <si>
    <t>-24</t>
  </si>
  <si>
    <t>-767</t>
  </si>
  <si>
    <t>-955</t>
  </si>
  <si>
    <t>317</t>
  </si>
  <si>
    <t>292</t>
  </si>
  <si>
    <t>241</t>
  </si>
  <si>
    <t>287</t>
  </si>
  <si>
    <t>583</t>
  </si>
  <si>
    <t>716</t>
  </si>
  <si>
    <t>588</t>
  </si>
  <si>
    <t>542</t>
  </si>
  <si>
    <t>222</t>
  </si>
  <si>
    <t>266</t>
  </si>
  <si>
    <t>-129</t>
  </si>
  <si>
    <t>-139</t>
  </si>
  <si>
    <t>1,846</t>
  </si>
  <si>
    <t>1,984</t>
  </si>
  <si>
    <t>9.8%</t>
  </si>
  <si>
    <t>7.4%</t>
  </si>
  <si>
    <t>11.3%</t>
  </si>
  <si>
    <t>11.9%</t>
  </si>
  <si>
    <t>15.6%</t>
  </si>
  <si>
    <t>17.8%</t>
  </si>
  <si>
    <t>21.2%</t>
  </si>
  <si>
    <t>18.6%</t>
  </si>
  <si>
    <t>23.3%</t>
  </si>
  <si>
    <t>20.3%</t>
  </si>
  <si>
    <t>1.8%</t>
  </si>
  <si>
    <t>13.1%</t>
  </si>
  <si>
    <t>20</t>
  </si>
  <si>
    <t>1</t>
  </si>
  <si>
    <t>9</t>
  </si>
  <si>
    <t>2</t>
  </si>
  <si>
    <t>38</t>
  </si>
  <si>
    <t>-3</t>
  </si>
  <si>
    <t>-1</t>
  </si>
  <si>
    <t>3</t>
  </si>
  <si>
    <t>12</t>
  </si>
  <si>
    <t>30</t>
  </si>
  <si>
    <t>-12</t>
  </si>
  <si>
    <t>-324</t>
  </si>
  <si>
    <t>329</t>
  </si>
  <si>
    <t>308</t>
  </si>
  <si>
    <t>243</t>
  </si>
  <si>
    <t>288</t>
  </si>
  <si>
    <t>593</t>
  </si>
  <si>
    <t>724</t>
  </si>
  <si>
    <t>590</t>
  </si>
  <si>
    <t>545</t>
  </si>
  <si>
    <t>272</t>
  </si>
  <si>
    <t>27</t>
  </si>
  <si>
    <t>24</t>
  </si>
  <si>
    <t>-463</t>
  </si>
  <si>
    <t>1,863</t>
  </si>
  <si>
    <t>1,698</t>
  </si>
  <si>
    <t>Capital expenditures 2)</t>
  </si>
  <si>
    <t>204</t>
  </si>
  <si>
    <t>297</t>
  </si>
  <si>
    <t>140</t>
  </si>
  <si>
    <t>124</t>
  </si>
  <si>
    <t>263</t>
  </si>
  <si>
    <t>301</t>
  </si>
  <si>
    <t>247</t>
  </si>
  <si>
    <t>215</t>
  </si>
  <si>
    <t>54</t>
  </si>
  <si>
    <t>102</t>
  </si>
  <si>
    <t>94</t>
  </si>
  <si>
    <t>2,999</t>
  </si>
  <si>
    <t>1,002</t>
  </si>
  <si>
    <t>4,039</t>
  </si>
  <si>
    <t>Segment assets 3)</t>
  </si>
  <si>
    <t>5,683</t>
  </si>
  <si>
    <t>7,600</t>
  </si>
  <si>
    <t>2,075</t>
  </si>
  <si>
    <t>2,791</t>
  </si>
  <si>
    <t>8,491</t>
  </si>
  <si>
    <t>9,771</t>
  </si>
  <si>
    <t>3,322</t>
  </si>
  <si>
    <t>4,398</t>
  </si>
  <si>
    <t>702</t>
  </si>
  <si>
    <t>1,635</t>
  </si>
  <si>
    <t>36</t>
  </si>
  <si>
    <t>88</t>
  </si>
  <si>
    <t>20,310</t>
  </si>
  <si>
    <t>26,284</t>
  </si>
  <si>
    <t>RCOBD as % of segment assets</t>
  </si>
  <si>
    <t>9.0%</t>
  </si>
  <si>
    <t>7.1%</t>
  </si>
  <si>
    <t>18.4%</t>
  </si>
  <si>
    <t>15.9%</t>
  </si>
  <si>
    <t>10.2%</t>
  </si>
  <si>
    <t>21.6%</t>
  </si>
  <si>
    <t>16.0%</t>
  </si>
  <si>
    <t>37.4%</t>
  </si>
  <si>
    <t>21.4%</t>
  </si>
  <si>
    <t>70.1%</t>
  </si>
  <si>
    <t>26.5%</t>
  </si>
  <si>
    <t>12.9%</t>
  </si>
  <si>
    <t>11.2%</t>
  </si>
  <si>
    <t>Number of employees as at 31 December</t>
  </si>
  <si>
    <t>9,560</t>
  </si>
  <si>
    <t>15,781</t>
  </si>
  <si>
    <t>12,598</t>
  </si>
  <si>
    <t>13,107</t>
  </si>
  <si>
    <t>7,658</t>
  </si>
  <si>
    <t>8,444</t>
  </si>
  <si>
    <t>13,029</t>
  </si>
  <si>
    <t>14,956</t>
  </si>
  <si>
    <t>2,527</t>
  </si>
  <si>
    <t>7,602</t>
  </si>
  <si>
    <t>81</t>
  </si>
  <si>
    <t>534</t>
  </si>
  <si>
    <t>45,453</t>
  </si>
  <si>
    <t>60,424</t>
  </si>
  <si>
    <t>Average number of employees</t>
  </si>
  <si>
    <t>9,644</t>
  </si>
  <si>
    <t>12,763</t>
  </si>
  <si>
    <t>11,723</t>
  </si>
  <si>
    <t>12,944</t>
  </si>
  <si>
    <t>8,183</t>
  </si>
  <si>
    <t>8,606</t>
  </si>
  <si>
    <t>13,229</t>
  </si>
  <si>
    <t>14,308</t>
  </si>
  <si>
    <t>2,607</t>
  </si>
  <si>
    <t>5,200</t>
  </si>
  <si>
    <t>84</t>
  </si>
  <si>
    <t>311</t>
  </si>
  <si>
    <t>45,469</t>
  </si>
  <si>
    <t>54,132</t>
  </si>
  <si>
    <t>Voluntary additional information</t>
  </si>
  <si>
    <t>Business lines</t>
  </si>
  <si>
    <t>Ready-mixed
 concrete-asphalt</t>
  </si>
  <si>
    <t>Service-joint ventures-
other</t>
  </si>
  <si>
    <t>5,469</t>
  </si>
  <si>
    <t>6,512</t>
  </si>
  <si>
    <t>2,244</t>
  </si>
  <si>
    <t>2,465</t>
  </si>
  <si>
    <t>4,104</t>
  </si>
  <si>
    <t>4,433</t>
  </si>
  <si>
    <t>1,647</t>
  </si>
  <si>
    <t>1,756</t>
  </si>
  <si>
    <t>Inter-business lines revenue</t>
  </si>
  <si>
    <t>694</t>
  </si>
  <si>
    <t>867</t>
  </si>
  <si>
    <t>861</t>
  </si>
  <si>
    <t>898</t>
  </si>
  <si>
    <t>52</t>
  </si>
  <si>
    <t>50</t>
  </si>
  <si>
    <t>348</t>
  </si>
  <si>
    <t>416</t>
  </si>
  <si>
    <t>-1,955</t>
  </si>
  <si>
    <t>-2,231</t>
  </si>
  <si>
    <t>6,163</t>
  </si>
  <si>
    <t>7,379</t>
  </si>
  <si>
    <t>3,105</t>
  </si>
  <si>
    <t>3,362</t>
  </si>
  <si>
    <t>4,156</t>
  </si>
  <si>
    <t>4,483</t>
  </si>
  <si>
    <t>1,996</t>
  </si>
  <si>
    <t>2,172</t>
  </si>
  <si>
    <t>19.7%</t>
  </si>
  <si>
    <t>8.3%</t>
  </si>
  <si>
    <t>7.9%</t>
  </si>
  <si>
    <t>8.8%</t>
  </si>
  <si>
    <t>1,527</t>
  </si>
  <si>
    <t>1,782</t>
  </si>
  <si>
    <t>751</t>
  </si>
  <si>
    <t>839</t>
  </si>
  <si>
    <t>149</t>
  </si>
  <si>
    <t>136</t>
  </si>
  <si>
    <t>289</t>
  </si>
  <si>
    <t>275</t>
  </si>
  <si>
    <t>-104</t>
  </si>
  <si>
    <t>-92</t>
  </si>
  <si>
    <t>24.8%</t>
  </si>
  <si>
    <t>24.9%</t>
  </si>
  <si>
    <t>3.6%</t>
  </si>
  <si>
    <t>3.0%</t>
  </si>
  <si>
    <t>14.5%</t>
  </si>
  <si>
    <t>1,124</t>
  </si>
  <si>
    <t>1,229</t>
  </si>
  <si>
    <t>531</t>
  </si>
  <si>
    <t>601</t>
  </si>
  <si>
    <t>60</t>
  </si>
  <si>
    <t>248</t>
  </si>
  <si>
    <t>234</t>
  </si>
  <si>
    <t>-117</t>
  </si>
  <si>
    <t>18.2%</t>
  </si>
  <si>
    <t>16.7%</t>
  </si>
  <si>
    <t>17.1%</t>
  </si>
  <si>
    <t>17.9%</t>
  </si>
  <si>
    <t>1.4%</t>
  </si>
  <si>
    <t>0.8%</t>
  </si>
  <si>
    <t>12.4%</t>
  </si>
  <si>
    <t>10.7%</t>
  </si>
  <si>
    <t>22,064</t>
  </si>
  <si>
    <t>32,623</t>
  </si>
  <si>
    <t>8,555</t>
  </si>
  <si>
    <t>9,648</t>
  </si>
  <si>
    <t>10,410</t>
  </si>
  <si>
    <t>13,610</t>
  </si>
  <si>
    <t>4,423</t>
  </si>
  <si>
    <t>4,542</t>
  </si>
  <si>
    <t>22,401</t>
  </si>
  <si>
    <t>27,738</t>
  </si>
  <si>
    <t>9,029</t>
  </si>
  <si>
    <t>9,590</t>
  </si>
  <si>
    <t>10,488</t>
  </si>
  <si>
    <t>12,253</t>
  </si>
  <si>
    <t>3,552</t>
  </si>
  <si>
    <t>4,551</t>
  </si>
  <si>
    <t>1) Includes corporate functions, eliminations of intra-Group relationships between the segments and additional ordinary result.</t>
  </si>
  <si>
    <t>2) Capital expenditures = in the segment columns: property, plant and equipment as well as intangible assets investments;</t>
  </si>
  <si>
    <t>in the reconciliation column: investments in non-current financial assets and other business units</t>
  </si>
  <si>
    <t xml:space="preserve">3) Segments assets = property, plant and equipment as well as intangible assets. </t>
  </si>
  <si>
    <t>Consolidated statement of changes in equity</t>
  </si>
  <si>
    <t>Subscribed
 share capital</t>
  </si>
  <si>
    <t>Share
premium</t>
  </si>
  <si>
    <t>Retained 
earnings</t>
  </si>
  <si>
    <t>Cash flow
hedge reserve</t>
  </si>
  <si>
    <t>Available for sale reserve</t>
  </si>
  <si>
    <t>Asset revaluation reserve</t>
  </si>
  <si>
    <t>Currency translation</t>
  </si>
  <si>
    <t>Total other components of equity</t>
  </si>
  <si>
    <t>Non-controlling interests 1)</t>
  </si>
  <si>
    <t>1 January 2015</t>
  </si>
  <si>
    <t>7,643.9</t>
  </si>
  <si>
    <t>3.1</t>
  </si>
  <si>
    <t>33.6</t>
  </si>
  <si>
    <t>31.3</t>
  </si>
  <si>
    <t>-664.7</t>
  </si>
  <si>
    <t>-596.8</t>
  </si>
  <si>
    <t>13,150.3</t>
  </si>
  <si>
    <t>1,094.7</t>
  </si>
  <si>
    <t>14,244.9</t>
  </si>
  <si>
    <t>Other comprehensive income</t>
  </si>
  <si>
    <t>93.8</t>
  </si>
  <si>
    <t>-0.2</t>
  </si>
  <si>
    <t>-1.1</t>
  </si>
  <si>
    <t>977.0</t>
  </si>
  <si>
    <t>975.8</t>
  </si>
  <si>
    <t>1,069.6</t>
  </si>
  <si>
    <t>10.6</t>
  </si>
  <si>
    <t>1,080.2</t>
  </si>
  <si>
    <t>Total comprehensive income</t>
  </si>
  <si>
    <t>893.9</t>
  </si>
  <si>
    <t>1,869.7</t>
  </si>
  <si>
    <t>193.8</t>
  </si>
  <si>
    <t>2,063.4</t>
  </si>
  <si>
    <t>Changes in consolidation scope</t>
  </si>
  <si>
    <t>20.3</t>
  </si>
  <si>
    <t>Changes in ownership interests in subsidiaries</t>
  </si>
  <si>
    <t>29.1</t>
  </si>
  <si>
    <t>-2.1</t>
  </si>
  <si>
    <t>27.0</t>
  </si>
  <si>
    <t>Changes in non-controlling interests with put options</t>
  </si>
  <si>
    <t>7.4</t>
  </si>
  <si>
    <t>-13.9</t>
  </si>
  <si>
    <t>-6.6</t>
  </si>
  <si>
    <t>Transfer of asset revaluation reserve</t>
  </si>
  <si>
    <t>1.1</t>
  </si>
  <si>
    <t>Other changes</t>
  </si>
  <si>
    <t>-0.9</t>
  </si>
  <si>
    <t>-1.0</t>
  </si>
  <si>
    <t>Capital increase</t>
  </si>
  <si>
    <t>2.8</t>
  </si>
  <si>
    <t>Repayment of capital</t>
  </si>
  <si>
    <t>Dividends</t>
  </si>
  <si>
    <t>-368.6</t>
  </si>
  <si>
    <t>31 December 2015</t>
  </si>
  <si>
    <t>2.9</t>
  </si>
  <si>
    <t>32.5</t>
  </si>
  <si>
    <t>30.2</t>
  </si>
  <si>
    <t>312.3</t>
  </si>
  <si>
    <t>1 January 2016</t>
  </si>
  <si>
    <t>39.1</t>
  </si>
  <si>
    <t>0.6</t>
  </si>
  <si>
    <t>0.7</t>
  </si>
  <si>
    <t>-87.5</t>
  </si>
  <si>
    <t>-86.3</t>
  </si>
  <si>
    <t>-47.1</t>
  </si>
  <si>
    <t>-18.6</t>
  </si>
  <si>
    <t>-65.7</t>
  </si>
  <si>
    <t>745.3</t>
  </si>
  <si>
    <t>659.0</t>
  </si>
  <si>
    <t>171.5</t>
  </si>
  <si>
    <t>830.6</t>
  </si>
  <si>
    <t>689.5</t>
  </si>
  <si>
    <t>30.8</t>
  </si>
  <si>
    <t>-8.3</t>
  </si>
  <si>
    <t>15.2</t>
  </si>
  <si>
    <t>-43.7</t>
  </si>
  <si>
    <t>-28.4</t>
  </si>
  <si>
    <t>1.4</t>
  </si>
  <si>
    <t>-1.4</t>
  </si>
  <si>
    <t>-0.5</t>
  </si>
  <si>
    <t>-0.7</t>
  </si>
  <si>
    <t>1.9</t>
  </si>
  <si>
    <t>Capital increase from issuance of new shares</t>
  </si>
  <si>
    <t>31.5</t>
  </si>
  <si>
    <t>686.1</t>
  </si>
  <si>
    <t>717.6</t>
  </si>
  <si>
    <t>-334.7</t>
  </si>
  <si>
    <t>31 December 2016</t>
  </si>
  <si>
    <t>3.3</t>
  </si>
  <si>
    <t>33.2</t>
  </si>
  <si>
    <t>28.8</t>
  </si>
  <si>
    <t>224.7</t>
  </si>
  <si>
    <t>1) The accumulated currency translation differences included in non-controlling interests changed in 2016 by €-9.6 million (previous year: 27.1) to €-136.4 million (previous year: -126.8). The total currency translation differences recognised in equity thus amounts to €88.3 million (previous year: 185.5).</t>
  </si>
  <si>
    <t>1H2017</t>
  </si>
  <si>
    <t>1H17</t>
  </si>
  <si>
    <t>353.7</t>
  </si>
  <si>
    <t>Debt Maturity Profile</t>
  </si>
  <si>
    <t xml:space="preserve">  </t>
  </si>
  <si>
    <t>Debt</t>
  </si>
  <si>
    <t>HeidelbergCement</t>
  </si>
  <si>
    <t>Interest Payment relief after refinancing</t>
  </si>
  <si>
    <t>Free cash flow FY 2016</t>
  </si>
  <si>
    <t>Lower MCAPEX acording to mngt. Guidance for FY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</si>
</sst>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£&quot;* #,##0.00_-;\-&quot;£&quot;* #,##0.00_-;_-&quot;£&quot;* &quot;-&quot;??_-;_-@_-"/>
    <numFmt numFmtId="164" formatCode="#,##0_);\(#,##0\)"/>
    <numFmt numFmtId="165" formatCode="#,##0.0000"/>
    <numFmt numFmtId="166" formatCode="#,##0.0"/>
    <numFmt numFmtId="167" formatCode="0.0\ %"/>
    <numFmt numFmtId="168" formatCode="#,##0.000000"/>
    <numFmt numFmtId="169" formatCode="_-[$€-2]\ * #,##0.00_-;\-[$€-2]\ * #,##0.00_-;_-[$€-2]\ * &quot;-&quot;??_-;_-@_-"/>
    <numFmt numFmtId="170" formatCode="0.0"/>
    <numFmt numFmtId="172" formatCode="_-[$€-2]\ * #,##0_-;\-[$€-2]\ * #,##0_-;_-[$€-2]\ * &quot;-&quot;??_-;_-@_-"/>
    <numFmt numFmtId="174" formatCode="0.0%"/>
  </numFmts>
  <fonts count="48">
    <font>
      <sz val="10"/>
      <color rgb="FF00000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sz val="10"/>
      <name val="Inherit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Inherit"/>
    </font>
    <font>
      <u/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8"/>
      <name val="Arial"/>
      <family val="2"/>
    </font>
    <font>
      <b/>
      <sz val="10"/>
      <color indexed="10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  <font>
      <b/>
      <vertAlign val="subscript"/>
      <sz val="10"/>
      <color theme="1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vertAlign val="superscript"/>
      <sz val="9"/>
      <name val="Arial"/>
      <family val="2"/>
    </font>
    <font>
      <b/>
      <sz val="9"/>
      <color theme="0"/>
      <name val="Arial"/>
      <family val="2"/>
    </font>
    <font>
      <b/>
      <sz val="12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823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ck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ck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ck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/>
      <right style="thick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ck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ck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theme="0"/>
      </left>
      <right style="thick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ck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ck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ck">
        <color indexed="64"/>
      </right>
      <top/>
      <bottom style="thin">
        <color theme="0" tint="-0.14996795556505021"/>
      </bottom>
      <diagonal/>
    </border>
    <border>
      <left style="thick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/>
      <right style="thick">
        <color indexed="64"/>
      </right>
      <top/>
      <bottom style="thin">
        <color theme="0" tint="-0.14996795556505021"/>
      </bottom>
      <diagonal/>
    </border>
  </borders>
  <cellStyleXfs count="7">
    <xf numFmtId="0" fontId="0" fillId="0" borderId="0"/>
    <xf numFmtId="44" fontId="22" fillId="0" borderId="0" applyFont="0" applyFill="0" applyBorder="0" applyAlignment="0" applyProtection="0"/>
    <xf numFmtId="0" fontId="24" fillId="0" borderId="0"/>
    <xf numFmtId="0" fontId="18" fillId="0" borderId="0"/>
    <xf numFmtId="0" fontId="31" fillId="0" borderId="0"/>
    <xf numFmtId="0" fontId="23" fillId="0" borderId="0"/>
    <xf numFmtId="9" fontId="47" fillId="0" borderId="0" applyFont="0" applyFill="0" applyBorder="0" applyAlignment="0" applyProtection="0"/>
  </cellStyleXfs>
  <cellXfs count="354">
    <xf numFmtId="0" fontId="0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9" fontId="6" fillId="0" borderId="0" xfId="0" applyNumberFormat="1" applyFont="1" applyAlignment="1"/>
    <xf numFmtId="0" fontId="7" fillId="0" borderId="0" xfId="0" applyFont="1" applyAlignment="1">
      <alignment wrapText="1"/>
    </xf>
    <xf numFmtId="0" fontId="2" fillId="0" borderId="0" xfId="0" applyFont="1" applyAlignment="1"/>
    <xf numFmtId="3" fontId="0" fillId="0" borderId="0" xfId="0" applyNumberFormat="1" applyFont="1" applyAlignment="1">
      <alignment wrapText="1"/>
    </xf>
    <xf numFmtId="0" fontId="8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/>
    <xf numFmtId="0" fontId="9" fillId="0" borderId="0" xfId="0" applyFont="1" applyAlignment="1">
      <alignment horizontal="right" wrapText="1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 wrapText="1"/>
    </xf>
    <xf numFmtId="0" fontId="0" fillId="0" borderId="0" xfId="0" applyFont="1" applyAlignment="1">
      <alignment wrapText="1"/>
    </xf>
    <xf numFmtId="3" fontId="7" fillId="0" borderId="0" xfId="0" applyNumberFormat="1" applyFont="1" applyAlignment="1">
      <alignment wrapText="1"/>
    </xf>
    <xf numFmtId="0" fontId="12" fillId="0" borderId="0" xfId="0" applyFont="1" applyAlignment="1">
      <alignment horizontal="right"/>
    </xf>
    <xf numFmtId="0" fontId="13" fillId="0" borderId="0" xfId="0" applyFont="1" applyAlignment="1"/>
    <xf numFmtId="0" fontId="8" fillId="0" borderId="0" xfId="0" applyFont="1" applyAlignment="1">
      <alignment horizontal="left"/>
    </xf>
    <xf numFmtId="0" fontId="14" fillId="0" borderId="0" xfId="0" applyFont="1" applyAlignment="1">
      <alignment horizontal="right" wrapText="1"/>
    </xf>
    <xf numFmtId="0" fontId="15" fillId="0" borderId="0" xfId="0" applyFont="1" applyAlignment="1">
      <alignment horizontal="right" wrapText="1"/>
    </xf>
    <xf numFmtId="9" fontId="3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 wrapText="1"/>
    </xf>
    <xf numFmtId="3" fontId="8" fillId="0" borderId="0" xfId="0" applyNumberFormat="1" applyFont="1" applyAlignment="1">
      <alignment horizontal="right"/>
    </xf>
    <xf numFmtId="0" fontId="16" fillId="0" borderId="0" xfId="0" applyFont="1" applyAlignment="1"/>
    <xf numFmtId="3" fontId="17" fillId="0" borderId="0" xfId="0" applyNumberFormat="1" applyFont="1" applyAlignment="1">
      <alignment horizontal="right"/>
    </xf>
    <xf numFmtId="3" fontId="18" fillId="0" borderId="0" xfId="0" applyNumberFormat="1" applyFont="1" applyAlignment="1">
      <alignment horizontal="right"/>
    </xf>
    <xf numFmtId="3" fontId="18" fillId="0" borderId="0" xfId="0" applyNumberFormat="1" applyFont="1" applyAlignment="1">
      <alignment horizontal="right"/>
    </xf>
    <xf numFmtId="3" fontId="3" fillId="0" borderId="0" xfId="0" applyNumberFormat="1" applyFont="1" applyAlignment="1"/>
    <xf numFmtId="0" fontId="0" fillId="0" borderId="0" xfId="0" applyFont="1" applyAlignment="1"/>
    <xf numFmtId="3" fontId="16" fillId="0" borderId="0" xfId="0" applyNumberFormat="1" applyFont="1"/>
    <xf numFmtId="0" fontId="19" fillId="0" borderId="0" xfId="0" applyFont="1" applyAlignment="1">
      <alignment wrapText="1"/>
    </xf>
    <xf numFmtId="3" fontId="19" fillId="0" borderId="0" xfId="0" applyNumberFormat="1" applyFont="1" applyAlignment="1">
      <alignment wrapText="1"/>
    </xf>
    <xf numFmtId="9" fontId="4" fillId="0" borderId="0" xfId="0" applyNumberFormat="1" applyFont="1"/>
    <xf numFmtId="3" fontId="0" fillId="0" borderId="0" xfId="0" applyNumberFormat="1" applyFont="1" applyAlignment="1">
      <alignment wrapText="1"/>
    </xf>
    <xf numFmtId="164" fontId="3" fillId="0" borderId="0" xfId="0" applyNumberFormat="1" applyFont="1" applyAlignment="1">
      <alignment horizontal="right"/>
    </xf>
    <xf numFmtId="3" fontId="4" fillId="0" borderId="0" xfId="0" applyNumberFormat="1" applyFont="1"/>
    <xf numFmtId="3" fontId="20" fillId="0" borderId="0" xfId="0" applyNumberFormat="1" applyFont="1" applyAlignment="1"/>
    <xf numFmtId="3" fontId="4" fillId="0" borderId="0" xfId="0" applyNumberFormat="1" applyFont="1" applyAlignment="1"/>
    <xf numFmtId="3" fontId="0" fillId="0" borderId="0" xfId="0" applyNumberFormat="1" applyFont="1" applyAlignment="1">
      <alignment wrapText="1"/>
    </xf>
    <xf numFmtId="3" fontId="16" fillId="0" borderId="0" xfId="0" applyNumberFormat="1" applyFont="1" applyAlignment="1"/>
    <xf numFmtId="3" fontId="6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right"/>
    </xf>
    <xf numFmtId="3" fontId="0" fillId="0" borderId="0" xfId="0" applyNumberFormat="1" applyFont="1" applyAlignment="1">
      <alignment wrapText="1"/>
    </xf>
    <xf numFmtId="3" fontId="6" fillId="0" borderId="0" xfId="0" applyNumberFormat="1" applyFont="1" applyAlignment="1"/>
    <xf numFmtId="3" fontId="0" fillId="0" borderId="0" xfId="0" applyNumberFormat="1" applyFont="1" applyAlignment="1">
      <alignment wrapText="1"/>
    </xf>
    <xf numFmtId="9" fontId="3" fillId="0" borderId="0" xfId="0" applyNumberFormat="1" applyFont="1" applyAlignment="1">
      <alignment horizontal="right"/>
    </xf>
    <xf numFmtId="3" fontId="8" fillId="0" borderId="0" xfId="0" applyNumberFormat="1" applyFont="1" applyAlignment="1"/>
    <xf numFmtId="3" fontId="8" fillId="0" borderId="0" xfId="0" applyNumberFormat="1" applyFont="1" applyAlignment="1"/>
    <xf numFmtId="3" fontId="3" fillId="0" borderId="0" xfId="0" applyNumberFormat="1" applyFont="1" applyAlignment="1"/>
    <xf numFmtId="3" fontId="19" fillId="0" borderId="0" xfId="0" applyNumberFormat="1" applyFont="1" applyAlignment="1">
      <alignment wrapText="1"/>
    </xf>
    <xf numFmtId="3" fontId="0" fillId="0" borderId="0" xfId="0" applyNumberFormat="1" applyFont="1"/>
    <xf numFmtId="3" fontId="0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right"/>
    </xf>
    <xf numFmtId="3" fontId="16" fillId="0" borderId="0" xfId="0" applyNumberFormat="1" applyFont="1" applyAlignment="1"/>
    <xf numFmtId="0" fontId="5" fillId="0" borderId="0" xfId="0" applyFont="1"/>
    <xf numFmtId="3" fontId="19" fillId="0" borderId="0" xfId="0" applyNumberFormat="1" applyFont="1" applyAlignment="1">
      <alignment wrapText="1"/>
    </xf>
    <xf numFmtId="3" fontId="0" fillId="0" borderId="0" xfId="0" applyNumberFormat="1" applyFont="1" applyAlignment="1"/>
    <xf numFmtId="9" fontId="3" fillId="0" borderId="0" xfId="0" applyNumberFormat="1" applyFont="1" applyAlignment="1">
      <alignment horizontal="right"/>
    </xf>
    <xf numFmtId="0" fontId="6" fillId="0" borderId="0" xfId="0" applyFont="1" applyAlignment="1"/>
    <xf numFmtId="0" fontId="8" fillId="0" borderId="0" xfId="0" applyFont="1" applyAlignment="1"/>
    <xf numFmtId="3" fontId="3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6" fillId="0" borderId="0" xfId="0" applyFont="1" applyAlignment="1"/>
    <xf numFmtId="3" fontId="18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/>
    </xf>
    <xf numFmtId="3" fontId="0" fillId="0" borderId="0" xfId="0" applyNumberFormat="1" applyFont="1" applyAlignment="1">
      <alignment horizontal="right" wrapText="1"/>
    </xf>
    <xf numFmtId="9" fontId="6" fillId="0" borderId="0" xfId="0" applyNumberFormat="1" applyFont="1" applyAlignment="1">
      <alignment horizontal="right"/>
    </xf>
    <xf numFmtId="4" fontId="0" fillId="0" borderId="0" xfId="0" applyNumberFormat="1" applyFont="1" applyAlignment="1">
      <alignment wrapText="1"/>
    </xf>
    <xf numFmtId="4" fontId="18" fillId="0" borderId="0" xfId="0" applyNumberFormat="1" applyFont="1" applyAlignment="1">
      <alignment horizontal="right" wrapText="1"/>
    </xf>
    <xf numFmtId="0" fontId="6" fillId="0" borderId="0" xfId="0" applyFont="1" applyAlignment="1"/>
    <xf numFmtId="0" fontId="4" fillId="0" borderId="0" xfId="0" applyFont="1" applyAlignment="1">
      <alignment horizontal="left"/>
    </xf>
    <xf numFmtId="9" fontId="6" fillId="0" borderId="0" xfId="0" applyNumberFormat="1" applyFont="1" applyAlignment="1"/>
    <xf numFmtId="0" fontId="3" fillId="0" borderId="0" xfId="0" applyFont="1" applyAlignment="1">
      <alignment horizontal="left"/>
    </xf>
    <xf numFmtId="0" fontId="6" fillId="0" borderId="0" xfId="0" applyFont="1" applyAlignment="1"/>
    <xf numFmtId="9" fontId="4" fillId="0" borderId="0" xfId="0" applyNumberFormat="1" applyFont="1" applyAlignment="1">
      <alignment horizontal="right"/>
    </xf>
    <xf numFmtId="9" fontId="4" fillId="0" borderId="0" xfId="0" applyNumberFormat="1" applyFont="1"/>
    <xf numFmtId="9" fontId="6" fillId="0" borderId="0" xfId="0" applyNumberFormat="1" applyFont="1" applyAlignment="1">
      <alignment horizontal="left"/>
    </xf>
    <xf numFmtId="9" fontId="3" fillId="0" borderId="0" xfId="0" applyNumberFormat="1" applyFont="1" applyAlignment="1">
      <alignment horizontal="left"/>
    </xf>
    <xf numFmtId="9" fontId="5" fillId="0" borderId="0" xfId="0" applyNumberFormat="1" applyFont="1"/>
    <xf numFmtId="9" fontId="3" fillId="0" borderId="0" xfId="0" applyNumberFormat="1" applyFont="1" applyAlignment="1">
      <alignment horizontal="right"/>
    </xf>
    <xf numFmtId="9" fontId="3" fillId="0" borderId="0" xfId="0" applyNumberFormat="1" applyFont="1" applyAlignment="1">
      <alignment horizontal="left"/>
    </xf>
    <xf numFmtId="9" fontId="5" fillId="0" borderId="0" xfId="0" applyNumberFormat="1" applyFont="1"/>
    <xf numFmtId="9" fontId="3" fillId="0" borderId="0" xfId="0" applyNumberFormat="1" applyFont="1" applyAlignment="1"/>
    <xf numFmtId="9" fontId="3" fillId="0" borderId="0" xfId="0" applyNumberFormat="1" applyFont="1" applyAlignment="1"/>
    <xf numFmtId="9" fontId="0" fillId="0" borderId="0" xfId="0" applyNumberFormat="1" applyFont="1" applyAlignment="1">
      <alignment horizontal="left" wrapText="1"/>
    </xf>
    <xf numFmtId="9" fontId="4" fillId="0" borderId="0" xfId="0" applyNumberFormat="1" applyFont="1" applyAlignment="1"/>
    <xf numFmtId="9" fontId="0" fillId="0" borderId="0" xfId="0" applyNumberFormat="1" applyFont="1" applyAlignment="1">
      <alignment horizontal="right" wrapText="1"/>
    </xf>
    <xf numFmtId="0" fontId="21" fillId="0" borderId="0" xfId="0" applyFont="1" applyAlignment="1"/>
    <xf numFmtId="9" fontId="18" fillId="0" borderId="0" xfId="0" applyNumberFormat="1" applyFont="1" applyAlignment="1">
      <alignment horizontal="right" wrapText="1"/>
    </xf>
    <xf numFmtId="9" fontId="18" fillId="0" borderId="0" xfId="0" applyNumberFormat="1" applyFont="1" applyAlignment="1">
      <alignment horizontal="left" wrapText="1"/>
    </xf>
    <xf numFmtId="0" fontId="6" fillId="0" borderId="0" xfId="0" applyFont="1" applyAlignment="1"/>
    <xf numFmtId="0" fontId="0" fillId="0" borderId="0" xfId="0" applyFont="1" applyAlignment="1">
      <alignment horizontal="left"/>
    </xf>
    <xf numFmtId="9" fontId="6" fillId="0" borderId="0" xfId="0" applyNumberFormat="1" applyFont="1" applyAlignment="1">
      <alignment horizontal="left"/>
    </xf>
    <xf numFmtId="9" fontId="0" fillId="0" borderId="0" xfId="0" applyNumberFormat="1" applyFont="1" applyAlignment="1">
      <alignment horizontal="right" wrapText="1"/>
    </xf>
    <xf numFmtId="9" fontId="0" fillId="0" borderId="0" xfId="0" applyNumberFormat="1" applyFont="1" applyAlignment="1">
      <alignment wrapText="1"/>
    </xf>
    <xf numFmtId="9" fontId="18" fillId="0" borderId="0" xfId="0" applyNumberFormat="1" applyFont="1" applyAlignment="1">
      <alignment horizontal="right" wrapText="1"/>
    </xf>
    <xf numFmtId="9" fontId="4" fillId="0" borderId="0" xfId="0" applyNumberFormat="1" applyFont="1" applyAlignment="1">
      <alignment horizontal="right"/>
    </xf>
    <xf numFmtId="9" fontId="6" fillId="0" borderId="0" xfId="0" applyNumberFormat="1" applyFont="1" applyAlignment="1"/>
    <xf numFmtId="0" fontId="1" fillId="0" borderId="0" xfId="0" applyFont="1" applyAlignment="1"/>
    <xf numFmtId="3" fontId="5" fillId="0" borderId="0" xfId="0" applyNumberFormat="1" applyFont="1" applyAlignment="1"/>
    <xf numFmtId="0" fontId="7" fillId="0" borderId="0" xfId="0" applyFont="1"/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49" fontId="25" fillId="0" borderId="0" xfId="2" applyNumberFormat="1" applyFont="1"/>
    <xf numFmtId="49" fontId="24" fillId="0" borderId="0" xfId="2" applyNumberFormat="1" applyAlignment="1">
      <alignment horizontal="right"/>
    </xf>
    <xf numFmtId="49" fontId="25" fillId="0" borderId="0" xfId="2" applyNumberFormat="1" applyFont="1" applyAlignment="1">
      <alignment horizontal="right"/>
    </xf>
    <xf numFmtId="49" fontId="24" fillId="0" borderId="0" xfId="2" applyNumberFormat="1"/>
    <xf numFmtId="3" fontId="18" fillId="0" borderId="0" xfId="0" applyNumberFormat="1" applyFont="1" applyAlignment="1"/>
    <xf numFmtId="3" fontId="7" fillId="0" borderId="0" xfId="0" applyNumberFormat="1" applyFont="1" applyAlignment="1"/>
    <xf numFmtId="3" fontId="26" fillId="0" borderId="0" xfId="0" applyNumberFormat="1" applyFont="1" applyAlignment="1"/>
    <xf numFmtId="0" fontId="1" fillId="0" borderId="0" xfId="3" applyFont="1" applyAlignment="1">
      <alignment wrapText="1"/>
    </xf>
    <xf numFmtId="0" fontId="18" fillId="0" borderId="0" xfId="3" applyFont="1"/>
    <xf numFmtId="0" fontId="3" fillId="0" borderId="0" xfId="3" applyFont="1"/>
    <xf numFmtId="0" fontId="18" fillId="0" borderId="0" xfId="3" applyFont="1" applyAlignment="1"/>
    <xf numFmtId="0" fontId="18" fillId="0" borderId="0" xfId="3" applyFont="1" applyAlignment="1">
      <alignment wrapText="1"/>
    </xf>
    <xf numFmtId="3" fontId="18" fillId="0" borderId="0" xfId="3" applyNumberFormat="1" applyFont="1" applyAlignment="1">
      <alignment wrapText="1"/>
    </xf>
    <xf numFmtId="0" fontId="13" fillId="0" borderId="0" xfId="3" applyFont="1" applyAlignment="1"/>
    <xf numFmtId="0" fontId="3" fillId="0" borderId="0" xfId="3" applyFont="1" applyAlignment="1">
      <alignment horizontal="right"/>
    </xf>
    <xf numFmtId="0" fontId="9" fillId="0" borderId="0" xfId="3" applyFont="1" applyAlignment="1">
      <alignment horizontal="right"/>
    </xf>
    <xf numFmtId="0" fontId="3" fillId="0" borderId="0" xfId="3" applyFont="1" applyAlignment="1"/>
    <xf numFmtId="3" fontId="3" fillId="0" borderId="0" xfId="3" applyNumberFormat="1" applyFont="1" applyAlignment="1"/>
    <xf numFmtId="3" fontId="3" fillId="0" borderId="0" xfId="3" applyNumberFormat="1" applyFont="1" applyAlignment="1">
      <alignment horizontal="right" wrapText="1"/>
    </xf>
    <xf numFmtId="165" fontId="3" fillId="0" borderId="0" xfId="3" applyNumberFormat="1" applyFont="1" applyAlignment="1"/>
    <xf numFmtId="0" fontId="3" fillId="0" borderId="0" xfId="3" applyFont="1" applyAlignment="1">
      <alignment horizontal="right" wrapText="1"/>
    </xf>
    <xf numFmtId="3" fontId="3" fillId="0" borderId="0" xfId="3" applyNumberFormat="1" applyFont="1" applyAlignment="1">
      <alignment wrapText="1"/>
    </xf>
    <xf numFmtId="3" fontId="8" fillId="0" borderId="0" xfId="3" applyNumberFormat="1" applyFont="1" applyAlignment="1">
      <alignment wrapText="1"/>
    </xf>
    <xf numFmtId="3" fontId="3" fillId="0" borderId="0" xfId="3" quotePrefix="1" applyNumberFormat="1" applyFont="1" applyAlignment="1"/>
    <xf numFmtId="3" fontId="3" fillId="0" borderId="0" xfId="3" applyNumberFormat="1" applyFont="1"/>
    <xf numFmtId="3" fontId="18" fillId="0" borderId="0" xfId="3" applyNumberFormat="1" applyFont="1"/>
    <xf numFmtId="3" fontId="18" fillId="0" borderId="0" xfId="3" applyNumberFormat="1" applyFont="1" applyAlignment="1"/>
    <xf numFmtId="0" fontId="8" fillId="0" borderId="0" xfId="3" applyFont="1"/>
    <xf numFmtId="0" fontId="8" fillId="0" borderId="0" xfId="3" applyFont="1" applyAlignment="1"/>
    <xf numFmtId="0" fontId="27" fillId="0" borderId="0" xfId="3" applyFont="1" applyAlignment="1">
      <alignment vertical="center"/>
    </xf>
    <xf numFmtId="4" fontId="18" fillId="0" borderId="0" xfId="3" applyNumberFormat="1" applyFont="1" applyAlignment="1">
      <alignment wrapText="1"/>
    </xf>
    <xf numFmtId="0" fontId="29" fillId="0" borderId="0" xfId="3" applyFont="1" applyAlignment="1">
      <alignment vertical="center"/>
    </xf>
    <xf numFmtId="9" fontId="18" fillId="0" borderId="0" xfId="3" applyNumberFormat="1" applyFont="1" applyAlignment="1">
      <alignment wrapText="1"/>
    </xf>
    <xf numFmtId="0" fontId="30" fillId="0" borderId="0" xfId="3" applyFont="1" applyAlignment="1">
      <alignment vertical="center"/>
    </xf>
    <xf numFmtId="9" fontId="7" fillId="0" borderId="0" xfId="3" applyNumberFormat="1" applyFont="1" applyAlignment="1">
      <alignment wrapText="1"/>
    </xf>
    <xf numFmtId="9" fontId="1" fillId="0" borderId="0" xfId="3" applyNumberFormat="1" applyFont="1"/>
    <xf numFmtId="3" fontId="8" fillId="0" borderId="0" xfId="3" applyNumberFormat="1" applyFont="1"/>
    <xf numFmtId="166" fontId="18" fillId="0" borderId="0" xfId="3" applyNumberFormat="1" applyFont="1" applyAlignment="1">
      <alignment wrapText="1"/>
    </xf>
    <xf numFmtId="0" fontId="3" fillId="0" borderId="0" xfId="4" applyFont="1" applyFill="1"/>
    <xf numFmtId="0" fontId="3" fillId="0" borderId="0" xfId="4" applyFont="1"/>
    <xf numFmtId="0" fontId="32" fillId="0" borderId="0" xfId="4" applyFont="1"/>
    <xf numFmtId="0" fontId="24" fillId="0" borderId="0" xfId="2"/>
    <xf numFmtId="0" fontId="33" fillId="2" borderId="1" xfId="4" applyFont="1" applyFill="1" applyBorder="1" applyAlignment="1">
      <alignment horizontal="centerContinuous"/>
    </xf>
    <xf numFmtId="0" fontId="34" fillId="2" borderId="2" xfId="2" applyFont="1" applyFill="1" applyBorder="1" applyAlignment="1">
      <alignment horizontal="centerContinuous"/>
    </xf>
    <xf numFmtId="0" fontId="34" fillId="2" borderId="3" xfId="2" applyFont="1" applyFill="1" applyBorder="1" applyAlignment="1">
      <alignment horizontal="centerContinuous"/>
    </xf>
    <xf numFmtId="0" fontId="35" fillId="2" borderId="1" xfId="4" applyFont="1" applyFill="1" applyBorder="1"/>
    <xf numFmtId="0" fontId="36" fillId="2" borderId="3" xfId="4" applyFont="1" applyFill="1" applyBorder="1"/>
    <xf numFmtId="0" fontId="37" fillId="3" borderId="4" xfId="4" quotePrefix="1" applyFont="1" applyFill="1" applyBorder="1" applyAlignment="1">
      <alignment horizontal="right"/>
    </xf>
    <xf numFmtId="0" fontId="1" fillId="0" borderId="5" xfId="4" applyFont="1" applyBorder="1"/>
    <xf numFmtId="0" fontId="3" fillId="0" borderId="6" xfId="4" applyFont="1" applyBorder="1"/>
    <xf numFmtId="3" fontId="3" fillId="0" borderId="7" xfId="4" applyNumberFormat="1" applyFont="1" applyBorder="1"/>
    <xf numFmtId="0" fontId="24" fillId="0" borderId="8" xfId="2" applyBorder="1"/>
    <xf numFmtId="0" fontId="3" fillId="0" borderId="9" xfId="4" applyFont="1" applyBorder="1"/>
    <xf numFmtId="0" fontId="3" fillId="0" borderId="10" xfId="4" applyFont="1" applyBorder="1"/>
    <xf numFmtId="3" fontId="3" fillId="0" borderId="11" xfId="4" applyNumberFormat="1" applyFont="1" applyBorder="1"/>
    <xf numFmtId="3" fontId="3" fillId="0" borderId="0" xfId="4" applyNumberFormat="1" applyFont="1" applyFill="1"/>
    <xf numFmtId="0" fontId="3" fillId="0" borderId="12" xfId="4" applyFont="1" applyBorder="1"/>
    <xf numFmtId="3" fontId="3" fillId="0" borderId="13" xfId="4" applyNumberFormat="1" applyFont="1" applyBorder="1"/>
    <xf numFmtId="0" fontId="3" fillId="0" borderId="14" xfId="4" applyFont="1" applyBorder="1"/>
    <xf numFmtId="0" fontId="3" fillId="0" borderId="15" xfId="4" applyFont="1" applyBorder="1"/>
    <xf numFmtId="3" fontId="3" fillId="0" borderId="16" xfId="4" applyNumberFormat="1" applyFont="1" applyBorder="1"/>
    <xf numFmtId="0" fontId="8" fillId="0" borderId="17" xfId="4" applyFont="1" applyBorder="1"/>
    <xf numFmtId="167" fontId="8" fillId="0" borderId="8" xfId="4" applyNumberFormat="1" applyFont="1" applyBorder="1"/>
    <xf numFmtId="0" fontId="3" fillId="0" borderId="18" xfId="4" applyFont="1" applyBorder="1"/>
    <xf numFmtId="166" fontId="3" fillId="0" borderId="5" xfId="4" applyNumberFormat="1" applyFont="1" applyBorder="1"/>
    <xf numFmtId="166" fontId="3" fillId="0" borderId="7" xfId="4" applyNumberFormat="1" applyFont="1" applyBorder="1"/>
    <xf numFmtId="3" fontId="3" fillId="0" borderId="19" xfId="4" applyNumberFormat="1" applyFont="1" applyBorder="1"/>
    <xf numFmtId="3" fontId="3" fillId="0" borderId="20" xfId="4" applyNumberFormat="1" applyFont="1" applyBorder="1"/>
    <xf numFmtId="3" fontId="3" fillId="0" borderId="14" xfId="4" applyNumberFormat="1" applyFont="1" applyBorder="1"/>
    <xf numFmtId="0" fontId="3" fillId="0" borderId="2" xfId="4" applyFont="1" applyBorder="1"/>
    <xf numFmtId="3" fontId="3" fillId="0" borderId="2" xfId="4" applyNumberFormat="1" applyFont="1" applyBorder="1"/>
    <xf numFmtId="167" fontId="3" fillId="0" borderId="19" xfId="4" applyNumberFormat="1" applyFont="1" applyBorder="1"/>
    <xf numFmtId="167" fontId="3" fillId="0" borderId="11" xfId="4" applyNumberFormat="1" applyFont="1" applyBorder="1"/>
    <xf numFmtId="167" fontId="3" fillId="0" borderId="20" xfId="4" applyNumberFormat="1" applyFont="1" applyBorder="1"/>
    <xf numFmtId="167" fontId="3" fillId="0" borderId="13" xfId="4" applyNumberFormat="1" applyFont="1" applyBorder="1"/>
    <xf numFmtId="167" fontId="3" fillId="0" borderId="14" xfId="4" applyNumberFormat="1" applyFont="1" applyBorder="1"/>
    <xf numFmtId="167" fontId="3" fillId="0" borderId="16" xfId="4" applyNumberFormat="1" applyFont="1" applyBorder="1"/>
    <xf numFmtId="3" fontId="3" fillId="4" borderId="7" xfId="4" applyNumberFormat="1" applyFont="1" applyFill="1" applyBorder="1"/>
    <xf numFmtId="0" fontId="24" fillId="4" borderId="8" xfId="2" applyFill="1" applyBorder="1"/>
    <xf numFmtId="3" fontId="3" fillId="4" borderId="11" xfId="4" applyNumberFormat="1" applyFont="1" applyFill="1" applyBorder="1"/>
    <xf numFmtId="3" fontId="3" fillId="4" borderId="13" xfId="4" applyNumberFormat="1" applyFont="1" applyFill="1" applyBorder="1"/>
    <xf numFmtId="3" fontId="3" fillId="4" borderId="16" xfId="4" applyNumberFormat="1" applyFont="1" applyFill="1" applyBorder="1"/>
    <xf numFmtId="167" fontId="8" fillId="4" borderId="8" xfId="4" applyNumberFormat="1" applyFont="1" applyFill="1" applyBorder="1"/>
    <xf numFmtId="166" fontId="3" fillId="4" borderId="5" xfId="4" applyNumberFormat="1" applyFont="1" applyFill="1" applyBorder="1"/>
    <xf numFmtId="166" fontId="3" fillId="4" borderId="7" xfId="4" applyNumberFormat="1" applyFont="1" applyFill="1" applyBorder="1"/>
    <xf numFmtId="3" fontId="3" fillId="4" borderId="19" xfId="4" applyNumberFormat="1" applyFont="1" applyFill="1" applyBorder="1"/>
    <xf numFmtId="3" fontId="3" fillId="4" borderId="20" xfId="4" applyNumberFormat="1" applyFont="1" applyFill="1" applyBorder="1"/>
    <xf numFmtId="3" fontId="3" fillId="4" borderId="14" xfId="4" applyNumberFormat="1" applyFont="1" applyFill="1" applyBorder="1"/>
    <xf numFmtId="167" fontId="3" fillId="4" borderId="19" xfId="4" applyNumberFormat="1" applyFont="1" applyFill="1" applyBorder="1"/>
    <xf numFmtId="167" fontId="3" fillId="4" borderId="11" xfId="4" applyNumberFormat="1" applyFont="1" applyFill="1" applyBorder="1"/>
    <xf numFmtId="167" fontId="3" fillId="4" borderId="20" xfId="4" applyNumberFormat="1" applyFont="1" applyFill="1" applyBorder="1"/>
    <xf numFmtId="167" fontId="3" fillId="4" borderId="13" xfId="4" applyNumberFormat="1" applyFont="1" applyFill="1" applyBorder="1"/>
    <xf numFmtId="167" fontId="3" fillId="4" borderId="14" xfId="4" applyNumberFormat="1" applyFont="1" applyFill="1" applyBorder="1"/>
    <xf numFmtId="167" fontId="3" fillId="4" borderId="16" xfId="4" applyNumberFormat="1" applyFont="1" applyFill="1" applyBorder="1"/>
    <xf numFmtId="0" fontId="23" fillId="3" borderId="0" xfId="5" applyFill="1"/>
    <xf numFmtId="3" fontId="23" fillId="3" borderId="0" xfId="5" applyNumberFormat="1" applyFill="1"/>
    <xf numFmtId="0" fontId="23" fillId="0" borderId="0" xfId="5" applyFill="1"/>
    <xf numFmtId="0" fontId="23" fillId="5" borderId="0" xfId="5" applyFill="1"/>
    <xf numFmtId="167" fontId="3" fillId="6" borderId="21" xfId="4" applyNumberFormat="1" applyFont="1" applyFill="1" applyBorder="1"/>
    <xf numFmtId="167" fontId="3" fillId="0" borderId="21" xfId="4" applyNumberFormat="1" applyFont="1" applyBorder="1"/>
    <xf numFmtId="167" fontId="3" fillId="0" borderId="22" xfId="4" applyNumberFormat="1" applyFont="1" applyBorder="1"/>
    <xf numFmtId="167" fontId="3" fillId="0" borderId="23" xfId="4" applyNumberFormat="1" applyFont="1" applyBorder="1"/>
    <xf numFmtId="167" fontId="3" fillId="6" borderId="24" xfId="4" applyNumberFormat="1" applyFont="1" applyFill="1" applyBorder="1"/>
    <xf numFmtId="167" fontId="3" fillId="0" borderId="24" xfId="4" applyNumberFormat="1" applyFont="1" applyBorder="1"/>
    <xf numFmtId="0" fontId="38" fillId="0" borderId="25" xfId="4" applyFont="1" applyBorder="1"/>
    <xf numFmtId="0" fontId="38" fillId="0" borderId="26" xfId="4" applyFont="1" applyBorder="1"/>
    <xf numFmtId="167" fontId="3" fillId="6" borderId="27" xfId="4" applyNumberFormat="1" applyFont="1" applyFill="1" applyBorder="1"/>
    <xf numFmtId="167" fontId="3" fillId="0" borderId="27" xfId="4" applyNumberFormat="1" applyFont="1" applyBorder="1"/>
    <xf numFmtId="167" fontId="3" fillId="0" borderId="28" xfId="4" applyNumberFormat="1" applyFont="1" applyBorder="1"/>
    <xf numFmtId="167" fontId="3" fillId="0" borderId="29" xfId="4" applyNumberFormat="1" applyFont="1" applyBorder="1"/>
    <xf numFmtId="167" fontId="3" fillId="6" borderId="30" xfId="4" applyNumberFormat="1" applyFont="1" applyFill="1" applyBorder="1"/>
    <xf numFmtId="167" fontId="3" fillId="0" borderId="30" xfId="4" applyNumberFormat="1" applyFont="1" applyBorder="1"/>
    <xf numFmtId="0" fontId="38" fillId="0" borderId="31" xfId="4" applyFont="1" applyBorder="1"/>
    <xf numFmtId="0" fontId="38" fillId="0" borderId="32" xfId="4" applyFont="1" applyBorder="1"/>
    <xf numFmtId="0" fontId="37" fillId="0" borderId="0" xfId="5" applyFont="1" applyFill="1"/>
    <xf numFmtId="0" fontId="37" fillId="5" borderId="0" xfId="5" applyFont="1" applyFill="1" applyAlignment="1">
      <alignment horizontal="left"/>
    </xf>
    <xf numFmtId="167" fontId="3" fillId="6" borderId="33" xfId="4" applyNumberFormat="1" applyFont="1" applyFill="1" applyBorder="1"/>
    <xf numFmtId="167" fontId="3" fillId="0" borderId="33" xfId="4" applyNumberFormat="1" applyFont="1" applyBorder="1"/>
    <xf numFmtId="167" fontId="3" fillId="0" borderId="34" xfId="4" applyNumberFormat="1" applyFont="1" applyBorder="1"/>
    <xf numFmtId="167" fontId="3" fillId="0" borderId="35" xfId="4" applyNumberFormat="1" applyFont="1" applyBorder="1"/>
    <xf numFmtId="167" fontId="3" fillId="6" borderId="36" xfId="4" applyNumberFormat="1" applyFont="1" applyFill="1" applyBorder="1"/>
    <xf numFmtId="167" fontId="3" fillId="0" borderId="36" xfId="4" applyNumberFormat="1" applyFont="1" applyBorder="1"/>
    <xf numFmtId="0" fontId="38" fillId="0" borderId="37" xfId="4" applyFont="1" applyBorder="1"/>
    <xf numFmtId="166" fontId="3" fillId="6" borderId="38" xfId="4" applyNumberFormat="1" applyFont="1" applyFill="1" applyBorder="1"/>
    <xf numFmtId="166" fontId="3" fillId="0" borderId="38" xfId="4" applyNumberFormat="1" applyFont="1" applyBorder="1"/>
    <xf numFmtId="166" fontId="3" fillId="0" borderId="39" xfId="4" applyNumberFormat="1" applyFont="1" applyBorder="1"/>
    <xf numFmtId="166" fontId="3" fillId="6" borderId="5" xfId="4" applyNumberFormat="1" applyFont="1" applyFill="1" applyBorder="1"/>
    <xf numFmtId="0" fontId="38" fillId="0" borderId="40" xfId="4" applyFont="1" applyBorder="1"/>
    <xf numFmtId="0" fontId="40" fillId="0" borderId="41" xfId="4" applyFont="1" applyBorder="1"/>
    <xf numFmtId="0" fontId="3" fillId="3" borderId="2" xfId="4" applyFont="1" applyFill="1" applyBorder="1"/>
    <xf numFmtId="0" fontId="38" fillId="3" borderId="2" xfId="4" applyFont="1" applyFill="1" applyBorder="1"/>
    <xf numFmtId="3" fontId="3" fillId="6" borderId="21" xfId="4" applyNumberFormat="1" applyFont="1" applyFill="1" applyBorder="1"/>
    <xf numFmtId="3" fontId="3" fillId="0" borderId="21" xfId="4" applyNumberFormat="1" applyFont="1" applyBorder="1"/>
    <xf numFmtId="3" fontId="3" fillId="0" borderId="22" xfId="4" applyNumberFormat="1" applyFont="1" applyBorder="1"/>
    <xf numFmtId="3" fontId="3" fillId="0" borderId="23" xfId="4" applyNumberFormat="1" applyFont="1" applyBorder="1"/>
    <xf numFmtId="3" fontId="3" fillId="6" borderId="24" xfId="4" applyNumberFormat="1" applyFont="1" applyFill="1" applyBorder="1"/>
    <xf numFmtId="3" fontId="3" fillId="0" borderId="24" xfId="4" applyNumberFormat="1" applyFont="1" applyBorder="1"/>
    <xf numFmtId="3" fontId="3" fillId="6" borderId="27" xfId="4" applyNumberFormat="1" applyFont="1" applyFill="1" applyBorder="1"/>
    <xf numFmtId="3" fontId="3" fillId="0" borderId="27" xfId="4" applyNumberFormat="1" applyFont="1" applyBorder="1"/>
    <xf numFmtId="3" fontId="3" fillId="0" borderId="28" xfId="4" applyNumberFormat="1" applyFont="1" applyBorder="1"/>
    <xf numFmtId="3" fontId="3" fillId="0" borderId="29" xfId="4" applyNumberFormat="1" applyFont="1" applyBorder="1"/>
    <xf numFmtId="3" fontId="3" fillId="6" borderId="30" xfId="4" applyNumberFormat="1" applyFont="1" applyFill="1" applyBorder="1"/>
    <xf numFmtId="3" fontId="3" fillId="0" borderId="30" xfId="4" applyNumberFormat="1" applyFont="1" applyBorder="1"/>
    <xf numFmtId="3" fontId="3" fillId="6" borderId="33" xfId="4" applyNumberFormat="1" applyFont="1" applyFill="1" applyBorder="1"/>
    <xf numFmtId="3" fontId="3" fillId="0" borderId="33" xfId="4" applyNumberFormat="1" applyFont="1" applyBorder="1"/>
    <xf numFmtId="3" fontId="3" fillId="0" borderId="34" xfId="4" applyNumberFormat="1" applyFont="1" applyBorder="1"/>
    <xf numFmtId="3" fontId="3" fillId="0" borderId="35" xfId="4" applyNumberFormat="1" applyFont="1" applyBorder="1"/>
    <xf numFmtId="3" fontId="3" fillId="6" borderId="36" xfId="4" applyNumberFormat="1" applyFont="1" applyFill="1" applyBorder="1"/>
    <xf numFmtId="3" fontId="3" fillId="0" borderId="36" xfId="4" applyNumberFormat="1" applyFont="1" applyBorder="1"/>
    <xf numFmtId="3" fontId="3" fillId="6" borderId="38" xfId="4" applyNumberFormat="1" applyFont="1" applyFill="1" applyBorder="1"/>
    <xf numFmtId="3" fontId="3" fillId="0" borderId="38" xfId="4" applyNumberFormat="1" applyFont="1" applyBorder="1"/>
    <xf numFmtId="3" fontId="3" fillId="0" borderId="39" xfId="4" applyNumberFormat="1" applyFont="1" applyBorder="1"/>
    <xf numFmtId="3" fontId="3" fillId="6" borderId="5" xfId="4" applyNumberFormat="1" applyFont="1" applyFill="1" applyBorder="1"/>
    <xf numFmtId="3" fontId="3" fillId="0" borderId="5" xfId="4" applyNumberFormat="1" applyFont="1" applyBorder="1"/>
    <xf numFmtId="0" fontId="3" fillId="3" borderId="18" xfId="4" applyFont="1" applyFill="1" applyBorder="1"/>
    <xf numFmtId="0" fontId="38" fillId="3" borderId="18" xfId="4" applyFont="1" applyFill="1" applyBorder="1"/>
    <xf numFmtId="167" fontId="8" fillId="6" borderId="27" xfId="4" applyNumberFormat="1" applyFont="1" applyFill="1" applyBorder="1"/>
    <xf numFmtId="167" fontId="8" fillId="0" borderId="27" xfId="4" applyNumberFormat="1" applyFont="1" applyBorder="1"/>
    <xf numFmtId="167" fontId="8" fillId="0" borderId="28" xfId="4" applyNumberFormat="1" applyFont="1" applyBorder="1"/>
    <xf numFmtId="167" fontId="8" fillId="0" borderId="29" xfId="4" applyNumberFormat="1" applyFont="1" applyBorder="1"/>
    <xf numFmtId="167" fontId="8" fillId="6" borderId="30" xfId="4" applyNumberFormat="1" applyFont="1" applyFill="1" applyBorder="1"/>
    <xf numFmtId="167" fontId="8" fillId="0" borderId="30" xfId="4" applyNumberFormat="1" applyFont="1" applyBorder="1"/>
    <xf numFmtId="0" fontId="41" fillId="0" borderId="31" xfId="4" applyFont="1" applyBorder="1"/>
    <xf numFmtId="3" fontId="23" fillId="0" borderId="0" xfId="5" applyNumberFormat="1" applyFill="1"/>
    <xf numFmtId="0" fontId="1" fillId="7" borderId="42" xfId="4" quotePrefix="1" applyFont="1" applyFill="1" applyBorder="1" applyAlignment="1">
      <alignment horizontal="right"/>
    </xf>
    <xf numFmtId="0" fontId="1" fillId="7" borderId="43" xfId="4" quotePrefix="1" applyFont="1" applyFill="1" applyBorder="1" applyAlignment="1">
      <alignment horizontal="right"/>
    </xf>
    <xf numFmtId="0" fontId="1" fillId="7" borderId="44" xfId="4" quotePrefix="1" applyFont="1" applyFill="1" applyBorder="1" applyAlignment="1">
      <alignment horizontal="right"/>
    </xf>
    <xf numFmtId="0" fontId="1" fillId="7" borderId="45" xfId="4" quotePrefix="1" applyFont="1" applyFill="1" applyBorder="1" applyAlignment="1">
      <alignment horizontal="right"/>
    </xf>
    <xf numFmtId="0" fontId="3" fillId="7" borderId="46" xfId="4" applyFont="1" applyFill="1" applyBorder="1"/>
    <xf numFmtId="0" fontId="1" fillId="7" borderId="26" xfId="4" applyFont="1" applyFill="1" applyBorder="1"/>
    <xf numFmtId="0" fontId="1" fillId="7" borderId="47" xfId="4" applyFont="1" applyFill="1" applyBorder="1" applyAlignment="1">
      <alignment horizontal="right" vertical="center"/>
    </xf>
    <xf numFmtId="0" fontId="1" fillId="7" borderId="48" xfId="4" applyFont="1" applyFill="1" applyBorder="1" applyAlignment="1">
      <alignment horizontal="right" vertical="center"/>
    </xf>
    <xf numFmtId="0" fontId="1" fillId="7" borderId="49" xfId="4" applyFont="1" applyFill="1" applyBorder="1" applyAlignment="1">
      <alignment horizontal="right" vertical="center"/>
    </xf>
    <xf numFmtId="0" fontId="1" fillId="7" borderId="50" xfId="4" applyFont="1" applyFill="1" applyBorder="1" applyAlignment="1">
      <alignment horizontal="right" vertical="center"/>
    </xf>
    <xf numFmtId="0" fontId="3" fillId="7" borderId="40" xfId="4" applyFont="1" applyFill="1" applyBorder="1"/>
    <xf numFmtId="0" fontId="1" fillId="7" borderId="41" xfId="4" applyFont="1" applyFill="1" applyBorder="1"/>
    <xf numFmtId="168" fontId="23" fillId="3" borderId="0" xfId="5" applyNumberFormat="1" applyFill="1"/>
    <xf numFmtId="0" fontId="35" fillId="8" borderId="42" xfId="4" quotePrefix="1" applyFont="1" applyFill="1" applyBorder="1" applyAlignment="1">
      <alignment horizontal="right"/>
    </xf>
    <xf numFmtId="0" fontId="35" fillId="8" borderId="43" xfId="4" quotePrefix="1" applyFont="1" applyFill="1" applyBorder="1" applyAlignment="1">
      <alignment horizontal="right"/>
    </xf>
    <xf numFmtId="0" fontId="35" fillId="8" borderId="44" xfId="4" quotePrefix="1" applyFont="1" applyFill="1" applyBorder="1" applyAlignment="1">
      <alignment horizontal="right"/>
    </xf>
    <xf numFmtId="0" fontId="35" fillId="8" borderId="45" xfId="4" quotePrefix="1" applyFont="1" applyFill="1" applyBorder="1" applyAlignment="1">
      <alignment horizontal="right"/>
    </xf>
    <xf numFmtId="0" fontId="36" fillId="8" borderId="46" xfId="4" applyFont="1" applyFill="1" applyBorder="1"/>
    <xf numFmtId="0" fontId="35" fillId="8" borderId="26" xfId="4" applyFont="1" applyFill="1" applyBorder="1"/>
    <xf numFmtId="0" fontId="35" fillId="2" borderId="42" xfId="4" quotePrefix="1" applyFont="1" applyFill="1" applyBorder="1" applyAlignment="1">
      <alignment horizontal="right"/>
    </xf>
    <xf numFmtId="0" fontId="35" fillId="2" borderId="43" xfId="4" quotePrefix="1" applyFont="1" applyFill="1" applyBorder="1" applyAlignment="1">
      <alignment horizontal="right"/>
    </xf>
    <xf numFmtId="0" fontId="35" fillId="2" borderId="44" xfId="4" quotePrefix="1" applyFont="1" applyFill="1" applyBorder="1" applyAlignment="1">
      <alignment horizontal="right"/>
    </xf>
    <xf numFmtId="0" fontId="35" fillId="2" borderId="45" xfId="4" quotePrefix="1" applyFont="1" applyFill="1" applyBorder="1" applyAlignment="1">
      <alignment horizontal="right"/>
    </xf>
    <xf numFmtId="0" fontId="36" fillId="2" borderId="46" xfId="4" applyFont="1" applyFill="1" applyBorder="1"/>
    <xf numFmtId="0" fontId="35" fillId="2" borderId="26" xfId="4" applyFont="1" applyFill="1" applyBorder="1"/>
    <xf numFmtId="0" fontId="43" fillId="8" borderId="47" xfId="4" applyFont="1" applyFill="1" applyBorder="1" applyAlignment="1">
      <alignment horizontal="right" vertical="center"/>
    </xf>
    <xf numFmtId="0" fontId="43" fillId="8" borderId="48" xfId="4" applyFont="1" applyFill="1" applyBorder="1" applyAlignment="1">
      <alignment horizontal="right" vertical="center"/>
    </xf>
    <xf numFmtId="0" fontId="43" fillId="8" borderId="49" xfId="4" applyFont="1" applyFill="1" applyBorder="1" applyAlignment="1">
      <alignment horizontal="right" vertical="center"/>
    </xf>
    <xf numFmtId="0" fontId="43" fillId="8" borderId="50" xfId="4" applyFont="1" applyFill="1" applyBorder="1" applyAlignment="1">
      <alignment horizontal="right" vertical="center"/>
    </xf>
    <xf numFmtId="0" fontId="36" fillId="8" borderId="40" xfId="4" applyFont="1" applyFill="1" applyBorder="1"/>
    <xf numFmtId="0" fontId="35" fillId="8" borderId="41" xfId="4" applyFont="1" applyFill="1" applyBorder="1"/>
    <xf numFmtId="0" fontId="35" fillId="2" borderId="47" xfId="4" applyFont="1" applyFill="1" applyBorder="1" applyAlignment="1">
      <alignment horizontal="right" vertical="center"/>
    </xf>
    <xf numFmtId="0" fontId="35" fillId="2" borderId="48" xfId="4" applyFont="1" applyFill="1" applyBorder="1" applyAlignment="1">
      <alignment horizontal="right" vertical="center"/>
    </xf>
    <xf numFmtId="0" fontId="35" fillId="2" borderId="49" xfId="4" applyFont="1" applyFill="1" applyBorder="1" applyAlignment="1">
      <alignment horizontal="right" vertical="center"/>
    </xf>
    <xf numFmtId="0" fontId="35" fillId="2" borderId="50" xfId="4" applyFont="1" applyFill="1" applyBorder="1" applyAlignment="1">
      <alignment horizontal="right" vertical="center"/>
    </xf>
    <xf numFmtId="0" fontId="36" fillId="2" borderId="40" xfId="4" applyFont="1" applyFill="1" applyBorder="1"/>
    <xf numFmtId="0" fontId="35" fillId="2" borderId="41" xfId="4" applyFont="1" applyFill="1" applyBorder="1"/>
    <xf numFmtId="3" fontId="3" fillId="6" borderId="51" xfId="4" applyNumberFormat="1" applyFont="1" applyFill="1" applyBorder="1"/>
    <xf numFmtId="3" fontId="3" fillId="0" borderId="51" xfId="4" applyNumberFormat="1" applyFont="1" applyBorder="1"/>
    <xf numFmtId="3" fontId="3" fillId="0" borderId="52" xfId="4" applyNumberFormat="1" applyFont="1" applyBorder="1"/>
    <xf numFmtId="0" fontId="38" fillId="0" borderId="46" xfId="4" applyFont="1" applyBorder="1"/>
    <xf numFmtId="167" fontId="8" fillId="6" borderId="53" xfId="4" applyNumberFormat="1" applyFont="1" applyFill="1" applyBorder="1"/>
    <xf numFmtId="167" fontId="8" fillId="0" borderId="53" xfId="4" applyNumberFormat="1" applyFont="1" applyBorder="1"/>
    <xf numFmtId="167" fontId="8" fillId="0" borderId="54" xfId="4" applyNumberFormat="1" applyFont="1" applyBorder="1"/>
    <xf numFmtId="0" fontId="41" fillId="0" borderId="55" xfId="4" applyFont="1" applyBorder="1"/>
    <xf numFmtId="3" fontId="3" fillId="6" borderId="56" xfId="4" applyNumberFormat="1" applyFont="1" applyFill="1" applyBorder="1"/>
    <xf numFmtId="3" fontId="3" fillId="0" borderId="56" xfId="4" applyNumberFormat="1" applyFont="1" applyBorder="1"/>
    <xf numFmtId="3" fontId="3" fillId="0" borderId="57" xfId="4" applyNumberFormat="1" applyFont="1" applyBorder="1"/>
    <xf numFmtId="0" fontId="38" fillId="0" borderId="58" xfId="4" applyFont="1" applyBorder="1"/>
    <xf numFmtId="3" fontId="3" fillId="6" borderId="59" xfId="4" applyNumberFormat="1" applyFont="1" applyFill="1" applyBorder="1"/>
    <xf numFmtId="3" fontId="3" fillId="0" borderId="59" xfId="4" applyNumberFormat="1" applyFont="1" applyBorder="1"/>
    <xf numFmtId="3" fontId="3" fillId="0" borderId="60" xfId="4" applyNumberFormat="1" applyFont="1" applyBorder="1"/>
    <xf numFmtId="0" fontId="38" fillId="0" borderId="61" xfId="4" applyFont="1" applyBorder="1"/>
    <xf numFmtId="3" fontId="3" fillId="6" borderId="16" xfId="4" applyNumberFormat="1" applyFont="1" applyFill="1" applyBorder="1"/>
    <xf numFmtId="167" fontId="8" fillId="6" borderId="8" xfId="4" applyNumberFormat="1" applyFont="1" applyFill="1" applyBorder="1"/>
    <xf numFmtId="3" fontId="3" fillId="6" borderId="13" xfId="4" applyNumberFormat="1" applyFont="1" applyFill="1" applyBorder="1"/>
    <xf numFmtId="3" fontId="3" fillId="6" borderId="11" xfId="4" applyNumberFormat="1" applyFont="1" applyFill="1" applyBorder="1"/>
    <xf numFmtId="3" fontId="3" fillId="6" borderId="7" xfId="4" applyNumberFormat="1" applyFont="1" applyFill="1" applyBorder="1"/>
    <xf numFmtId="49" fontId="44" fillId="0" borderId="0" xfId="2" applyNumberFormat="1" applyFont="1"/>
    <xf numFmtId="49" fontId="24" fillId="0" borderId="0" xfId="2" applyNumberFormat="1" applyFont="1" applyAlignment="1">
      <alignment horizontal="right"/>
    </xf>
    <xf numFmtId="49" fontId="45" fillId="0" borderId="0" xfId="2" applyNumberFormat="1" applyFont="1"/>
    <xf numFmtId="49" fontId="46" fillId="0" borderId="0" xfId="2" applyNumberFormat="1" applyFont="1" applyAlignment="1">
      <alignment horizontal="right"/>
    </xf>
    <xf numFmtId="49" fontId="45" fillId="0" borderId="0" xfId="2" applyNumberFormat="1" applyFont="1" applyAlignment="1">
      <alignment horizontal="right"/>
    </xf>
    <xf numFmtId="169" fontId="45" fillId="0" borderId="0" xfId="1" applyNumberFormat="1" applyFont="1"/>
    <xf numFmtId="0" fontId="18" fillId="0" borderId="0" xfId="0" applyFont="1" applyAlignment="1"/>
    <xf numFmtId="10" fontId="0" fillId="0" borderId="0" xfId="0" applyNumberFormat="1" applyFont="1" applyAlignment="1"/>
    <xf numFmtId="170" fontId="0" fillId="0" borderId="0" xfId="0" applyNumberFormat="1" applyFont="1" applyAlignment="1"/>
    <xf numFmtId="49" fontId="25" fillId="0" borderId="0" xfId="2" applyNumberFormat="1" applyFont="1" applyAlignment="1">
      <alignment horizontal="right" wrapText="1"/>
    </xf>
    <xf numFmtId="0" fontId="25" fillId="0" borderId="0" xfId="2" applyFont="1" applyAlignment="1">
      <alignment horizontal="right" wrapText="1"/>
    </xf>
    <xf numFmtId="49" fontId="25" fillId="0" borderId="0" xfId="2" applyNumberFormat="1" applyFont="1" applyAlignment="1">
      <alignment horizontal="center"/>
    </xf>
    <xf numFmtId="49" fontId="25" fillId="0" borderId="0" xfId="2" applyNumberFormat="1" applyFont="1" applyAlignment="1">
      <alignment horizontal="center" wrapText="1"/>
    </xf>
    <xf numFmtId="0" fontId="25" fillId="0" borderId="0" xfId="2" applyFont="1" applyAlignment="1">
      <alignment horizontal="center" wrapText="1"/>
    </xf>
    <xf numFmtId="0" fontId="25" fillId="0" borderId="0" xfId="2" applyFont="1" applyAlignment="1">
      <alignment wrapText="1"/>
    </xf>
    <xf numFmtId="172" fontId="0" fillId="0" borderId="0" xfId="0" applyNumberFormat="1" applyFont="1" applyAlignment="1"/>
    <xf numFmtId="172" fontId="0" fillId="0" borderId="0" xfId="1" applyNumberFormat="1" applyFont="1" applyAlignment="1"/>
    <xf numFmtId="172" fontId="18" fillId="0" borderId="0" xfId="0" applyNumberFormat="1" applyFont="1" applyAlignment="1"/>
    <xf numFmtId="174" fontId="0" fillId="0" borderId="0" xfId="6" applyNumberFormat="1" applyFont="1" applyAlignment="1"/>
    <xf numFmtId="169" fontId="23" fillId="0" borderId="0" xfId="5" applyNumberFormat="1" applyFill="1"/>
    <xf numFmtId="1" fontId="23" fillId="0" borderId="0" xfId="5" applyNumberFormat="1" applyFill="1" applyAlignment="1"/>
    <xf numFmtId="0" fontId="1" fillId="0" borderId="0" xfId="0" applyFont="1" applyAlignment="1">
      <alignment horizontal="left" wrapText="1"/>
    </xf>
  </cellXfs>
  <cellStyles count="7">
    <cellStyle name="Currency" xfId="1" builtinId="4"/>
    <cellStyle name="Normal" xfId="0" builtinId="0"/>
    <cellStyle name="Normal 2" xfId="2" xr:uid="{5E34A199-5CE3-49EA-8417-B54B74311AF6}"/>
    <cellStyle name="Normal 2 2" xfId="4" xr:uid="{FDEAFD65-867D-4FBA-ACE5-403C681F7197}"/>
    <cellStyle name="Normal 3" xfId="3" xr:uid="{6B351A8A-6AB7-42C4-8166-0DF7A6ED2D01}"/>
    <cellStyle name="Normal 4" xfId="5" xr:uid="{98164CE7-A454-43E3-A23C-5EF8DCFCC594}"/>
    <cellStyle name="Percent" xfId="6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Investor%20Relations\IR\IR_2016\2016_Segments_I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ies"/>
      <sheetName val="FX_Scope"/>
      <sheetName val="GROUP"/>
      <sheetName val="NAM"/>
      <sheetName val="WeSo"/>
      <sheetName val="NoEa"/>
      <sheetName val="AsPac"/>
      <sheetName val="AfMed"/>
      <sheetName val="Ser"/>
      <sheetName val="Majors"/>
      <sheetName val="OprLvrg_Breakdown"/>
      <sheetName val="Volume_Price"/>
      <sheetName val="Presentation"/>
    </sheetNames>
    <sheetDataSet>
      <sheetData sheetId="0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  <cell r="M1">
            <v>13</v>
          </cell>
          <cell r="N1">
            <v>14</v>
          </cell>
          <cell r="O1">
            <v>15</v>
          </cell>
          <cell r="P1">
            <v>16</v>
          </cell>
          <cell r="Q1">
            <v>17</v>
          </cell>
          <cell r="R1">
            <v>18</v>
          </cell>
          <cell r="S1">
            <v>19</v>
          </cell>
          <cell r="T1">
            <v>20</v>
          </cell>
          <cell r="U1">
            <v>21</v>
          </cell>
          <cell r="V1">
            <v>22</v>
          </cell>
          <cell r="W1">
            <v>23</v>
          </cell>
          <cell r="X1">
            <v>24</v>
          </cell>
          <cell r="Y1">
            <v>25</v>
          </cell>
          <cell r="Z1">
            <v>26</v>
          </cell>
          <cell r="AA1">
            <v>27</v>
          </cell>
          <cell r="AB1">
            <v>28</v>
          </cell>
          <cell r="AC1">
            <v>29</v>
          </cell>
          <cell r="AD1">
            <v>30</v>
          </cell>
          <cell r="AE1">
            <v>31</v>
          </cell>
          <cell r="AF1">
            <v>32</v>
          </cell>
          <cell r="AG1">
            <v>33</v>
          </cell>
          <cell r="AH1">
            <v>34</v>
          </cell>
          <cell r="AI1">
            <v>35</v>
          </cell>
          <cell r="AJ1">
            <v>36</v>
          </cell>
          <cell r="AK1">
            <v>37</v>
          </cell>
          <cell r="AL1">
            <v>38</v>
          </cell>
          <cell r="AM1">
            <v>39</v>
          </cell>
          <cell r="AN1">
            <v>40</v>
          </cell>
          <cell r="AO1">
            <v>41</v>
          </cell>
          <cell r="AP1">
            <v>42</v>
          </cell>
          <cell r="AQ1">
            <v>43</v>
          </cell>
          <cell r="AR1">
            <v>44</v>
          </cell>
          <cell r="AS1">
            <v>45</v>
          </cell>
          <cell r="AT1">
            <v>46</v>
          </cell>
          <cell r="AU1">
            <v>47</v>
          </cell>
          <cell r="AV1">
            <v>48</v>
          </cell>
          <cell r="AW1">
            <v>49</v>
          </cell>
          <cell r="AX1">
            <v>50</v>
          </cell>
          <cell r="AY1">
            <v>51</v>
          </cell>
          <cell r="AZ1">
            <v>52</v>
          </cell>
          <cell r="BA1">
            <v>53</v>
          </cell>
          <cell r="BB1">
            <v>54</v>
          </cell>
          <cell r="BC1">
            <v>55</v>
          </cell>
          <cell r="BD1">
            <v>56</v>
          </cell>
          <cell r="BE1">
            <v>57</v>
          </cell>
          <cell r="BF1">
            <v>58</v>
          </cell>
          <cell r="BG1">
            <v>59</v>
          </cell>
          <cell r="BH1">
            <v>60</v>
          </cell>
          <cell r="BI1">
            <v>61</v>
          </cell>
          <cell r="BJ1">
            <v>62</v>
          </cell>
          <cell r="BK1">
            <v>63</v>
          </cell>
          <cell r="BL1">
            <v>64</v>
          </cell>
          <cell r="BM1">
            <v>65</v>
          </cell>
          <cell r="BN1">
            <v>66</v>
          </cell>
          <cell r="BO1">
            <v>67</v>
          </cell>
          <cell r="BP1">
            <v>68</v>
          </cell>
          <cell r="BQ1">
            <v>69</v>
          </cell>
          <cell r="BR1">
            <v>70</v>
          </cell>
          <cell r="BS1">
            <v>71</v>
          </cell>
          <cell r="BT1">
            <v>72</v>
          </cell>
          <cell r="BU1">
            <v>73</v>
          </cell>
          <cell r="BV1">
            <v>74</v>
          </cell>
          <cell r="BW1">
            <v>75</v>
          </cell>
          <cell r="BX1">
            <v>76</v>
          </cell>
          <cell r="BY1">
            <v>77</v>
          </cell>
          <cell r="BZ1">
            <v>78</v>
          </cell>
          <cell r="CA1">
            <v>79</v>
          </cell>
          <cell r="CB1">
            <v>80</v>
          </cell>
          <cell r="CC1">
            <v>81</v>
          </cell>
          <cell r="CD1">
            <v>82</v>
          </cell>
          <cell r="CE1">
            <v>83</v>
          </cell>
          <cell r="CF1">
            <v>84</v>
          </cell>
          <cell r="CG1">
            <v>85</v>
          </cell>
          <cell r="CH1">
            <v>86</v>
          </cell>
          <cell r="CI1">
            <v>87</v>
          </cell>
          <cell r="CJ1">
            <v>88</v>
          </cell>
          <cell r="CK1">
            <v>89</v>
          </cell>
          <cell r="CL1">
            <v>90</v>
          </cell>
          <cell r="CM1">
            <v>91</v>
          </cell>
          <cell r="CN1">
            <v>92</v>
          </cell>
          <cell r="CO1">
            <v>93</v>
          </cell>
          <cell r="CP1">
            <v>94</v>
          </cell>
          <cell r="CQ1">
            <v>95</v>
          </cell>
          <cell r="CR1">
            <v>96</v>
          </cell>
          <cell r="CS1">
            <v>97</v>
          </cell>
          <cell r="CT1">
            <v>98</v>
          </cell>
          <cell r="CU1">
            <v>99</v>
          </cell>
          <cell r="CV1">
            <v>100</v>
          </cell>
          <cell r="CW1">
            <v>101</v>
          </cell>
          <cell r="CX1">
            <v>102</v>
          </cell>
          <cell r="CY1">
            <v>103</v>
          </cell>
          <cell r="CZ1">
            <v>104</v>
          </cell>
          <cell r="DA1">
            <v>105</v>
          </cell>
          <cell r="DB1">
            <v>106</v>
          </cell>
          <cell r="DC1">
            <v>107</v>
          </cell>
          <cell r="DD1">
            <v>108</v>
          </cell>
          <cell r="DE1">
            <v>109</v>
          </cell>
          <cell r="DF1">
            <v>110</v>
          </cell>
          <cell r="DG1">
            <v>111</v>
          </cell>
          <cell r="DH1">
            <v>112</v>
          </cell>
          <cell r="DI1">
            <v>113</v>
          </cell>
          <cell r="DJ1">
            <v>114</v>
          </cell>
          <cell r="DK1">
            <v>115</v>
          </cell>
          <cell r="DL1">
            <v>116</v>
          </cell>
          <cell r="DM1">
            <v>117</v>
          </cell>
          <cell r="DN1">
            <v>118</v>
          </cell>
          <cell r="DO1">
            <v>119</v>
          </cell>
          <cell r="DP1">
            <v>120</v>
          </cell>
          <cell r="DQ1">
            <v>121</v>
          </cell>
          <cell r="DR1">
            <v>122</v>
          </cell>
          <cell r="DS1">
            <v>123</v>
          </cell>
          <cell r="DT1">
            <v>124</v>
          </cell>
          <cell r="DU1">
            <v>125</v>
          </cell>
          <cell r="DV1">
            <v>126</v>
          </cell>
          <cell r="DW1">
            <v>127</v>
          </cell>
          <cell r="DX1">
            <v>128</v>
          </cell>
          <cell r="DY1">
            <v>129</v>
          </cell>
          <cell r="DZ1">
            <v>130</v>
          </cell>
          <cell r="EA1">
            <v>131</v>
          </cell>
          <cell r="EB1">
            <v>132</v>
          </cell>
          <cell r="EC1">
            <v>133</v>
          </cell>
          <cell r="ED1">
            <v>134</v>
          </cell>
          <cell r="EE1">
            <v>135</v>
          </cell>
          <cell r="EF1">
            <v>136</v>
          </cell>
          <cell r="EG1">
            <v>137</v>
          </cell>
          <cell r="EH1">
            <v>138</v>
          </cell>
          <cell r="EI1">
            <v>139</v>
          </cell>
          <cell r="EJ1">
            <v>140</v>
          </cell>
          <cell r="EK1">
            <v>141</v>
          </cell>
          <cell r="EL1">
            <v>142</v>
          </cell>
          <cell r="EM1">
            <v>143</v>
          </cell>
          <cell r="EN1">
            <v>144</v>
          </cell>
          <cell r="EO1">
            <v>145</v>
          </cell>
          <cell r="EP1">
            <v>146</v>
          </cell>
          <cell r="EQ1">
            <v>147</v>
          </cell>
          <cell r="ER1">
            <v>148</v>
          </cell>
          <cell r="ES1">
            <v>149</v>
          </cell>
          <cell r="ET1">
            <v>150</v>
          </cell>
          <cell r="EU1">
            <v>151</v>
          </cell>
          <cell r="EV1">
            <v>152</v>
          </cell>
          <cell r="EW1">
            <v>153</v>
          </cell>
          <cell r="EX1">
            <v>154</v>
          </cell>
          <cell r="EY1">
            <v>155</v>
          </cell>
          <cell r="EZ1">
            <v>156</v>
          </cell>
          <cell r="FA1">
            <v>157</v>
          </cell>
          <cell r="FB1">
            <v>158</v>
          </cell>
          <cell r="FC1">
            <v>159</v>
          </cell>
          <cell r="FD1">
            <v>160</v>
          </cell>
          <cell r="FE1">
            <v>161</v>
          </cell>
          <cell r="FF1">
            <v>162</v>
          </cell>
          <cell r="FG1">
            <v>163</v>
          </cell>
          <cell r="FH1">
            <v>164</v>
          </cell>
          <cell r="FI1">
            <v>165</v>
          </cell>
          <cell r="FJ1">
            <v>166</v>
          </cell>
          <cell r="FK1">
            <v>167</v>
          </cell>
          <cell r="FL1">
            <v>168</v>
          </cell>
          <cell r="FM1">
            <v>169</v>
          </cell>
          <cell r="FN1">
            <v>170</v>
          </cell>
          <cell r="FO1">
            <v>171</v>
          </cell>
          <cell r="FP1">
            <v>172</v>
          </cell>
          <cell r="FQ1">
            <v>173</v>
          </cell>
          <cell r="FR1">
            <v>174</v>
          </cell>
          <cell r="FS1">
            <v>175</v>
          </cell>
          <cell r="FT1">
            <v>176</v>
          </cell>
          <cell r="FU1">
            <v>177</v>
          </cell>
          <cell r="FV1">
            <v>178</v>
          </cell>
          <cell r="FW1">
            <v>179</v>
          </cell>
          <cell r="FX1">
            <v>180</v>
          </cell>
          <cell r="FY1">
            <v>181</v>
          </cell>
          <cell r="FZ1">
            <v>182</v>
          </cell>
          <cell r="GA1">
            <v>183</v>
          </cell>
          <cell r="GB1">
            <v>184</v>
          </cell>
          <cell r="GC1">
            <v>185</v>
          </cell>
          <cell r="GD1">
            <v>186</v>
          </cell>
          <cell r="GE1">
            <v>187</v>
          </cell>
          <cell r="GF1">
            <v>188</v>
          </cell>
          <cell r="GG1">
            <v>189</v>
          </cell>
          <cell r="GH1">
            <v>190</v>
          </cell>
          <cell r="GI1">
            <v>191</v>
          </cell>
          <cell r="GJ1">
            <v>192</v>
          </cell>
          <cell r="GK1">
            <v>193</v>
          </cell>
          <cell r="GL1">
            <v>194</v>
          </cell>
          <cell r="GM1">
            <v>195</v>
          </cell>
          <cell r="GN1">
            <v>196</v>
          </cell>
          <cell r="GO1">
            <v>197</v>
          </cell>
          <cell r="GP1">
            <v>198</v>
          </cell>
          <cell r="GQ1">
            <v>199</v>
          </cell>
          <cell r="GR1">
            <v>200</v>
          </cell>
          <cell r="GS1">
            <v>201</v>
          </cell>
          <cell r="GT1">
            <v>202</v>
          </cell>
          <cell r="GU1">
            <v>203</v>
          </cell>
          <cell r="GV1">
            <v>204</v>
          </cell>
          <cell r="GW1">
            <v>205</v>
          </cell>
          <cell r="GX1">
            <v>206</v>
          </cell>
          <cell r="GY1">
            <v>207</v>
          </cell>
          <cell r="GZ1">
            <v>208</v>
          </cell>
          <cell r="HA1">
            <v>209</v>
          </cell>
          <cell r="HB1">
            <v>210</v>
          </cell>
          <cell r="HC1">
            <v>211</v>
          </cell>
          <cell r="HD1">
            <v>212</v>
          </cell>
          <cell r="HE1">
            <v>213</v>
          </cell>
          <cell r="HF1">
            <v>214</v>
          </cell>
          <cell r="HG1">
            <v>215</v>
          </cell>
          <cell r="HH1">
            <v>216</v>
          </cell>
          <cell r="HI1">
            <v>217</v>
          </cell>
          <cell r="HJ1">
            <v>218</v>
          </cell>
          <cell r="HK1">
            <v>219</v>
          </cell>
          <cell r="HL1">
            <v>220</v>
          </cell>
          <cell r="HM1">
            <v>221</v>
          </cell>
          <cell r="HN1">
            <v>222</v>
          </cell>
          <cell r="HO1">
            <v>223</v>
          </cell>
          <cell r="HP1">
            <v>224</v>
          </cell>
          <cell r="HQ1">
            <v>225</v>
          </cell>
          <cell r="HR1">
            <v>226</v>
          </cell>
          <cell r="HS1">
            <v>227</v>
          </cell>
          <cell r="HT1">
            <v>228</v>
          </cell>
          <cell r="HU1">
            <v>229</v>
          </cell>
          <cell r="HV1">
            <v>230</v>
          </cell>
          <cell r="HW1">
            <v>231</v>
          </cell>
          <cell r="HX1">
            <v>232</v>
          </cell>
          <cell r="HY1">
            <v>233</v>
          </cell>
          <cell r="HZ1">
            <v>234</v>
          </cell>
          <cell r="IA1">
            <v>235</v>
          </cell>
          <cell r="IB1">
            <v>236</v>
          </cell>
          <cell r="IC1">
            <v>237</v>
          </cell>
          <cell r="ID1">
            <v>238</v>
          </cell>
          <cell r="IE1">
            <v>239</v>
          </cell>
          <cell r="IF1">
            <v>240</v>
          </cell>
          <cell r="IG1">
            <v>241</v>
          </cell>
          <cell r="IH1">
            <v>242</v>
          </cell>
          <cell r="II1">
            <v>243</v>
          </cell>
          <cell r="IJ1">
            <v>244</v>
          </cell>
          <cell r="IK1">
            <v>245</v>
          </cell>
          <cell r="IL1">
            <v>246</v>
          </cell>
          <cell r="IM1">
            <v>247</v>
          </cell>
          <cell r="IN1">
            <v>248</v>
          </cell>
          <cell r="IO1">
            <v>249</v>
          </cell>
          <cell r="IP1">
            <v>250</v>
          </cell>
          <cell r="IQ1">
            <v>251</v>
          </cell>
          <cell r="IR1">
            <v>252</v>
          </cell>
          <cell r="IS1">
            <v>253</v>
          </cell>
          <cell r="IT1">
            <v>254</v>
          </cell>
          <cell r="IU1">
            <v>255</v>
          </cell>
          <cell r="IV1">
            <v>256</v>
          </cell>
          <cell r="IW1">
            <v>257</v>
          </cell>
          <cell r="IX1">
            <v>258</v>
          </cell>
          <cell r="IY1">
            <v>259</v>
          </cell>
          <cell r="IZ1">
            <v>260</v>
          </cell>
        </row>
        <row r="2">
          <cell r="A2">
            <v>2</v>
          </cell>
          <cell r="C2" t="str">
            <v>Mar 15</v>
          </cell>
          <cell r="D2" t="str">
            <v>Jun 15</v>
          </cell>
          <cell r="E2" t="str">
            <v>Sep 15</v>
          </cell>
          <cell r="F2" t="str">
            <v>Dec 15</v>
          </cell>
          <cell r="G2" t="str">
            <v>Mar 16</v>
          </cell>
          <cell r="H2" t="str">
            <v>Jun 16</v>
          </cell>
          <cell r="I2" t="str">
            <v>Sep 16</v>
          </cell>
          <cell r="J2" t="str">
            <v>Dec 16</v>
          </cell>
          <cell r="K2" t="str">
            <v>Mar 15</v>
          </cell>
          <cell r="L2" t="str">
            <v>Jun 15</v>
          </cell>
          <cell r="M2" t="str">
            <v>Sep 15</v>
          </cell>
          <cell r="N2" t="str">
            <v>Dec 15</v>
          </cell>
          <cell r="O2" t="str">
            <v>Mar 16</v>
          </cell>
          <cell r="P2" t="str">
            <v>Jun 16</v>
          </cell>
          <cell r="Q2" t="str">
            <v>Sep 16</v>
          </cell>
          <cell r="R2" t="str">
            <v>Dec 16</v>
          </cell>
          <cell r="S2" t="str">
            <v>Mar 15</v>
          </cell>
          <cell r="T2" t="str">
            <v>Jun 15</v>
          </cell>
          <cell r="U2" t="str">
            <v>Sep 15</v>
          </cell>
          <cell r="V2" t="str">
            <v>Dec 15</v>
          </cell>
          <cell r="W2" t="str">
            <v>Mar 16</v>
          </cell>
          <cell r="X2" t="str">
            <v>Jun 16</v>
          </cell>
          <cell r="Y2" t="str">
            <v>Sep 16</v>
          </cell>
          <cell r="Z2" t="str">
            <v>Dec 16</v>
          </cell>
          <cell r="AA2" t="str">
            <v>Mar 15</v>
          </cell>
          <cell r="AB2" t="str">
            <v>Jun 15</v>
          </cell>
          <cell r="AC2" t="str">
            <v>Sep 15</v>
          </cell>
          <cell r="AD2" t="str">
            <v>Dec 15</v>
          </cell>
          <cell r="AE2" t="str">
            <v>Mar 16</v>
          </cell>
          <cell r="AF2" t="str">
            <v>Jun 16</v>
          </cell>
          <cell r="AG2" t="str">
            <v>Sep 16</v>
          </cell>
          <cell r="AH2" t="str">
            <v>Dec 16</v>
          </cell>
          <cell r="AI2" t="str">
            <v>Mar 15</v>
          </cell>
          <cell r="AJ2" t="str">
            <v>Jun 15</v>
          </cell>
          <cell r="AK2" t="str">
            <v>Sep 15</v>
          </cell>
          <cell r="AL2" t="str">
            <v>Dec 15</v>
          </cell>
          <cell r="AM2" t="str">
            <v>Mar 16</v>
          </cell>
          <cell r="AN2" t="str">
            <v>Jun 16</v>
          </cell>
          <cell r="AO2" t="str">
            <v>Sep 16</v>
          </cell>
          <cell r="AP2" t="str">
            <v>Dec 16</v>
          </cell>
          <cell r="AQ2" t="str">
            <v>Mar 15</v>
          </cell>
          <cell r="AR2" t="str">
            <v>Jun 15</v>
          </cell>
          <cell r="AS2" t="str">
            <v>Sep 15</v>
          </cell>
          <cell r="AT2" t="str">
            <v>Dec 15</v>
          </cell>
          <cell r="AU2" t="str">
            <v>Mar 16</v>
          </cell>
          <cell r="AV2" t="str">
            <v>Jun 16</v>
          </cell>
          <cell r="AW2" t="str">
            <v>Sep 16</v>
          </cell>
          <cell r="AX2" t="str">
            <v>Dec 16</v>
          </cell>
          <cell r="AY2" t="str">
            <v>Mar 15</v>
          </cell>
          <cell r="AZ2" t="str">
            <v>Jun 15</v>
          </cell>
          <cell r="BA2" t="str">
            <v>Sep 15</v>
          </cell>
          <cell r="BB2" t="str">
            <v>Dec 15</v>
          </cell>
          <cell r="BC2" t="str">
            <v>Mar 16</v>
          </cell>
          <cell r="BD2" t="str">
            <v>Jun 16</v>
          </cell>
          <cell r="BE2" t="str">
            <v>Sep 16</v>
          </cell>
          <cell r="BF2" t="str">
            <v>Dec 16</v>
          </cell>
          <cell r="BG2" t="str">
            <v>Mar 15</v>
          </cell>
          <cell r="BH2" t="str">
            <v>Jun 15</v>
          </cell>
          <cell r="BI2" t="str">
            <v>Sep 15</v>
          </cell>
          <cell r="BJ2" t="str">
            <v>Dec 15</v>
          </cell>
          <cell r="BK2" t="str">
            <v>Mar 16</v>
          </cell>
          <cell r="BL2" t="str">
            <v>Jun 16</v>
          </cell>
          <cell r="BM2" t="str">
            <v>Sep 16</v>
          </cell>
          <cell r="BN2" t="str">
            <v>Dec 16</v>
          </cell>
          <cell r="BO2" t="str">
            <v>Mar 15</v>
          </cell>
          <cell r="BP2" t="str">
            <v>Jun 15</v>
          </cell>
          <cell r="BQ2" t="str">
            <v>Sep 15</v>
          </cell>
          <cell r="BR2" t="str">
            <v>Dec 15</v>
          </cell>
          <cell r="BS2" t="str">
            <v>Mar 16</v>
          </cell>
          <cell r="BT2" t="str">
            <v>Jun 16</v>
          </cell>
          <cell r="BU2" t="str">
            <v>Sep 16</v>
          </cell>
          <cell r="BV2" t="str">
            <v>Dec 16</v>
          </cell>
          <cell r="BW2" t="str">
            <v>Mar 15</v>
          </cell>
          <cell r="BX2" t="str">
            <v>Jun 15</v>
          </cell>
          <cell r="BY2" t="str">
            <v>Sep 15</v>
          </cell>
          <cell r="BZ2" t="str">
            <v>Dec 15</v>
          </cell>
          <cell r="CA2" t="str">
            <v>Mar 16</v>
          </cell>
          <cell r="CB2" t="str">
            <v>Jun 16</v>
          </cell>
          <cell r="CC2" t="str">
            <v>Sep 16</v>
          </cell>
          <cell r="CD2" t="str">
            <v>Dec 16</v>
          </cell>
          <cell r="CE2" t="str">
            <v>Mar 15</v>
          </cell>
          <cell r="CF2" t="str">
            <v>Jun 15</v>
          </cell>
          <cell r="CG2" t="str">
            <v>Sep 15</v>
          </cell>
          <cell r="CH2" t="str">
            <v>Dec 15</v>
          </cell>
          <cell r="CI2" t="str">
            <v>Mar 16</v>
          </cell>
          <cell r="CJ2" t="str">
            <v>Jun 16</v>
          </cell>
          <cell r="CK2" t="str">
            <v>Sep 16</v>
          </cell>
          <cell r="CL2" t="str">
            <v>Dec 16</v>
          </cell>
          <cell r="CM2" t="str">
            <v>Mar 15</v>
          </cell>
          <cell r="CN2" t="str">
            <v>Jun 15</v>
          </cell>
          <cell r="CO2" t="str">
            <v>Sep 15</v>
          </cell>
          <cell r="CP2" t="str">
            <v>Dec 15</v>
          </cell>
          <cell r="CQ2" t="str">
            <v>Mar 16</v>
          </cell>
          <cell r="CR2" t="str">
            <v>Jun 16</v>
          </cell>
          <cell r="CS2" t="str">
            <v>Sep 16</v>
          </cell>
          <cell r="CT2" t="str">
            <v>Dec 16</v>
          </cell>
          <cell r="CU2" t="str">
            <v>Mar 15</v>
          </cell>
          <cell r="CV2" t="str">
            <v>Jun 15</v>
          </cell>
          <cell r="CW2" t="str">
            <v>Sep 15</v>
          </cell>
          <cell r="CX2" t="str">
            <v>Dec 15</v>
          </cell>
          <cell r="CY2" t="str">
            <v>Mar 16</v>
          </cell>
          <cell r="CZ2" t="str">
            <v>Jun 16</v>
          </cell>
          <cell r="DA2" t="str">
            <v>Sep 16</v>
          </cell>
          <cell r="DB2" t="str">
            <v>Dec 16</v>
          </cell>
          <cell r="DC2" t="str">
            <v>Mar 15</v>
          </cell>
          <cell r="DD2" t="str">
            <v>Jun 15</v>
          </cell>
          <cell r="DE2" t="str">
            <v>Sep 15</v>
          </cell>
          <cell r="DF2" t="str">
            <v>Dec 15</v>
          </cell>
          <cell r="DG2" t="str">
            <v>Mar 16</v>
          </cell>
          <cell r="DH2" t="str">
            <v>Jun 16</v>
          </cell>
          <cell r="DI2" t="str">
            <v>Sep 16</v>
          </cell>
          <cell r="DJ2" t="str">
            <v>Dec 16</v>
          </cell>
          <cell r="DK2" t="str">
            <v>Mar 15</v>
          </cell>
          <cell r="DL2" t="str">
            <v>Jun 15</v>
          </cell>
          <cell r="DM2" t="str">
            <v>Sep 15</v>
          </cell>
          <cell r="DN2" t="str">
            <v>Dec 15</v>
          </cell>
          <cell r="DO2" t="str">
            <v>Mar 16</v>
          </cell>
          <cell r="DP2" t="str">
            <v>Jun 16</v>
          </cell>
          <cell r="DQ2" t="str">
            <v>Sep 16</v>
          </cell>
          <cell r="DR2" t="str">
            <v>Dec 16</v>
          </cell>
          <cell r="DS2" t="str">
            <v>Mar 15</v>
          </cell>
          <cell r="DT2" t="str">
            <v>Jun 15</v>
          </cell>
          <cell r="DU2" t="str">
            <v>Sep 15</v>
          </cell>
          <cell r="DV2" t="str">
            <v>Dec 15</v>
          </cell>
          <cell r="DW2" t="str">
            <v>Mar 16</v>
          </cell>
          <cell r="DX2" t="str">
            <v>Jun 16</v>
          </cell>
          <cell r="DY2" t="str">
            <v>Sep 16</v>
          </cell>
          <cell r="DZ2" t="str">
            <v>Dec 16</v>
          </cell>
          <cell r="EA2" t="str">
            <v>Mar 15</v>
          </cell>
          <cell r="EB2" t="str">
            <v>Jun 15</v>
          </cell>
          <cell r="EC2" t="str">
            <v>Sep 15</v>
          </cell>
          <cell r="ED2" t="str">
            <v>Dec 15</v>
          </cell>
          <cell r="EE2" t="str">
            <v>Mar 16</v>
          </cell>
          <cell r="EF2" t="str">
            <v>Jun 16</v>
          </cell>
          <cell r="EG2" t="str">
            <v>Sep 16</v>
          </cell>
          <cell r="EH2" t="str">
            <v>Dec 16</v>
          </cell>
          <cell r="EI2" t="str">
            <v>Mar 15</v>
          </cell>
          <cell r="EJ2" t="str">
            <v>Jun 15</v>
          </cell>
          <cell r="EK2" t="str">
            <v>Sep 15</v>
          </cell>
          <cell r="EL2" t="str">
            <v>Dec 15</v>
          </cell>
          <cell r="EM2" t="str">
            <v>Mar 16</v>
          </cell>
          <cell r="EN2" t="str">
            <v>Jun 16</v>
          </cell>
          <cell r="EO2" t="str">
            <v>Sep 16</v>
          </cell>
          <cell r="EP2" t="str">
            <v>Dec 16</v>
          </cell>
          <cell r="EQ2" t="str">
            <v>Mar 15</v>
          </cell>
          <cell r="ER2" t="str">
            <v>Jun 15</v>
          </cell>
          <cell r="ES2" t="str">
            <v>Sep 15</v>
          </cell>
          <cell r="ET2" t="str">
            <v>Dec 15</v>
          </cell>
          <cell r="EU2" t="str">
            <v>Mar 16</v>
          </cell>
          <cell r="EV2" t="str">
            <v>Jun 16</v>
          </cell>
          <cell r="EW2" t="str">
            <v>Sep 16</v>
          </cell>
          <cell r="EX2" t="str">
            <v>Dec 16</v>
          </cell>
          <cell r="EY2" t="str">
            <v>Mar 15</v>
          </cell>
          <cell r="EZ2" t="str">
            <v>Jun 15</v>
          </cell>
          <cell r="FA2" t="str">
            <v>Sep 15</v>
          </cell>
          <cell r="FB2" t="str">
            <v>Dec 15</v>
          </cell>
          <cell r="FC2" t="str">
            <v>Mar 16</v>
          </cell>
          <cell r="FD2" t="str">
            <v>Jun 16</v>
          </cell>
          <cell r="FE2" t="str">
            <v>Sep 16</v>
          </cell>
          <cell r="FF2" t="str">
            <v>Dec 16</v>
          </cell>
          <cell r="FG2" t="str">
            <v>Mar 15</v>
          </cell>
          <cell r="FH2" t="str">
            <v>Jun 15</v>
          </cell>
          <cell r="FI2" t="str">
            <v>Sep 15</v>
          </cell>
          <cell r="FJ2" t="str">
            <v>Dec 15</v>
          </cell>
          <cell r="FK2" t="str">
            <v>Mar 16</v>
          </cell>
          <cell r="FL2" t="str">
            <v>Jun 16</v>
          </cell>
          <cell r="FM2" t="str">
            <v>Sep 16</v>
          </cell>
          <cell r="FN2" t="str">
            <v>Dec 16</v>
          </cell>
          <cell r="FO2" t="str">
            <v>Mar 15</v>
          </cell>
          <cell r="FP2" t="str">
            <v>Jun 15</v>
          </cell>
          <cell r="FQ2" t="str">
            <v>Sep 15</v>
          </cell>
          <cell r="FR2" t="str">
            <v>Dec 15</v>
          </cell>
          <cell r="FS2" t="str">
            <v>Mar 16</v>
          </cell>
          <cell r="FT2" t="str">
            <v>Jun 16</v>
          </cell>
          <cell r="FU2" t="str">
            <v>Sep 16</v>
          </cell>
          <cell r="FV2" t="str">
            <v>Dec 16</v>
          </cell>
          <cell r="FW2" t="str">
            <v>Mar 15</v>
          </cell>
          <cell r="FX2" t="str">
            <v>Jun 15</v>
          </cell>
          <cell r="FY2" t="str">
            <v>Sep 15</v>
          </cell>
          <cell r="FZ2" t="str">
            <v>Dec 15</v>
          </cell>
          <cell r="GA2" t="str">
            <v>Mar 16</v>
          </cell>
          <cell r="GB2" t="str">
            <v>Jun 16</v>
          </cell>
          <cell r="GC2" t="str">
            <v>Sep 16</v>
          </cell>
          <cell r="GD2" t="str">
            <v>Dec 16</v>
          </cell>
          <cell r="GE2" t="str">
            <v>Mar 15</v>
          </cell>
          <cell r="GF2" t="str">
            <v>Jun 15</v>
          </cell>
          <cell r="GG2" t="str">
            <v>Sep 15</v>
          </cell>
          <cell r="GH2" t="str">
            <v>Dec 15</v>
          </cell>
          <cell r="GI2" t="str">
            <v>Mar 16</v>
          </cell>
          <cell r="GJ2" t="str">
            <v>Jun 16</v>
          </cell>
          <cell r="GK2" t="str">
            <v>Sep 16</v>
          </cell>
          <cell r="GL2" t="str">
            <v>Dec 16</v>
          </cell>
          <cell r="GM2" t="str">
            <v>Mar 15</v>
          </cell>
          <cell r="GN2" t="str">
            <v>Jun 15</v>
          </cell>
          <cell r="GO2" t="str">
            <v>Sep 15</v>
          </cell>
          <cell r="GP2" t="str">
            <v>Dec 15</v>
          </cell>
          <cell r="GQ2" t="str">
            <v>Mar 16</v>
          </cell>
          <cell r="GR2" t="str">
            <v>Jun 16</v>
          </cell>
          <cell r="GS2" t="str">
            <v>Sep 16</v>
          </cell>
          <cell r="GT2" t="str">
            <v>Dec 16</v>
          </cell>
          <cell r="GU2" t="str">
            <v>Mar 15</v>
          </cell>
          <cell r="GV2" t="str">
            <v>Jun 15</v>
          </cell>
          <cell r="GW2" t="str">
            <v>Sep 15</v>
          </cell>
          <cell r="GX2" t="str">
            <v>Dec 15</v>
          </cell>
          <cell r="GY2" t="str">
            <v>Mar 16</v>
          </cell>
          <cell r="GZ2" t="str">
            <v>Jun 16</v>
          </cell>
          <cell r="HA2" t="str">
            <v>Sep 16</v>
          </cell>
          <cell r="HB2" t="str">
            <v>Dec 16</v>
          </cell>
          <cell r="HC2" t="str">
            <v>Mar 15</v>
          </cell>
          <cell r="HD2" t="str">
            <v>Jun 15</v>
          </cell>
          <cell r="HE2" t="str">
            <v>Sep 15</v>
          </cell>
          <cell r="HF2" t="str">
            <v>Dec 15</v>
          </cell>
          <cell r="HG2" t="str">
            <v>Mar 16</v>
          </cell>
          <cell r="HH2" t="str">
            <v>Jun 16</v>
          </cell>
          <cell r="HI2" t="str">
            <v>Sep 16</v>
          </cell>
          <cell r="HJ2" t="str">
            <v>Dec 16</v>
          </cell>
          <cell r="HK2" t="str">
            <v>Mar 15</v>
          </cell>
          <cell r="HL2" t="str">
            <v>Jun 15</v>
          </cell>
          <cell r="HM2" t="str">
            <v>Sep 15</v>
          </cell>
          <cell r="HN2" t="str">
            <v>Dec 15</v>
          </cell>
          <cell r="HO2" t="str">
            <v>Mar 16</v>
          </cell>
          <cell r="HP2" t="str">
            <v>Jun 16</v>
          </cell>
          <cell r="HQ2" t="str">
            <v>Sep 16</v>
          </cell>
          <cell r="HR2" t="str">
            <v>Dec 16</v>
          </cell>
          <cell r="HS2" t="str">
            <v>Mar 15</v>
          </cell>
          <cell r="HT2" t="str">
            <v>Jun 15</v>
          </cell>
          <cell r="HU2" t="str">
            <v>Sep 15</v>
          </cell>
          <cell r="HV2" t="str">
            <v>Dec 15</v>
          </cell>
          <cell r="HW2" t="str">
            <v>Mar 16</v>
          </cell>
          <cell r="HX2" t="str">
            <v>Jun 16</v>
          </cell>
          <cell r="HY2" t="str">
            <v>Sep 16</v>
          </cell>
          <cell r="HZ2" t="str">
            <v>Dec 16</v>
          </cell>
          <cell r="IA2" t="str">
            <v>Mar 15</v>
          </cell>
          <cell r="IB2" t="str">
            <v>Jun 15</v>
          </cell>
          <cell r="IC2" t="str">
            <v>Sep 15</v>
          </cell>
          <cell r="ID2" t="str">
            <v>Dec 15</v>
          </cell>
          <cell r="IE2" t="str">
            <v>Mar 16</v>
          </cell>
          <cell r="IF2" t="str">
            <v>Jun 16</v>
          </cell>
          <cell r="IG2" t="str">
            <v>Sep 16</v>
          </cell>
          <cell r="IH2" t="str">
            <v>Dec 16</v>
          </cell>
          <cell r="II2" t="str">
            <v>Mar 15</v>
          </cell>
          <cell r="IJ2" t="str">
            <v>Jun 15</v>
          </cell>
          <cell r="IK2" t="str">
            <v>Sep 15</v>
          </cell>
          <cell r="IL2" t="str">
            <v>Dec 15</v>
          </cell>
          <cell r="IM2" t="str">
            <v>Mar 16</v>
          </cell>
          <cell r="IN2" t="str">
            <v>Jun 16</v>
          </cell>
          <cell r="IO2" t="str">
            <v>Sep 16</v>
          </cell>
          <cell r="IP2" t="str">
            <v>Dec 16</v>
          </cell>
          <cell r="IS2" t="str">
            <v>Mar 15</v>
          </cell>
          <cell r="IT2" t="str">
            <v>Jun 15</v>
          </cell>
          <cell r="IU2" t="str">
            <v>Sep 15</v>
          </cell>
          <cell r="IV2" t="str">
            <v>Dec 15</v>
          </cell>
          <cell r="IW2" t="str">
            <v>Mar 16</v>
          </cell>
          <cell r="IX2" t="str">
            <v>Jun 16</v>
          </cell>
          <cell r="IY2" t="str">
            <v>Sep 16</v>
          </cell>
          <cell r="IZ2" t="str">
            <v>Dec 16</v>
          </cell>
        </row>
        <row r="3">
          <cell r="A3">
            <v>3</v>
          </cell>
          <cell r="C3" t="str">
            <v>Cem</v>
          </cell>
          <cell r="D3" t="str">
            <v>Cem</v>
          </cell>
          <cell r="E3" t="str">
            <v>Cem</v>
          </cell>
          <cell r="F3" t="str">
            <v>Cem</v>
          </cell>
          <cell r="G3" t="str">
            <v>Cem</v>
          </cell>
          <cell r="H3" t="str">
            <v>Cem</v>
          </cell>
          <cell r="I3" t="str">
            <v>Cem</v>
          </cell>
          <cell r="J3" t="str">
            <v>Cem</v>
          </cell>
          <cell r="K3" t="str">
            <v>Cem</v>
          </cell>
          <cell r="L3" t="str">
            <v>Cem</v>
          </cell>
          <cell r="M3" t="str">
            <v>Cem</v>
          </cell>
          <cell r="N3" t="str">
            <v>Cem</v>
          </cell>
          <cell r="O3" t="str">
            <v>Cem</v>
          </cell>
          <cell r="P3" t="str">
            <v>Cem</v>
          </cell>
          <cell r="Q3" t="str">
            <v>Cem</v>
          </cell>
          <cell r="R3" t="str">
            <v>Cem</v>
          </cell>
          <cell r="S3" t="str">
            <v>Cem</v>
          </cell>
          <cell r="T3" t="str">
            <v>Cem</v>
          </cell>
          <cell r="U3" t="str">
            <v>Cem</v>
          </cell>
          <cell r="V3" t="str">
            <v>Cem</v>
          </cell>
          <cell r="W3" t="str">
            <v>Cem</v>
          </cell>
          <cell r="X3" t="str">
            <v>Cem</v>
          </cell>
          <cell r="Y3" t="str">
            <v>Cem</v>
          </cell>
          <cell r="Z3" t="str">
            <v>Cem</v>
          </cell>
          <cell r="AA3" t="str">
            <v>Cem</v>
          </cell>
          <cell r="AB3" t="str">
            <v>Cem</v>
          </cell>
          <cell r="AC3" t="str">
            <v>Cem</v>
          </cell>
          <cell r="AD3" t="str">
            <v>Cem</v>
          </cell>
          <cell r="AE3" t="str">
            <v>Cem</v>
          </cell>
          <cell r="AF3" t="str">
            <v>Cem</v>
          </cell>
          <cell r="AG3" t="str">
            <v>Cem</v>
          </cell>
          <cell r="AH3" t="str">
            <v>Cem</v>
          </cell>
          <cell r="AI3" t="str">
            <v>Cem</v>
          </cell>
          <cell r="AJ3" t="str">
            <v>Cem</v>
          </cell>
          <cell r="AK3" t="str">
            <v>Cem</v>
          </cell>
          <cell r="AL3" t="str">
            <v>Cem</v>
          </cell>
          <cell r="AM3" t="str">
            <v>Cem</v>
          </cell>
          <cell r="AN3" t="str">
            <v>Cem</v>
          </cell>
          <cell r="AO3" t="str">
            <v>Cem</v>
          </cell>
          <cell r="AP3" t="str">
            <v>Cem</v>
          </cell>
          <cell r="AQ3" t="str">
            <v>Cem</v>
          </cell>
          <cell r="AR3" t="str">
            <v>Cem</v>
          </cell>
          <cell r="AS3" t="str">
            <v>Cem</v>
          </cell>
          <cell r="AT3" t="str">
            <v>Cem</v>
          </cell>
          <cell r="AU3" t="str">
            <v>Cem</v>
          </cell>
          <cell r="AV3" t="str">
            <v>Cem</v>
          </cell>
          <cell r="AW3" t="str">
            <v>Cem</v>
          </cell>
          <cell r="AX3" t="str">
            <v>Cem</v>
          </cell>
          <cell r="AY3" t="str">
            <v>Agg</v>
          </cell>
          <cell r="AZ3" t="str">
            <v>Agg</v>
          </cell>
          <cell r="BA3" t="str">
            <v>Agg</v>
          </cell>
          <cell r="BB3" t="str">
            <v>Agg</v>
          </cell>
          <cell r="BC3" t="str">
            <v>Agg</v>
          </cell>
          <cell r="BD3" t="str">
            <v>Agg</v>
          </cell>
          <cell r="BE3" t="str">
            <v>Agg</v>
          </cell>
          <cell r="BF3" t="str">
            <v>Agg</v>
          </cell>
          <cell r="BG3" t="str">
            <v>Agg</v>
          </cell>
          <cell r="BH3" t="str">
            <v>Agg</v>
          </cell>
          <cell r="BI3" t="str">
            <v>Agg</v>
          </cell>
          <cell r="BJ3" t="str">
            <v>Agg</v>
          </cell>
          <cell r="BK3" t="str">
            <v>Agg</v>
          </cell>
          <cell r="BL3" t="str">
            <v>Agg</v>
          </cell>
          <cell r="BM3" t="str">
            <v>Agg</v>
          </cell>
          <cell r="BN3" t="str">
            <v>Agg</v>
          </cell>
          <cell r="BO3" t="str">
            <v>Agg</v>
          </cell>
          <cell r="BP3" t="str">
            <v>Agg</v>
          </cell>
          <cell r="BQ3" t="str">
            <v>Agg</v>
          </cell>
          <cell r="BR3" t="str">
            <v>Agg</v>
          </cell>
          <cell r="BS3" t="str">
            <v>Agg</v>
          </cell>
          <cell r="BT3" t="str">
            <v>Agg</v>
          </cell>
          <cell r="BU3" t="str">
            <v>Agg</v>
          </cell>
          <cell r="BV3" t="str">
            <v>Agg</v>
          </cell>
          <cell r="BW3" t="str">
            <v>Agg</v>
          </cell>
          <cell r="BX3" t="str">
            <v>Agg</v>
          </cell>
          <cell r="BY3" t="str">
            <v>Agg</v>
          </cell>
          <cell r="BZ3" t="str">
            <v>Agg</v>
          </cell>
          <cell r="CA3" t="str">
            <v>Agg</v>
          </cell>
          <cell r="CB3" t="str">
            <v>Agg</v>
          </cell>
          <cell r="CC3" t="str">
            <v>Agg</v>
          </cell>
          <cell r="CD3" t="str">
            <v>Agg</v>
          </cell>
          <cell r="CE3" t="str">
            <v>Agg</v>
          </cell>
          <cell r="CF3" t="str">
            <v>Agg</v>
          </cell>
          <cell r="CG3" t="str">
            <v>Agg</v>
          </cell>
          <cell r="CH3" t="str">
            <v>Agg</v>
          </cell>
          <cell r="CI3" t="str">
            <v>Agg</v>
          </cell>
          <cell r="CJ3" t="str">
            <v>Agg</v>
          </cell>
          <cell r="CK3" t="str">
            <v>Agg</v>
          </cell>
          <cell r="CL3" t="str">
            <v>Agg</v>
          </cell>
          <cell r="CM3" t="str">
            <v>Agg</v>
          </cell>
          <cell r="CN3" t="str">
            <v>Agg</v>
          </cell>
          <cell r="CO3" t="str">
            <v>Agg</v>
          </cell>
          <cell r="CP3" t="str">
            <v>Agg</v>
          </cell>
          <cell r="CQ3" t="str">
            <v>Agg</v>
          </cell>
          <cell r="CR3" t="str">
            <v>Agg</v>
          </cell>
          <cell r="CS3" t="str">
            <v>Agg</v>
          </cell>
          <cell r="CT3" t="str">
            <v>Agg</v>
          </cell>
          <cell r="CU3" t="str">
            <v>RMC+ASP</v>
          </cell>
          <cell r="CV3" t="str">
            <v>RMC+ASP</v>
          </cell>
          <cell r="CW3" t="str">
            <v>RMC+ASP</v>
          </cell>
          <cell r="CX3" t="str">
            <v>RMC+ASP</v>
          </cell>
          <cell r="CY3" t="str">
            <v>RMC+ASP</v>
          </cell>
          <cell r="CZ3" t="str">
            <v>RMC+ASP</v>
          </cell>
          <cell r="DA3" t="str">
            <v>RMC+ASP</v>
          </cell>
          <cell r="DB3" t="str">
            <v>RMC+ASP</v>
          </cell>
          <cell r="DC3" t="str">
            <v>RMC+ASP</v>
          </cell>
          <cell r="DD3" t="str">
            <v>RMC+ASP</v>
          </cell>
          <cell r="DE3" t="str">
            <v>RMC+ASP</v>
          </cell>
          <cell r="DF3" t="str">
            <v>RMC+ASP</v>
          </cell>
          <cell r="DG3" t="str">
            <v>RMC+ASP</v>
          </cell>
          <cell r="DH3" t="str">
            <v>RMC+ASP</v>
          </cell>
          <cell r="DI3" t="str">
            <v>RMC+ASP</v>
          </cell>
          <cell r="DJ3" t="str">
            <v>RMC+ASP</v>
          </cell>
          <cell r="DK3" t="str">
            <v>RMC+ASP</v>
          </cell>
          <cell r="DL3" t="str">
            <v>RMC+ASP</v>
          </cell>
          <cell r="DM3" t="str">
            <v>RMC+ASP</v>
          </cell>
          <cell r="DN3" t="str">
            <v>RMC+ASP</v>
          </cell>
          <cell r="DO3" t="str">
            <v>RMC+ASP</v>
          </cell>
          <cell r="DP3" t="str">
            <v>RMC+ASP</v>
          </cell>
          <cell r="DQ3" t="str">
            <v>RMC+ASP</v>
          </cell>
          <cell r="DR3" t="str">
            <v>RMC+ASP</v>
          </cell>
          <cell r="DS3" t="str">
            <v>RMC+ASP</v>
          </cell>
          <cell r="DT3" t="str">
            <v>RMC+ASP</v>
          </cell>
          <cell r="DU3" t="str">
            <v>RMC+ASP</v>
          </cell>
          <cell r="DV3" t="str">
            <v>RMC+ASP</v>
          </cell>
          <cell r="DW3" t="str">
            <v>RMC+ASP</v>
          </cell>
          <cell r="DX3" t="str">
            <v>RMC+ASP</v>
          </cell>
          <cell r="DY3" t="str">
            <v>RMC+ASP</v>
          </cell>
          <cell r="DZ3" t="str">
            <v>RMC+ASP</v>
          </cell>
          <cell r="EA3" t="str">
            <v>RMC</v>
          </cell>
          <cell r="EB3" t="str">
            <v>RMC</v>
          </cell>
          <cell r="EC3" t="str">
            <v>RMC</v>
          </cell>
          <cell r="ED3" t="str">
            <v>RMC</v>
          </cell>
          <cell r="EE3" t="str">
            <v>RMC</v>
          </cell>
          <cell r="EF3" t="str">
            <v>RMC</v>
          </cell>
          <cell r="EG3" t="str">
            <v>RMC</v>
          </cell>
          <cell r="EH3" t="str">
            <v>RMC</v>
          </cell>
          <cell r="EI3" t="str">
            <v>RMC</v>
          </cell>
          <cell r="EJ3" t="str">
            <v>RMC</v>
          </cell>
          <cell r="EK3" t="str">
            <v>RMC</v>
          </cell>
          <cell r="EL3" t="str">
            <v>RMC</v>
          </cell>
          <cell r="EM3" t="str">
            <v>RMC</v>
          </cell>
          <cell r="EN3" t="str">
            <v>RMC</v>
          </cell>
          <cell r="EO3" t="str">
            <v>RMC</v>
          </cell>
          <cell r="EP3" t="str">
            <v>RMC</v>
          </cell>
          <cell r="EQ3" t="str">
            <v>RMC</v>
          </cell>
          <cell r="ER3" t="str">
            <v>RMC</v>
          </cell>
          <cell r="ES3" t="str">
            <v>RMC</v>
          </cell>
          <cell r="ET3" t="str">
            <v>RMC</v>
          </cell>
          <cell r="EU3" t="str">
            <v>RMC</v>
          </cell>
          <cell r="EV3" t="str">
            <v>RMC</v>
          </cell>
          <cell r="EW3" t="str">
            <v>RMC</v>
          </cell>
          <cell r="EX3" t="str">
            <v>RMC</v>
          </cell>
          <cell r="EY3" t="str">
            <v>RMC</v>
          </cell>
          <cell r="EZ3" t="str">
            <v>RMC</v>
          </cell>
          <cell r="FA3" t="str">
            <v>RMC</v>
          </cell>
          <cell r="FB3" t="str">
            <v>RMC</v>
          </cell>
          <cell r="FC3" t="str">
            <v>RMC</v>
          </cell>
          <cell r="FD3" t="str">
            <v>RMC</v>
          </cell>
          <cell r="FE3" t="str">
            <v>RMC</v>
          </cell>
          <cell r="FF3" t="str">
            <v>RMC</v>
          </cell>
          <cell r="FG3" t="str">
            <v>RMC</v>
          </cell>
          <cell r="FH3" t="str">
            <v>RMC</v>
          </cell>
          <cell r="FI3" t="str">
            <v>RMC</v>
          </cell>
          <cell r="FJ3" t="str">
            <v>RMC</v>
          </cell>
          <cell r="FK3" t="str">
            <v>RMC</v>
          </cell>
          <cell r="FL3" t="str">
            <v>RMC</v>
          </cell>
          <cell r="FM3" t="str">
            <v>RMC</v>
          </cell>
          <cell r="FN3" t="str">
            <v>RMC</v>
          </cell>
          <cell r="FO3" t="str">
            <v>RMC</v>
          </cell>
          <cell r="FP3" t="str">
            <v>RMC</v>
          </cell>
          <cell r="FQ3" t="str">
            <v>RMC</v>
          </cell>
          <cell r="FR3" t="str">
            <v>RMC</v>
          </cell>
          <cell r="FS3" t="str">
            <v>RMC</v>
          </cell>
          <cell r="FT3" t="str">
            <v>RMC</v>
          </cell>
          <cell r="FU3" t="str">
            <v>RMC</v>
          </cell>
          <cell r="FV3" t="str">
            <v>RMC</v>
          </cell>
          <cell r="FW3" t="str">
            <v>Asphalt</v>
          </cell>
          <cell r="FX3" t="str">
            <v>Asphalt</v>
          </cell>
          <cell r="FY3" t="str">
            <v>Asphalt</v>
          </cell>
          <cell r="FZ3" t="str">
            <v>Asphalt</v>
          </cell>
          <cell r="GA3" t="str">
            <v>Asphalt</v>
          </cell>
          <cell r="GB3" t="str">
            <v>Asphalt</v>
          </cell>
          <cell r="GC3" t="str">
            <v>Asphalt</v>
          </cell>
          <cell r="GD3" t="str">
            <v>Asphalt</v>
          </cell>
          <cell r="GE3" t="str">
            <v>Asphalt</v>
          </cell>
          <cell r="GF3" t="str">
            <v>Asphalt</v>
          </cell>
          <cell r="GG3" t="str">
            <v>Asphalt</v>
          </cell>
          <cell r="GH3" t="str">
            <v>Asphalt</v>
          </cell>
          <cell r="GI3" t="str">
            <v>Asphalt</v>
          </cell>
          <cell r="GJ3" t="str">
            <v>Asphalt</v>
          </cell>
          <cell r="GK3" t="str">
            <v>Asphalt</v>
          </cell>
          <cell r="GL3" t="str">
            <v>Asphalt</v>
          </cell>
          <cell r="GM3" t="str">
            <v>Asphalt</v>
          </cell>
          <cell r="GN3" t="str">
            <v>Asphalt</v>
          </cell>
          <cell r="GO3" t="str">
            <v>Asphalt</v>
          </cell>
          <cell r="GP3" t="str">
            <v>Asphalt</v>
          </cell>
          <cell r="GQ3" t="str">
            <v>Asphalt</v>
          </cell>
          <cell r="GR3" t="str">
            <v>Asphalt</v>
          </cell>
          <cell r="GS3" t="str">
            <v>Asphalt</v>
          </cell>
          <cell r="GT3" t="str">
            <v>Asphalt</v>
          </cell>
          <cell r="GU3" t="str">
            <v>Asphalt</v>
          </cell>
          <cell r="GV3" t="str">
            <v>Asphalt</v>
          </cell>
          <cell r="GW3" t="str">
            <v>Asphalt</v>
          </cell>
          <cell r="GX3" t="str">
            <v>Asphalt</v>
          </cell>
          <cell r="GY3" t="str">
            <v>Asphalt</v>
          </cell>
          <cell r="GZ3" t="str">
            <v>Asphalt</v>
          </cell>
          <cell r="HA3" t="str">
            <v>Asphalt</v>
          </cell>
          <cell r="HB3" t="str">
            <v>Asphalt</v>
          </cell>
          <cell r="HC3" t="str">
            <v>Asphalt</v>
          </cell>
          <cell r="HD3" t="str">
            <v>Asphalt</v>
          </cell>
          <cell r="HE3" t="str">
            <v>Asphalt</v>
          </cell>
          <cell r="HF3" t="str">
            <v>Asphalt</v>
          </cell>
          <cell r="HG3" t="str">
            <v>Asphalt</v>
          </cell>
          <cell r="HH3" t="str">
            <v>Asphalt</v>
          </cell>
          <cell r="HI3" t="str">
            <v>Asphalt</v>
          </cell>
          <cell r="HJ3" t="str">
            <v>Asphalt</v>
          </cell>
          <cell r="HK3" t="str">
            <v>GROUP</v>
          </cell>
          <cell r="HL3" t="str">
            <v>GROUP</v>
          </cell>
          <cell r="HM3" t="str">
            <v>GROUP</v>
          </cell>
          <cell r="HN3" t="str">
            <v>GROUP</v>
          </cell>
          <cell r="HO3" t="str">
            <v>GROUP</v>
          </cell>
          <cell r="HP3" t="str">
            <v>GROUP</v>
          </cell>
          <cell r="HQ3" t="str">
            <v>GROUP</v>
          </cell>
          <cell r="HR3" t="str">
            <v>GROUP</v>
          </cell>
          <cell r="HS3" t="str">
            <v>GROUP</v>
          </cell>
          <cell r="HT3" t="str">
            <v>GROUP</v>
          </cell>
          <cell r="HU3" t="str">
            <v>GROUP</v>
          </cell>
          <cell r="HV3" t="str">
            <v>GROUP</v>
          </cell>
          <cell r="HW3" t="str">
            <v>GROUP</v>
          </cell>
          <cell r="HX3" t="str">
            <v>GROUP</v>
          </cell>
          <cell r="HY3" t="str">
            <v>GROUP</v>
          </cell>
          <cell r="HZ3" t="str">
            <v>GROUP</v>
          </cell>
          <cell r="IA3" t="str">
            <v>GROUP</v>
          </cell>
          <cell r="IB3" t="str">
            <v>GROUP</v>
          </cell>
          <cell r="IC3" t="str">
            <v>GROUP</v>
          </cell>
          <cell r="ID3" t="str">
            <v>GROUP</v>
          </cell>
          <cell r="IE3" t="str">
            <v>GROUP</v>
          </cell>
          <cell r="IF3" t="str">
            <v>GROUP</v>
          </cell>
          <cell r="IG3" t="str">
            <v>GROUP</v>
          </cell>
          <cell r="IH3" t="str">
            <v>GROUP</v>
          </cell>
          <cell r="II3" t="str">
            <v>GROUP</v>
          </cell>
          <cell r="IJ3" t="str">
            <v>GROUP</v>
          </cell>
          <cell r="IK3" t="str">
            <v>GROUP</v>
          </cell>
          <cell r="IL3" t="str">
            <v>GROUP</v>
          </cell>
          <cell r="IM3" t="str">
            <v>GROUP</v>
          </cell>
          <cell r="IN3" t="str">
            <v>GROUP</v>
          </cell>
          <cell r="IO3" t="str">
            <v>GROUP</v>
          </cell>
          <cell r="IP3" t="str">
            <v>GROUP</v>
          </cell>
          <cell r="IR3" t="str">
            <v>Local</v>
          </cell>
          <cell r="IS3" t="str">
            <v>FX</v>
          </cell>
          <cell r="IT3" t="str">
            <v>FX</v>
          </cell>
          <cell r="IU3" t="str">
            <v>FX</v>
          </cell>
          <cell r="IV3" t="str">
            <v>FX</v>
          </cell>
          <cell r="IW3" t="str">
            <v>FX</v>
          </cell>
          <cell r="IX3" t="str">
            <v>FX</v>
          </cell>
          <cell r="IY3" t="str">
            <v>FX</v>
          </cell>
          <cell r="IZ3" t="str">
            <v>FX</v>
          </cell>
        </row>
        <row r="4">
          <cell r="A4">
            <v>4</v>
          </cell>
          <cell r="C4" t="str">
            <v>Volume</v>
          </cell>
          <cell r="D4" t="str">
            <v>Volume</v>
          </cell>
          <cell r="E4" t="str">
            <v>Volume</v>
          </cell>
          <cell r="F4" t="str">
            <v>Volume</v>
          </cell>
          <cell r="G4" t="str">
            <v>Volume</v>
          </cell>
          <cell r="H4" t="str">
            <v>Volume</v>
          </cell>
          <cell r="I4" t="str">
            <v>Volume</v>
          </cell>
          <cell r="J4" t="str">
            <v>Volume</v>
          </cell>
          <cell r="K4" t="str">
            <v>Price</v>
          </cell>
          <cell r="L4" t="str">
            <v>Price</v>
          </cell>
          <cell r="M4" t="str">
            <v>Price</v>
          </cell>
          <cell r="N4" t="str">
            <v>Price</v>
          </cell>
          <cell r="O4" t="str">
            <v>Price</v>
          </cell>
          <cell r="P4" t="str">
            <v>Price</v>
          </cell>
          <cell r="Q4" t="str">
            <v>Price</v>
          </cell>
          <cell r="R4" t="str">
            <v>Price</v>
          </cell>
          <cell r="S4" t="str">
            <v>Turnover</v>
          </cell>
          <cell r="T4" t="str">
            <v>Turnover</v>
          </cell>
          <cell r="U4" t="str">
            <v>Turnover</v>
          </cell>
          <cell r="V4" t="str">
            <v>Turnover</v>
          </cell>
          <cell r="W4" t="str">
            <v>Turnover</v>
          </cell>
          <cell r="X4" t="str">
            <v>Turnover</v>
          </cell>
          <cell r="Y4" t="str">
            <v>Turnover</v>
          </cell>
          <cell r="Z4" t="str">
            <v>Turnover</v>
          </cell>
          <cell r="AA4" t="str">
            <v>EBITDA</v>
          </cell>
          <cell r="AB4" t="str">
            <v>EBITDA</v>
          </cell>
          <cell r="AC4" t="str">
            <v>EBITDA</v>
          </cell>
          <cell r="AD4" t="str">
            <v>EBITDA</v>
          </cell>
          <cell r="AE4" t="str">
            <v>EBITDA</v>
          </cell>
          <cell r="AF4" t="str">
            <v>EBITDA</v>
          </cell>
          <cell r="AG4" t="str">
            <v>EBITDA</v>
          </cell>
          <cell r="AH4" t="str">
            <v>EBITDA</v>
          </cell>
          <cell r="AI4" t="str">
            <v>EBITDA %</v>
          </cell>
          <cell r="AJ4" t="str">
            <v>EBITDA %</v>
          </cell>
          <cell r="AK4" t="str">
            <v>EBITDA %</v>
          </cell>
          <cell r="AL4" t="str">
            <v>EBITDA %</v>
          </cell>
          <cell r="AM4" t="str">
            <v>EBITDA %</v>
          </cell>
          <cell r="AN4" t="str">
            <v>EBITDA %</v>
          </cell>
          <cell r="AO4" t="str">
            <v>EBITDA %</v>
          </cell>
          <cell r="AP4" t="str">
            <v>EBITDA %</v>
          </cell>
          <cell r="AQ4" t="str">
            <v>OI</v>
          </cell>
          <cell r="AR4" t="str">
            <v>OI</v>
          </cell>
          <cell r="AS4" t="str">
            <v>OI</v>
          </cell>
          <cell r="AT4" t="str">
            <v>OI</v>
          </cell>
          <cell r="AU4" t="str">
            <v>OI</v>
          </cell>
          <cell r="AV4" t="str">
            <v>OI</v>
          </cell>
          <cell r="AW4" t="str">
            <v>OI</v>
          </cell>
          <cell r="AX4" t="str">
            <v>OI</v>
          </cell>
          <cell r="AY4" t="str">
            <v>Volume</v>
          </cell>
          <cell r="AZ4" t="str">
            <v>Volume</v>
          </cell>
          <cell r="BA4" t="str">
            <v>Volume</v>
          </cell>
          <cell r="BB4" t="str">
            <v>Volume</v>
          </cell>
          <cell r="BC4" t="str">
            <v>Volume</v>
          </cell>
          <cell r="BD4" t="str">
            <v>Volume</v>
          </cell>
          <cell r="BE4" t="str">
            <v>Volume</v>
          </cell>
          <cell r="BF4" t="str">
            <v>Volume</v>
          </cell>
          <cell r="BG4" t="str">
            <v>Price</v>
          </cell>
          <cell r="BH4" t="str">
            <v>Price</v>
          </cell>
          <cell r="BI4" t="str">
            <v>Price</v>
          </cell>
          <cell r="BJ4" t="str">
            <v>Price</v>
          </cell>
          <cell r="BK4" t="str">
            <v>Price</v>
          </cell>
          <cell r="BL4" t="str">
            <v>Price</v>
          </cell>
          <cell r="BM4" t="str">
            <v>Price</v>
          </cell>
          <cell r="BN4" t="str">
            <v>Price</v>
          </cell>
          <cell r="BO4" t="str">
            <v>Turnover</v>
          </cell>
          <cell r="BP4" t="str">
            <v>Turnover</v>
          </cell>
          <cell r="BQ4" t="str">
            <v>Turnover</v>
          </cell>
          <cell r="BR4" t="str">
            <v>Turnover</v>
          </cell>
          <cell r="BS4" t="str">
            <v>Turnover</v>
          </cell>
          <cell r="BT4" t="str">
            <v>Turnover</v>
          </cell>
          <cell r="BU4" t="str">
            <v>Turnover</v>
          </cell>
          <cell r="BV4" t="str">
            <v>Turnover</v>
          </cell>
          <cell r="BW4" t="str">
            <v>EBITDA</v>
          </cell>
          <cell r="BX4" t="str">
            <v>EBITDA</v>
          </cell>
          <cell r="BY4" t="str">
            <v>EBITDA</v>
          </cell>
          <cell r="BZ4" t="str">
            <v>EBITDA</v>
          </cell>
          <cell r="CA4" t="str">
            <v>EBITDA</v>
          </cell>
          <cell r="CB4" t="str">
            <v>EBITDA</v>
          </cell>
          <cell r="CC4" t="str">
            <v>EBITDA</v>
          </cell>
          <cell r="CD4" t="str">
            <v>EBITDA</v>
          </cell>
          <cell r="CE4" t="str">
            <v>EBITDA %</v>
          </cell>
          <cell r="CF4" t="str">
            <v>EBITDA %</v>
          </cell>
          <cell r="CG4" t="str">
            <v>EBITDA %</v>
          </cell>
          <cell r="CH4" t="str">
            <v>EBITDA %</v>
          </cell>
          <cell r="CI4" t="str">
            <v>EBITDA %</v>
          </cell>
          <cell r="CJ4" t="str">
            <v>EBITDA %</v>
          </cell>
          <cell r="CK4" t="str">
            <v>EBITDA %</v>
          </cell>
          <cell r="CL4" t="str">
            <v>EBITDA %</v>
          </cell>
          <cell r="CM4" t="str">
            <v>OI</v>
          </cell>
          <cell r="CN4" t="str">
            <v>OI</v>
          </cell>
          <cell r="CO4" t="str">
            <v>OI</v>
          </cell>
          <cell r="CP4" t="str">
            <v>OI</v>
          </cell>
          <cell r="CQ4" t="str">
            <v>OI</v>
          </cell>
          <cell r="CR4" t="str">
            <v>OI</v>
          </cell>
          <cell r="CS4" t="str">
            <v>OI</v>
          </cell>
          <cell r="CT4" t="str">
            <v>OI</v>
          </cell>
          <cell r="CU4" t="str">
            <v>Turnover</v>
          </cell>
          <cell r="CV4" t="str">
            <v>Turnover</v>
          </cell>
          <cell r="CW4" t="str">
            <v>Turnover</v>
          </cell>
          <cell r="CX4" t="str">
            <v>Turnover</v>
          </cell>
          <cell r="CY4" t="str">
            <v>Turnover</v>
          </cell>
          <cell r="CZ4" t="str">
            <v>Turnover</v>
          </cell>
          <cell r="DA4" t="str">
            <v>Turnover</v>
          </cell>
          <cell r="DB4" t="str">
            <v>Turnover</v>
          </cell>
          <cell r="DC4" t="str">
            <v>EBITDA</v>
          </cell>
          <cell r="DD4" t="str">
            <v>EBITDA</v>
          </cell>
          <cell r="DE4" t="str">
            <v>EBITDA</v>
          </cell>
          <cell r="DF4" t="str">
            <v>EBITDA</v>
          </cell>
          <cell r="DG4" t="str">
            <v>EBITDA</v>
          </cell>
          <cell r="DH4" t="str">
            <v>EBITDA</v>
          </cell>
          <cell r="DI4" t="str">
            <v>EBITDA</v>
          </cell>
          <cell r="DJ4" t="str">
            <v>EBITDA</v>
          </cell>
          <cell r="DK4" t="str">
            <v>EBITDA %</v>
          </cell>
          <cell r="DL4" t="str">
            <v>EBITDA %</v>
          </cell>
          <cell r="DM4" t="str">
            <v>EBITDA %</v>
          </cell>
          <cell r="DN4" t="str">
            <v>EBITDA %</v>
          </cell>
          <cell r="DO4" t="str">
            <v>EBITDA %</v>
          </cell>
          <cell r="DP4" t="str">
            <v>EBITDA %</v>
          </cell>
          <cell r="DQ4" t="str">
            <v>EBITDA %</v>
          </cell>
          <cell r="DR4" t="str">
            <v>EBITDA %</v>
          </cell>
          <cell r="DS4" t="str">
            <v>OI</v>
          </cell>
          <cell r="DT4" t="str">
            <v>OI</v>
          </cell>
          <cell r="DU4" t="str">
            <v>OI</v>
          </cell>
          <cell r="DV4" t="str">
            <v>OI</v>
          </cell>
          <cell r="DW4" t="str">
            <v>OI</v>
          </cell>
          <cell r="DX4" t="str">
            <v>OI</v>
          </cell>
          <cell r="DY4" t="str">
            <v>OI</v>
          </cell>
          <cell r="DZ4" t="str">
            <v>OI</v>
          </cell>
          <cell r="EA4" t="str">
            <v>Volume</v>
          </cell>
          <cell r="EB4" t="str">
            <v>Volume</v>
          </cell>
          <cell r="EC4" t="str">
            <v>Volume</v>
          </cell>
          <cell r="ED4" t="str">
            <v>Volume</v>
          </cell>
          <cell r="EE4" t="str">
            <v>Volume</v>
          </cell>
          <cell r="EF4" t="str">
            <v>Volume</v>
          </cell>
          <cell r="EG4" t="str">
            <v>Volume</v>
          </cell>
          <cell r="EH4" t="str">
            <v>Volume</v>
          </cell>
          <cell r="EI4" t="str">
            <v>Price</v>
          </cell>
          <cell r="EJ4" t="str">
            <v>Price</v>
          </cell>
          <cell r="EK4" t="str">
            <v>Price</v>
          </cell>
          <cell r="EL4" t="str">
            <v>Price</v>
          </cell>
          <cell r="EM4" t="str">
            <v>Price</v>
          </cell>
          <cell r="EN4" t="str">
            <v>Price</v>
          </cell>
          <cell r="EO4" t="str">
            <v>Price</v>
          </cell>
          <cell r="EP4" t="str">
            <v>Price</v>
          </cell>
          <cell r="EQ4" t="str">
            <v>Turnover</v>
          </cell>
          <cell r="ER4" t="str">
            <v>Turnover</v>
          </cell>
          <cell r="ES4" t="str">
            <v>Turnover</v>
          </cell>
          <cell r="ET4" t="str">
            <v>Turnover</v>
          </cell>
          <cell r="EU4" t="str">
            <v>Turnover</v>
          </cell>
          <cell r="EV4" t="str">
            <v>Turnover</v>
          </cell>
          <cell r="EW4" t="str">
            <v>Turnover</v>
          </cell>
          <cell r="EX4" t="str">
            <v>Turnover</v>
          </cell>
          <cell r="EY4" t="str">
            <v>EBITDA</v>
          </cell>
          <cell r="EZ4" t="str">
            <v>EBITDA</v>
          </cell>
          <cell r="FA4" t="str">
            <v>EBITDA</v>
          </cell>
          <cell r="FB4" t="str">
            <v>EBITDA</v>
          </cell>
          <cell r="FC4" t="str">
            <v>EBITDA</v>
          </cell>
          <cell r="FD4" t="str">
            <v>EBITDA</v>
          </cell>
          <cell r="FE4" t="str">
            <v>EBITDA</v>
          </cell>
          <cell r="FF4" t="str">
            <v>EBITDA</v>
          </cell>
          <cell r="FG4" t="str">
            <v>EBITDA %</v>
          </cell>
          <cell r="FH4" t="str">
            <v>EBITDA %</v>
          </cell>
          <cell r="FI4" t="str">
            <v>EBITDA %</v>
          </cell>
          <cell r="FJ4" t="str">
            <v>EBITDA %</v>
          </cell>
          <cell r="FK4" t="str">
            <v>EBITDA %</v>
          </cell>
          <cell r="FL4" t="str">
            <v>EBITDA %</v>
          </cell>
          <cell r="FM4" t="str">
            <v>EBITDA %</v>
          </cell>
          <cell r="FN4" t="str">
            <v>EBITDA %</v>
          </cell>
          <cell r="FO4" t="str">
            <v>OI</v>
          </cell>
          <cell r="FP4" t="str">
            <v>OI</v>
          </cell>
          <cell r="FQ4" t="str">
            <v>OI</v>
          </cell>
          <cell r="FR4" t="str">
            <v>OI</v>
          </cell>
          <cell r="FS4" t="str">
            <v>OI</v>
          </cell>
          <cell r="FT4" t="str">
            <v>OI</v>
          </cell>
          <cell r="FU4" t="str">
            <v>OI</v>
          </cell>
          <cell r="FV4" t="str">
            <v>OI</v>
          </cell>
          <cell r="FW4" t="str">
            <v>Volume</v>
          </cell>
          <cell r="FX4" t="str">
            <v>Volume</v>
          </cell>
          <cell r="FY4" t="str">
            <v>Volume</v>
          </cell>
          <cell r="FZ4" t="str">
            <v>Volume</v>
          </cell>
          <cell r="GA4" t="str">
            <v>Volume</v>
          </cell>
          <cell r="GB4" t="str">
            <v>Volume</v>
          </cell>
          <cell r="GC4" t="str">
            <v>Volume</v>
          </cell>
          <cell r="GD4" t="str">
            <v>Volume</v>
          </cell>
          <cell r="GE4" t="str">
            <v>Turnover</v>
          </cell>
          <cell r="GF4" t="str">
            <v>Turnover</v>
          </cell>
          <cell r="GG4" t="str">
            <v>Turnover</v>
          </cell>
          <cell r="GH4" t="str">
            <v>Turnover</v>
          </cell>
          <cell r="GI4" t="str">
            <v>Turnover</v>
          </cell>
          <cell r="GJ4" t="str">
            <v>Turnover</v>
          </cell>
          <cell r="GK4" t="str">
            <v>Turnover</v>
          </cell>
          <cell r="GL4" t="str">
            <v>Turnover</v>
          </cell>
          <cell r="GM4" t="str">
            <v>EBITDA</v>
          </cell>
          <cell r="GN4" t="str">
            <v>EBITDA</v>
          </cell>
          <cell r="GO4" t="str">
            <v>EBITDA</v>
          </cell>
          <cell r="GP4" t="str">
            <v>EBITDA</v>
          </cell>
          <cell r="GQ4" t="str">
            <v>EBITDA</v>
          </cell>
          <cell r="GR4" t="str">
            <v>EBITDA</v>
          </cell>
          <cell r="GS4" t="str">
            <v>EBITDA</v>
          </cell>
          <cell r="GT4" t="str">
            <v>EBITDA</v>
          </cell>
          <cell r="GU4" t="str">
            <v>EBITDA %</v>
          </cell>
          <cell r="GV4" t="str">
            <v>EBITDA %</v>
          </cell>
          <cell r="GW4" t="str">
            <v>EBITDA %</v>
          </cell>
          <cell r="GX4" t="str">
            <v>EBITDA %</v>
          </cell>
          <cell r="GY4" t="str">
            <v>EBITDA %</v>
          </cell>
          <cell r="GZ4" t="str">
            <v>EBITDA %</v>
          </cell>
          <cell r="HA4" t="str">
            <v>EBITDA %</v>
          </cell>
          <cell r="HB4" t="str">
            <v>EBITDA %</v>
          </cell>
          <cell r="HC4" t="str">
            <v>OI</v>
          </cell>
          <cell r="HD4" t="str">
            <v>OI</v>
          </cell>
          <cell r="HE4" t="str">
            <v>OI</v>
          </cell>
          <cell r="HF4" t="str">
            <v>OI</v>
          </cell>
          <cell r="HG4" t="str">
            <v>OI</v>
          </cell>
          <cell r="HH4" t="str">
            <v>OI</v>
          </cell>
          <cell r="HI4" t="str">
            <v>OI</v>
          </cell>
          <cell r="HJ4" t="str">
            <v>OI</v>
          </cell>
          <cell r="HK4" t="str">
            <v>Turnover</v>
          </cell>
          <cell r="HL4" t="str">
            <v>Turnover</v>
          </cell>
          <cell r="HM4" t="str">
            <v>Turnover</v>
          </cell>
          <cell r="HN4" t="str">
            <v>Turnover</v>
          </cell>
          <cell r="HO4" t="str">
            <v>Turnover</v>
          </cell>
          <cell r="HP4" t="str">
            <v>Turnover</v>
          </cell>
          <cell r="HQ4" t="str">
            <v>Turnover</v>
          </cell>
          <cell r="HR4" t="str">
            <v>Turnover</v>
          </cell>
          <cell r="HS4" t="str">
            <v>EBITDA</v>
          </cell>
          <cell r="HT4" t="str">
            <v>EBITDA</v>
          </cell>
          <cell r="HU4" t="str">
            <v>EBITDA</v>
          </cell>
          <cell r="HV4" t="str">
            <v>EBITDA</v>
          </cell>
          <cell r="HW4" t="str">
            <v>EBITDA</v>
          </cell>
          <cell r="HX4" t="str">
            <v>EBITDA</v>
          </cell>
          <cell r="HY4" t="str">
            <v>EBITDA</v>
          </cell>
          <cell r="HZ4" t="str">
            <v>EBITDA</v>
          </cell>
          <cell r="IA4" t="str">
            <v>EBITDA %</v>
          </cell>
          <cell r="IB4" t="str">
            <v>EBITDA %</v>
          </cell>
          <cell r="IC4" t="str">
            <v>EBITDA %</v>
          </cell>
          <cell r="ID4" t="str">
            <v>EBITDA %</v>
          </cell>
          <cell r="IE4" t="str">
            <v>EBITDA %</v>
          </cell>
          <cell r="IF4" t="str">
            <v>EBITDA %</v>
          </cell>
          <cell r="IG4" t="str">
            <v>EBITDA %</v>
          </cell>
          <cell r="IH4" t="str">
            <v>EBITDA %</v>
          </cell>
          <cell r="II4" t="str">
            <v>OI</v>
          </cell>
          <cell r="IJ4" t="str">
            <v>OI</v>
          </cell>
          <cell r="IK4" t="str">
            <v>OI</v>
          </cell>
          <cell r="IL4" t="str">
            <v>OI</v>
          </cell>
          <cell r="IM4" t="str">
            <v>OI</v>
          </cell>
          <cell r="IN4" t="str">
            <v>OI</v>
          </cell>
          <cell r="IO4" t="str">
            <v>OI</v>
          </cell>
          <cell r="IP4" t="str">
            <v>OI</v>
          </cell>
          <cell r="IR4" t="str">
            <v>Currency</v>
          </cell>
          <cell r="IS4" t="str">
            <v>EUR</v>
          </cell>
          <cell r="IT4" t="str">
            <v>EUR</v>
          </cell>
          <cell r="IU4" t="str">
            <v>EUR</v>
          </cell>
          <cell r="IV4" t="str">
            <v>EUR</v>
          </cell>
          <cell r="IW4" t="str">
            <v>EUR</v>
          </cell>
          <cell r="IX4" t="str">
            <v>EUR</v>
          </cell>
          <cell r="IY4" t="str">
            <v>EUR</v>
          </cell>
          <cell r="IZ4" t="str">
            <v>EUR</v>
          </cell>
        </row>
        <row r="5">
          <cell r="A5">
            <v>5</v>
          </cell>
          <cell r="B5" t="str">
            <v>Benelux</v>
          </cell>
          <cell r="C5">
            <v>1141</v>
          </cell>
          <cell r="D5">
            <v>2485</v>
          </cell>
          <cell r="E5">
            <v>3701</v>
          </cell>
          <cell r="F5">
            <v>4962</v>
          </cell>
          <cell r="G5">
            <v>1186</v>
          </cell>
          <cell r="K5">
            <v>64.491022604951567</v>
          </cell>
          <cell r="L5">
            <v>64.358481375358167</v>
          </cell>
          <cell r="M5">
            <v>64.073330122029532</v>
          </cell>
          <cell r="N5">
            <v>63.70344578313253</v>
          </cell>
          <cell r="O5">
            <v>63.007918781725884</v>
          </cell>
          <cell r="S5">
            <v>79.885000000000005</v>
          </cell>
          <cell r="T5">
            <v>174.93199999999999</v>
          </cell>
          <cell r="U5">
            <v>260.16000000000003</v>
          </cell>
          <cell r="V5">
            <v>346.09300000000002</v>
          </cell>
          <cell r="W5">
            <v>84.096000000000004</v>
          </cell>
          <cell r="AA5">
            <v>-2.1659999999999999</v>
          </cell>
          <cell r="AB5">
            <v>21.951999999999998</v>
          </cell>
          <cell r="AC5">
            <v>40.747999999999998</v>
          </cell>
          <cell r="AD5">
            <v>67.102999999999994</v>
          </cell>
          <cell r="AE5">
            <v>4.7285000000000004</v>
          </cell>
          <cell r="AI5">
            <v>-2.7113976340990172E-2</v>
          </cell>
          <cell r="AJ5">
            <v>0.12548876134726636</v>
          </cell>
          <cell r="AK5">
            <v>0.15662669126691264</v>
          </cell>
          <cell r="AL5">
            <v>0.19388719217089045</v>
          </cell>
          <cell r="AM5">
            <v>5.6227406773211572E-2</v>
          </cell>
          <cell r="AN5">
            <v>0</v>
          </cell>
          <cell r="AO5">
            <v>0</v>
          </cell>
          <cell r="AP5">
            <v>0</v>
          </cell>
          <cell r="AQ5">
            <v>-8.61599</v>
          </cell>
          <cell r="AR5">
            <v>9.2220200000000006</v>
          </cell>
          <cell r="AS5">
            <v>21.55003</v>
          </cell>
          <cell r="AT5">
            <v>41.401040000000002</v>
          </cell>
          <cell r="AU5">
            <v>-1.5534899999999996</v>
          </cell>
          <cell r="AY5">
            <v>3521</v>
          </cell>
          <cell r="AZ5">
            <v>8135</v>
          </cell>
          <cell r="BA5">
            <v>12134</v>
          </cell>
          <cell r="BB5">
            <v>16039</v>
          </cell>
          <cell r="BC5">
            <v>3216</v>
          </cell>
          <cell r="BG5">
            <v>9.2555239988639588</v>
          </cell>
          <cell r="BH5">
            <v>9.1270682237246454</v>
          </cell>
          <cell r="BI5">
            <v>9.1116004615131043</v>
          </cell>
          <cell r="BJ5">
            <v>9.0488964399276757</v>
          </cell>
          <cell r="BK5">
            <v>8.9545708955223891</v>
          </cell>
          <cell r="BO5">
            <v>38.087000000000003</v>
          </cell>
          <cell r="BP5">
            <v>87.808999999999997</v>
          </cell>
          <cell r="BQ5">
            <v>132.37</v>
          </cell>
          <cell r="BR5">
            <v>174.203</v>
          </cell>
          <cell r="BS5">
            <v>34.936</v>
          </cell>
          <cell r="BW5">
            <v>5.2460000000000004</v>
          </cell>
          <cell r="BX5">
            <v>15.147</v>
          </cell>
          <cell r="BY5">
            <v>22.875</v>
          </cell>
          <cell r="BZ5">
            <v>28.614000000000001</v>
          </cell>
          <cell r="CA5">
            <v>6.9295</v>
          </cell>
          <cell r="CE5">
            <v>0.13773728568803004</v>
          </cell>
          <cell r="CF5">
            <v>0.17249940211140088</v>
          </cell>
          <cell r="CG5">
            <v>0.1728110599078341</v>
          </cell>
          <cell r="CH5">
            <v>0.16425664311177191</v>
          </cell>
          <cell r="CI5">
            <v>0.19834840851843372</v>
          </cell>
          <cell r="CJ5">
            <v>0</v>
          </cell>
          <cell r="CK5">
            <v>0</v>
          </cell>
          <cell r="CL5">
            <v>0</v>
          </cell>
          <cell r="CM5">
            <v>2.4159999999999999</v>
          </cell>
          <cell r="CN5">
            <v>9.3879999999999999</v>
          </cell>
          <cell r="CO5">
            <v>14.295999999999999</v>
          </cell>
          <cell r="CP5">
            <v>17.183</v>
          </cell>
          <cell r="CQ5">
            <v>4.2854999999999999</v>
          </cell>
          <cell r="CU5">
            <v>64.438999999999993</v>
          </cell>
          <cell r="CV5">
            <v>149.976</v>
          </cell>
          <cell r="CW5">
            <v>227.239</v>
          </cell>
          <cell r="CX5">
            <v>308.13099999999997</v>
          </cell>
          <cell r="CY5">
            <v>72.706999999999994</v>
          </cell>
          <cell r="DC5">
            <v>-4.4130000000000003</v>
          </cell>
          <cell r="DD5">
            <v>-5.2110000000000003</v>
          </cell>
          <cell r="DE5">
            <v>-11.60675</v>
          </cell>
          <cell r="DF5">
            <v>-17.647749999999998</v>
          </cell>
          <cell r="DG5">
            <v>-5.8049999999999997</v>
          </cell>
          <cell r="DK5">
            <v>-6.8483371871071883E-2</v>
          </cell>
          <cell r="DL5">
            <v>-3.4745559289486319E-2</v>
          </cell>
          <cell r="DM5">
            <v>-5.1077279868332458E-2</v>
          </cell>
          <cell r="DN5">
            <v>-5.7273529764937638E-2</v>
          </cell>
          <cell r="DO5">
            <v>-7.9841005680333393E-2</v>
          </cell>
          <cell r="DP5">
            <v>0</v>
          </cell>
          <cell r="DQ5">
            <v>0</v>
          </cell>
          <cell r="DR5">
            <v>0</v>
          </cell>
          <cell r="DS5">
            <v>-6.5709999999999997</v>
          </cell>
          <cell r="DT5">
            <v>-9.38565</v>
          </cell>
          <cell r="DU5">
            <v>-17.76275</v>
          </cell>
          <cell r="DV5">
            <v>-25.87275</v>
          </cell>
          <cell r="DW5">
            <v>-7.8471000000000002</v>
          </cell>
          <cell r="EA5">
            <v>857.89200000000005</v>
          </cell>
          <cell r="EB5">
            <v>1989.7650000000001</v>
          </cell>
          <cell r="EC5">
            <v>3026.6089999999999</v>
          </cell>
          <cell r="ED5">
            <v>4113.41</v>
          </cell>
          <cell r="EE5">
            <v>953.98900000000003</v>
          </cell>
          <cell r="EI5">
            <v>70.959790209790214</v>
          </cell>
          <cell r="EJ5">
            <v>71.166834170854273</v>
          </cell>
          <cell r="EK5">
            <v>70.81240832507433</v>
          </cell>
          <cell r="EL5">
            <v>70.839547775346475</v>
          </cell>
          <cell r="EM5">
            <v>71.769916142557648</v>
          </cell>
          <cell r="EQ5">
            <v>64.438999999999993</v>
          </cell>
          <cell r="ER5">
            <v>149.976</v>
          </cell>
          <cell r="ES5">
            <v>227.239</v>
          </cell>
          <cell r="ET5">
            <v>308.13099999999997</v>
          </cell>
          <cell r="EU5">
            <v>72.706999999999994</v>
          </cell>
          <cell r="EY5">
            <v>-4.4130000000000003</v>
          </cell>
          <cell r="EZ5">
            <v>-5.2110000000000003</v>
          </cell>
          <cell r="FA5">
            <v>-11.60675</v>
          </cell>
          <cell r="FB5">
            <v>-17.647749999999998</v>
          </cell>
          <cell r="FC5">
            <v>-5.8049999999999997</v>
          </cell>
          <cell r="FG5">
            <v>-6.8483371871071883E-2</v>
          </cell>
          <cell r="FH5">
            <v>-3.4745559289486319E-2</v>
          </cell>
          <cell r="FI5">
            <v>-5.1077279868332458E-2</v>
          </cell>
          <cell r="FJ5">
            <v>-5.7273529764937638E-2</v>
          </cell>
          <cell r="FK5">
            <v>-7.9841005680333393E-2</v>
          </cell>
          <cell r="FL5">
            <v>0</v>
          </cell>
          <cell r="FM5">
            <v>0</v>
          </cell>
          <cell r="FN5">
            <v>0</v>
          </cell>
          <cell r="FO5">
            <v>-6.5709999999999997</v>
          </cell>
          <cell r="FP5">
            <v>-9.38565</v>
          </cell>
          <cell r="FQ5">
            <v>-17.76275</v>
          </cell>
          <cell r="FR5">
            <v>-25.87275</v>
          </cell>
          <cell r="FS5">
            <v>-7.8471000000000002</v>
          </cell>
          <cell r="FW5">
            <v>0</v>
          </cell>
          <cell r="FX5">
            <v>0</v>
          </cell>
          <cell r="FY5">
            <v>0</v>
          </cell>
          <cell r="FZ5">
            <v>0</v>
          </cell>
          <cell r="GA5">
            <v>0</v>
          </cell>
          <cell r="GE5">
            <v>0</v>
          </cell>
          <cell r="GF5">
            <v>0</v>
          </cell>
          <cell r="GG5">
            <v>0</v>
          </cell>
          <cell r="GH5">
            <v>0</v>
          </cell>
          <cell r="GI5">
            <v>0</v>
          </cell>
          <cell r="GM5">
            <v>0</v>
          </cell>
          <cell r="GN5">
            <v>0</v>
          </cell>
          <cell r="GO5">
            <v>0</v>
          </cell>
          <cell r="GP5">
            <v>0</v>
          </cell>
          <cell r="GQ5">
            <v>0</v>
          </cell>
          <cell r="GU5">
            <v>0</v>
          </cell>
          <cell r="GV5">
            <v>0</v>
          </cell>
          <cell r="GW5">
            <v>0</v>
          </cell>
          <cell r="GX5">
            <v>0</v>
          </cell>
          <cell r="GY5">
            <v>0</v>
          </cell>
          <cell r="GZ5">
            <v>0</v>
          </cell>
          <cell r="HA5">
            <v>0</v>
          </cell>
          <cell r="HB5">
            <v>0</v>
          </cell>
          <cell r="HC5">
            <v>0</v>
          </cell>
          <cell r="HD5">
            <v>0</v>
          </cell>
          <cell r="HE5">
            <v>0</v>
          </cell>
          <cell r="HF5">
            <v>0</v>
          </cell>
          <cell r="HG5">
            <v>0</v>
          </cell>
          <cell r="HK5">
            <v>152.864</v>
          </cell>
          <cell r="HL5">
            <v>346.55200000000002</v>
          </cell>
          <cell r="HM5">
            <v>520.1</v>
          </cell>
          <cell r="HN5">
            <v>694.774</v>
          </cell>
          <cell r="HO5">
            <v>160.791</v>
          </cell>
          <cell r="HS5">
            <v>-1.292</v>
          </cell>
          <cell r="HT5">
            <v>31.933</v>
          </cell>
          <cell r="HU5">
            <v>52.167250000000003</v>
          </cell>
          <cell r="HV5">
            <v>78.080250000000007</v>
          </cell>
          <cell r="HW5">
            <v>5.8</v>
          </cell>
          <cell r="IA5">
            <v>-8.451957295373666E-3</v>
          </cell>
          <cell r="IB5">
            <v>9.2144901775202556E-2</v>
          </cell>
          <cell r="IC5">
            <v>0.10030234570274947</v>
          </cell>
          <cell r="ID5">
            <v>0.11238222788993256</v>
          </cell>
          <cell r="IE5">
            <v>3.6071670678085213E-2</v>
          </cell>
          <cell r="IF5">
            <v>0</v>
          </cell>
          <cell r="IG5">
            <v>0</v>
          </cell>
          <cell r="IH5">
            <v>0</v>
          </cell>
          <cell r="II5">
            <v>-12.729989999999999</v>
          </cell>
          <cell r="IJ5">
            <v>9.2693700000000003</v>
          </cell>
          <cell r="IK5">
            <v>18.234279999999998</v>
          </cell>
          <cell r="IL5">
            <v>32.722290000000001</v>
          </cell>
          <cell r="IM5">
            <v>-5.1680900000000003</v>
          </cell>
          <cell r="IR5" t="str">
            <v>EUR</v>
          </cell>
          <cell r="IS5">
            <v>1</v>
          </cell>
          <cell r="IT5">
            <v>1</v>
          </cell>
          <cell r="IU5">
            <v>1</v>
          </cell>
          <cell r="IV5">
            <v>1</v>
          </cell>
          <cell r="IW5">
            <v>1</v>
          </cell>
        </row>
        <row r="6">
          <cell r="A6">
            <v>6</v>
          </cell>
          <cell r="B6" t="str">
            <v>France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O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K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  <cell r="DO6">
            <v>0</v>
          </cell>
          <cell r="DP6">
            <v>0</v>
          </cell>
          <cell r="DQ6">
            <v>0</v>
          </cell>
          <cell r="DR6">
            <v>0</v>
          </cell>
          <cell r="DS6">
            <v>0</v>
          </cell>
          <cell r="DT6">
            <v>0</v>
          </cell>
          <cell r="DU6">
            <v>0</v>
          </cell>
          <cell r="DV6">
            <v>0</v>
          </cell>
          <cell r="DW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  <cell r="EE6">
            <v>0</v>
          </cell>
          <cell r="EM6">
            <v>0</v>
          </cell>
          <cell r="EQ6">
            <v>0</v>
          </cell>
          <cell r="ER6">
            <v>0</v>
          </cell>
          <cell r="ES6">
            <v>0</v>
          </cell>
          <cell r="ET6">
            <v>0</v>
          </cell>
          <cell r="EU6">
            <v>0</v>
          </cell>
          <cell r="EY6">
            <v>0</v>
          </cell>
          <cell r="EZ6">
            <v>0</v>
          </cell>
          <cell r="FA6">
            <v>0</v>
          </cell>
          <cell r="FB6">
            <v>0</v>
          </cell>
          <cell r="FC6">
            <v>0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0</v>
          </cell>
          <cell r="FL6">
            <v>0</v>
          </cell>
          <cell r="FM6">
            <v>0</v>
          </cell>
          <cell r="FN6">
            <v>0</v>
          </cell>
          <cell r="FO6">
            <v>0</v>
          </cell>
          <cell r="FP6">
            <v>0</v>
          </cell>
          <cell r="FQ6">
            <v>0</v>
          </cell>
          <cell r="FR6">
            <v>0</v>
          </cell>
          <cell r="FS6">
            <v>0</v>
          </cell>
          <cell r="FW6">
            <v>0</v>
          </cell>
          <cell r="FX6">
            <v>0</v>
          </cell>
          <cell r="FY6">
            <v>0</v>
          </cell>
          <cell r="FZ6">
            <v>0</v>
          </cell>
          <cell r="GA6">
            <v>0</v>
          </cell>
          <cell r="GE6">
            <v>0</v>
          </cell>
          <cell r="GF6">
            <v>0</v>
          </cell>
          <cell r="GG6">
            <v>0</v>
          </cell>
          <cell r="GH6">
            <v>0</v>
          </cell>
          <cell r="GI6">
            <v>0</v>
          </cell>
          <cell r="GM6">
            <v>0</v>
          </cell>
          <cell r="GN6">
            <v>0</v>
          </cell>
          <cell r="GO6">
            <v>0</v>
          </cell>
          <cell r="GP6">
            <v>0</v>
          </cell>
          <cell r="GQ6">
            <v>0</v>
          </cell>
          <cell r="GU6">
            <v>0</v>
          </cell>
          <cell r="GV6">
            <v>0</v>
          </cell>
          <cell r="GW6">
            <v>0</v>
          </cell>
          <cell r="GX6">
            <v>0</v>
          </cell>
          <cell r="GY6">
            <v>0</v>
          </cell>
          <cell r="GZ6">
            <v>0</v>
          </cell>
          <cell r="HA6">
            <v>0</v>
          </cell>
          <cell r="HB6">
            <v>0</v>
          </cell>
          <cell r="HC6">
            <v>0</v>
          </cell>
          <cell r="HD6">
            <v>0</v>
          </cell>
          <cell r="HE6">
            <v>0</v>
          </cell>
          <cell r="HF6">
            <v>0</v>
          </cell>
          <cell r="HG6">
            <v>0</v>
          </cell>
          <cell r="HK6">
            <v>0</v>
          </cell>
          <cell r="HL6">
            <v>0</v>
          </cell>
          <cell r="HM6">
            <v>0</v>
          </cell>
          <cell r="HN6">
            <v>0</v>
          </cell>
          <cell r="HO6">
            <v>0</v>
          </cell>
          <cell r="HS6">
            <v>0</v>
          </cell>
          <cell r="HT6">
            <v>0</v>
          </cell>
          <cell r="HU6">
            <v>0</v>
          </cell>
          <cell r="HV6">
            <v>0</v>
          </cell>
          <cell r="HW6">
            <v>0</v>
          </cell>
          <cell r="IA6">
            <v>0</v>
          </cell>
          <cell r="IB6">
            <v>0</v>
          </cell>
          <cell r="IC6">
            <v>0</v>
          </cell>
          <cell r="ID6">
            <v>0</v>
          </cell>
          <cell r="IE6">
            <v>0</v>
          </cell>
          <cell r="IF6">
            <v>0</v>
          </cell>
          <cell r="IG6">
            <v>0</v>
          </cell>
          <cell r="IH6">
            <v>0</v>
          </cell>
          <cell r="II6">
            <v>0</v>
          </cell>
          <cell r="IJ6">
            <v>0</v>
          </cell>
          <cell r="IK6">
            <v>0</v>
          </cell>
          <cell r="IL6">
            <v>0</v>
          </cell>
          <cell r="IM6">
            <v>0</v>
          </cell>
          <cell r="IR6" t="str">
            <v>EUR</v>
          </cell>
          <cell r="IS6">
            <v>1</v>
          </cell>
          <cell r="IT6">
            <v>1</v>
          </cell>
          <cell r="IU6">
            <v>1</v>
          </cell>
          <cell r="IV6">
            <v>1</v>
          </cell>
          <cell r="IW6">
            <v>1</v>
          </cell>
        </row>
        <row r="7">
          <cell r="A7">
            <v>7</v>
          </cell>
          <cell r="B7" t="str">
            <v>Germany</v>
          </cell>
          <cell r="C7">
            <v>1244</v>
          </cell>
          <cell r="D7">
            <v>3160</v>
          </cell>
          <cell r="E7">
            <v>5180</v>
          </cell>
          <cell r="F7">
            <v>6963</v>
          </cell>
          <cell r="G7">
            <v>1327</v>
          </cell>
          <cell r="K7">
            <v>66.98</v>
          </cell>
          <cell r="L7">
            <v>66.83</v>
          </cell>
          <cell r="M7">
            <v>66.77</v>
          </cell>
          <cell r="N7">
            <v>66.819999999999993</v>
          </cell>
          <cell r="O7">
            <v>67.03</v>
          </cell>
          <cell r="S7">
            <v>98.953999999999994</v>
          </cell>
          <cell r="T7">
            <v>246.143</v>
          </cell>
          <cell r="U7">
            <v>400.55799999999999</v>
          </cell>
          <cell r="V7">
            <v>527.67499999999995</v>
          </cell>
          <cell r="W7">
            <v>101.96</v>
          </cell>
          <cell r="AA7">
            <v>-1.6467100000000001</v>
          </cell>
          <cell r="AB7">
            <v>43.823339999999995</v>
          </cell>
          <cell r="AC7">
            <v>102.16434</v>
          </cell>
          <cell r="AD7">
            <v>136.55034000000001</v>
          </cell>
          <cell r="AE7">
            <v>4.6749099999999997</v>
          </cell>
          <cell r="AI7">
            <v>-1.6641166602663866E-2</v>
          </cell>
          <cell r="AJ7">
            <v>0.17804016364471056</v>
          </cell>
          <cell r="AK7">
            <v>0.25505504820775016</v>
          </cell>
          <cell r="AL7">
            <v>0.25877735348462599</v>
          </cell>
          <cell r="AM7">
            <v>4.5850431541781089E-2</v>
          </cell>
          <cell r="AN7">
            <v>0</v>
          </cell>
          <cell r="AO7">
            <v>0</v>
          </cell>
          <cell r="AP7">
            <v>0</v>
          </cell>
          <cell r="AQ7">
            <v>-6.5927099999999994</v>
          </cell>
          <cell r="AR7">
            <v>33.770339999999997</v>
          </cell>
          <cell r="AS7">
            <v>86.998339999999999</v>
          </cell>
          <cell r="AT7">
            <v>115.31034</v>
          </cell>
          <cell r="AU7">
            <v>-0.41708999999999996</v>
          </cell>
          <cell r="AY7">
            <v>1955</v>
          </cell>
          <cell r="AZ7">
            <v>4865.8310000000001</v>
          </cell>
          <cell r="BA7">
            <v>8349</v>
          </cell>
          <cell r="BB7">
            <v>11265</v>
          </cell>
          <cell r="BC7">
            <v>2099</v>
          </cell>
          <cell r="BG7">
            <v>13.21</v>
          </cell>
          <cell r="BH7">
            <v>6.64</v>
          </cell>
          <cell r="BI7">
            <v>6.26</v>
          </cell>
          <cell r="BJ7">
            <v>6.2900000000000009</v>
          </cell>
          <cell r="BK7">
            <v>6.54</v>
          </cell>
          <cell r="BO7">
            <v>15.656000000000001</v>
          </cell>
          <cell r="BP7">
            <v>39.213999999999999</v>
          </cell>
          <cell r="BQ7">
            <v>64.227000000000004</v>
          </cell>
          <cell r="BR7">
            <v>87.542000000000002</v>
          </cell>
          <cell r="BS7">
            <v>18.196000000000002</v>
          </cell>
          <cell r="BW7">
            <v>0.111</v>
          </cell>
          <cell r="BX7">
            <v>5.1070000000000002</v>
          </cell>
          <cell r="BY7">
            <v>11.260999999999999</v>
          </cell>
          <cell r="BZ7">
            <v>16.756</v>
          </cell>
          <cell r="CA7">
            <v>1.444</v>
          </cell>
          <cell r="CE7">
            <v>7.0899335717935618E-3</v>
          </cell>
          <cell r="CF7">
            <v>0.13023410006630287</v>
          </cell>
          <cell r="CG7">
            <v>0.17533124698335589</v>
          </cell>
          <cell r="CH7">
            <v>0.19140526832834526</v>
          </cell>
          <cell r="CI7">
            <v>7.9358100681468452E-2</v>
          </cell>
          <cell r="CJ7">
            <v>0</v>
          </cell>
          <cell r="CK7">
            <v>0</v>
          </cell>
          <cell r="CL7">
            <v>0</v>
          </cell>
          <cell r="CM7">
            <v>-1.54</v>
          </cell>
          <cell r="CN7">
            <v>1.621</v>
          </cell>
          <cell r="CO7">
            <v>5.8390000000000004</v>
          </cell>
          <cell r="CP7">
            <v>9.3330000000000002</v>
          </cell>
          <cell r="CQ7">
            <v>-0.17599999999999999</v>
          </cell>
          <cell r="CU7">
            <v>39.021999999999998</v>
          </cell>
          <cell r="CV7">
            <v>97.85</v>
          </cell>
          <cell r="CW7">
            <v>163.81800000000001</v>
          </cell>
          <cell r="CX7">
            <v>224.84100000000001</v>
          </cell>
          <cell r="CY7">
            <v>41.643999999999998</v>
          </cell>
          <cell r="DC7">
            <v>-5.0522</v>
          </cell>
          <cell r="DD7">
            <v>-5.173</v>
          </cell>
          <cell r="DE7">
            <v>-4.8746</v>
          </cell>
          <cell r="DF7">
            <v>5.2866</v>
          </cell>
          <cell r="DG7">
            <v>-3.9791999999999996</v>
          </cell>
          <cell r="DK7">
            <v>-0.12947055507149813</v>
          </cell>
          <cell r="DL7">
            <v>-5.2866632600919776E-2</v>
          </cell>
          <cell r="DM7">
            <v>-2.9756192848160761E-2</v>
          </cell>
          <cell r="DN7">
            <v>2.3512615581677717E-2</v>
          </cell>
          <cell r="DO7">
            <v>-9.5552780712707702E-2</v>
          </cell>
          <cell r="DP7">
            <v>0</v>
          </cell>
          <cell r="DQ7">
            <v>0</v>
          </cell>
          <cell r="DR7">
            <v>0</v>
          </cell>
          <cell r="DS7">
            <v>-6.3561999999999994</v>
          </cell>
          <cell r="DT7">
            <v>-7.774</v>
          </cell>
          <cell r="DU7">
            <v>-8.7585999999999995</v>
          </cell>
          <cell r="DV7">
            <v>3.0600000000000002E-2</v>
          </cell>
          <cell r="DW7">
            <v>-5.2442000000000002</v>
          </cell>
          <cell r="EA7">
            <v>485.64800000000002</v>
          </cell>
          <cell r="EB7">
            <v>1221</v>
          </cell>
          <cell r="EC7">
            <v>2038</v>
          </cell>
          <cell r="ED7">
            <v>2797</v>
          </cell>
          <cell r="EE7">
            <v>527</v>
          </cell>
          <cell r="EI7">
            <v>150.01</v>
          </cell>
          <cell r="EJ7">
            <v>74.23</v>
          </cell>
          <cell r="EK7">
            <v>74.25</v>
          </cell>
          <cell r="EL7">
            <v>74.040000000000006</v>
          </cell>
          <cell r="EM7">
            <v>73.48</v>
          </cell>
          <cell r="EQ7">
            <v>39.021999999999998</v>
          </cell>
          <cell r="ER7">
            <v>97.85</v>
          </cell>
          <cell r="ES7">
            <v>163.81800000000001</v>
          </cell>
          <cell r="ET7">
            <v>224.84100000000001</v>
          </cell>
          <cell r="EU7">
            <v>41.643999999999998</v>
          </cell>
          <cell r="EY7">
            <v>-5.0522</v>
          </cell>
          <cell r="EZ7">
            <v>-5.173</v>
          </cell>
          <cell r="FA7">
            <v>-4.8746</v>
          </cell>
          <cell r="FB7">
            <v>5.2866</v>
          </cell>
          <cell r="FC7">
            <v>-3.9791999999999996</v>
          </cell>
          <cell r="FG7">
            <v>-0.12947055507149813</v>
          </cell>
          <cell r="FH7">
            <v>-5.2866632600919776E-2</v>
          </cell>
          <cell r="FI7">
            <v>-2.9756192848160761E-2</v>
          </cell>
          <cell r="FJ7">
            <v>2.3512615581677717E-2</v>
          </cell>
          <cell r="FK7">
            <v>-9.5552780712707702E-2</v>
          </cell>
          <cell r="FL7">
            <v>0</v>
          </cell>
          <cell r="FM7">
            <v>0</v>
          </cell>
          <cell r="FN7">
            <v>0</v>
          </cell>
          <cell r="FO7">
            <v>-6.3561999999999994</v>
          </cell>
          <cell r="FP7">
            <v>-7.774</v>
          </cell>
          <cell r="FQ7">
            <v>-8.7585999999999995</v>
          </cell>
          <cell r="FR7">
            <v>3.0600000000000002E-2</v>
          </cell>
          <cell r="FS7">
            <v>-5.2442000000000002</v>
          </cell>
          <cell r="FW7">
            <v>0</v>
          </cell>
          <cell r="FX7">
            <v>0</v>
          </cell>
          <cell r="FY7">
            <v>0</v>
          </cell>
          <cell r="FZ7">
            <v>0</v>
          </cell>
          <cell r="GA7">
            <v>0</v>
          </cell>
          <cell r="GE7">
            <v>0</v>
          </cell>
          <cell r="GF7">
            <v>0</v>
          </cell>
          <cell r="GG7">
            <v>0</v>
          </cell>
          <cell r="GH7">
            <v>0</v>
          </cell>
          <cell r="GI7">
            <v>0</v>
          </cell>
          <cell r="GM7">
            <v>0</v>
          </cell>
          <cell r="GN7">
            <v>0</v>
          </cell>
          <cell r="GO7">
            <v>0</v>
          </cell>
          <cell r="GP7">
            <v>0</v>
          </cell>
          <cell r="GQ7">
            <v>0</v>
          </cell>
          <cell r="GU7">
            <v>0</v>
          </cell>
          <cell r="GV7">
            <v>0</v>
          </cell>
          <cell r="GW7">
            <v>0</v>
          </cell>
          <cell r="GX7">
            <v>0</v>
          </cell>
          <cell r="GY7">
            <v>0</v>
          </cell>
          <cell r="GZ7">
            <v>0</v>
          </cell>
          <cell r="HA7">
            <v>0</v>
          </cell>
          <cell r="HB7">
            <v>0</v>
          </cell>
          <cell r="HC7">
            <v>0</v>
          </cell>
          <cell r="HD7">
            <v>0</v>
          </cell>
          <cell r="HE7">
            <v>0</v>
          </cell>
          <cell r="HF7">
            <v>0</v>
          </cell>
          <cell r="HG7">
            <v>0</v>
          </cell>
          <cell r="HK7">
            <v>183.27538000000001</v>
          </cell>
          <cell r="HL7">
            <v>460.06438000000003</v>
          </cell>
          <cell r="HM7">
            <v>745.40966000000003</v>
          </cell>
          <cell r="HN7">
            <v>994.68903</v>
          </cell>
          <cell r="HO7">
            <v>186.61661999999998</v>
          </cell>
          <cell r="HS7">
            <v>-9.0541499999999999</v>
          </cell>
          <cell r="HT7">
            <v>52.713940000000001</v>
          </cell>
          <cell r="HU7">
            <v>130.74059</v>
          </cell>
          <cell r="HV7">
            <v>188.95318</v>
          </cell>
          <cell r="HW7">
            <v>-0.73869000000000007</v>
          </cell>
          <cell r="IA7">
            <v>-4.9401889113529593E-2</v>
          </cell>
          <cell r="IB7">
            <v>0.1145794855928642</v>
          </cell>
          <cell r="IC7">
            <v>0.1753942791672434</v>
          </cell>
          <cell r="ID7">
            <v>0.18996206281675793</v>
          </cell>
          <cell r="IE7">
            <v>-3.9583291134519536E-3</v>
          </cell>
          <cell r="IF7">
            <v>0</v>
          </cell>
          <cell r="IG7">
            <v>0</v>
          </cell>
          <cell r="IH7">
            <v>0</v>
          </cell>
          <cell r="II7">
            <v>-19.44538</v>
          </cell>
          <cell r="IJ7">
            <v>31.345029999999998</v>
          </cell>
          <cell r="IK7">
            <v>98.242649999999998</v>
          </cell>
          <cell r="IL7">
            <v>144.35804000000002</v>
          </cell>
          <cell r="IM7">
            <v>-11.14156</v>
          </cell>
          <cell r="IR7" t="str">
            <v>EUR</v>
          </cell>
          <cell r="IS7">
            <v>1</v>
          </cell>
          <cell r="IT7">
            <v>1</v>
          </cell>
          <cell r="IU7">
            <v>1</v>
          </cell>
          <cell r="IV7">
            <v>1</v>
          </cell>
          <cell r="IW7">
            <v>1</v>
          </cell>
        </row>
        <row r="8">
          <cell r="A8">
            <v>8</v>
          </cell>
          <cell r="B8" t="str">
            <v>Italy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O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K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M8">
            <v>0</v>
          </cell>
          <cell r="EQ8">
            <v>0</v>
          </cell>
          <cell r="ER8">
            <v>0</v>
          </cell>
          <cell r="ES8">
            <v>0</v>
          </cell>
          <cell r="ET8">
            <v>0</v>
          </cell>
          <cell r="EU8">
            <v>0</v>
          </cell>
          <cell r="EY8">
            <v>0</v>
          </cell>
          <cell r="EZ8">
            <v>0</v>
          </cell>
          <cell r="FA8">
            <v>0</v>
          </cell>
          <cell r="FB8">
            <v>0</v>
          </cell>
          <cell r="FC8">
            <v>0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0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0</v>
          </cell>
          <cell r="FR8">
            <v>0</v>
          </cell>
          <cell r="FS8">
            <v>0</v>
          </cell>
          <cell r="FW8">
            <v>0</v>
          </cell>
          <cell r="FX8">
            <v>0</v>
          </cell>
          <cell r="FY8">
            <v>0</v>
          </cell>
          <cell r="FZ8">
            <v>0</v>
          </cell>
          <cell r="GA8">
            <v>0</v>
          </cell>
          <cell r="GE8">
            <v>0</v>
          </cell>
          <cell r="GF8">
            <v>0</v>
          </cell>
          <cell r="GG8">
            <v>0</v>
          </cell>
          <cell r="GH8">
            <v>0</v>
          </cell>
          <cell r="GI8">
            <v>0</v>
          </cell>
          <cell r="GM8">
            <v>0</v>
          </cell>
          <cell r="GN8">
            <v>0</v>
          </cell>
          <cell r="GO8">
            <v>0</v>
          </cell>
          <cell r="GP8">
            <v>0</v>
          </cell>
          <cell r="GQ8">
            <v>0</v>
          </cell>
          <cell r="GU8">
            <v>0</v>
          </cell>
          <cell r="GV8">
            <v>0</v>
          </cell>
          <cell r="GW8">
            <v>0</v>
          </cell>
          <cell r="GX8">
            <v>0</v>
          </cell>
          <cell r="GY8">
            <v>0</v>
          </cell>
          <cell r="GZ8">
            <v>0</v>
          </cell>
          <cell r="HA8">
            <v>0</v>
          </cell>
          <cell r="HB8">
            <v>0</v>
          </cell>
          <cell r="HC8">
            <v>0</v>
          </cell>
          <cell r="HD8">
            <v>0</v>
          </cell>
          <cell r="HE8">
            <v>0</v>
          </cell>
          <cell r="HF8">
            <v>0</v>
          </cell>
          <cell r="HG8">
            <v>0</v>
          </cell>
          <cell r="HK8">
            <v>0</v>
          </cell>
          <cell r="HL8">
            <v>0</v>
          </cell>
          <cell r="HM8">
            <v>0</v>
          </cell>
          <cell r="HN8">
            <v>0</v>
          </cell>
          <cell r="HO8">
            <v>0</v>
          </cell>
          <cell r="HS8">
            <v>0</v>
          </cell>
          <cell r="HT8">
            <v>0</v>
          </cell>
          <cell r="HU8">
            <v>0</v>
          </cell>
          <cell r="HV8">
            <v>0</v>
          </cell>
          <cell r="HW8">
            <v>0</v>
          </cell>
          <cell r="IA8">
            <v>0</v>
          </cell>
          <cell r="IB8">
            <v>0</v>
          </cell>
          <cell r="IC8">
            <v>0</v>
          </cell>
          <cell r="ID8">
            <v>0</v>
          </cell>
          <cell r="IE8">
            <v>0</v>
          </cell>
          <cell r="IF8">
            <v>0</v>
          </cell>
          <cell r="IG8">
            <v>0</v>
          </cell>
          <cell r="IH8">
            <v>0</v>
          </cell>
          <cell r="II8">
            <v>0</v>
          </cell>
          <cell r="IJ8">
            <v>0</v>
          </cell>
          <cell r="IK8">
            <v>0</v>
          </cell>
          <cell r="IL8">
            <v>0</v>
          </cell>
          <cell r="IM8">
            <v>0</v>
          </cell>
          <cell r="IR8" t="str">
            <v>EUR</v>
          </cell>
          <cell r="IS8">
            <v>1</v>
          </cell>
          <cell r="IT8">
            <v>1</v>
          </cell>
          <cell r="IU8">
            <v>1</v>
          </cell>
          <cell r="IV8">
            <v>1</v>
          </cell>
          <cell r="IW8">
            <v>1</v>
          </cell>
        </row>
        <row r="9">
          <cell r="A9">
            <v>9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0</v>
          </cell>
          <cell r="FL9">
            <v>0</v>
          </cell>
          <cell r="FM9">
            <v>0</v>
          </cell>
          <cell r="FN9">
            <v>0</v>
          </cell>
          <cell r="GU9">
            <v>0</v>
          </cell>
          <cell r="GV9">
            <v>0</v>
          </cell>
          <cell r="GW9">
            <v>0</v>
          </cell>
          <cell r="GX9">
            <v>0</v>
          </cell>
          <cell r="GY9">
            <v>0</v>
          </cell>
          <cell r="GZ9">
            <v>0</v>
          </cell>
          <cell r="HA9">
            <v>0</v>
          </cell>
          <cell r="HB9">
            <v>0</v>
          </cell>
          <cell r="IA9">
            <v>0</v>
          </cell>
          <cell r="IB9">
            <v>0</v>
          </cell>
          <cell r="IC9">
            <v>0</v>
          </cell>
          <cell r="ID9">
            <v>0</v>
          </cell>
          <cell r="IE9">
            <v>0</v>
          </cell>
          <cell r="IF9">
            <v>0</v>
          </cell>
          <cell r="IG9">
            <v>0</v>
          </cell>
          <cell r="IH9">
            <v>0</v>
          </cell>
          <cell r="IR9" t="str">
            <v>EUR</v>
          </cell>
          <cell r="IS9">
            <v>1</v>
          </cell>
          <cell r="IT9">
            <v>1</v>
          </cell>
          <cell r="IU9">
            <v>1</v>
          </cell>
          <cell r="IV9">
            <v>1</v>
          </cell>
          <cell r="IW9">
            <v>1</v>
          </cell>
        </row>
        <row r="10">
          <cell r="A10">
            <v>10</v>
          </cell>
          <cell r="B10" t="str">
            <v>Spain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-0.49810000000000004</v>
          </cell>
          <cell r="AU10">
            <v>0</v>
          </cell>
          <cell r="AY10">
            <v>614.553</v>
          </cell>
          <cell r="AZ10">
            <v>1347.5609999999999</v>
          </cell>
          <cell r="BA10">
            <v>2005.9380000000001</v>
          </cell>
          <cell r="BB10">
            <v>2780.24</v>
          </cell>
          <cell r="BC10">
            <v>616.54499999999996</v>
          </cell>
          <cell r="BG10">
            <v>4.9070764767237334</v>
          </cell>
          <cell r="BH10">
            <v>4.8863566769890188</v>
          </cell>
          <cell r="BI10">
            <v>4.8931020001615195</v>
          </cell>
          <cell r="BJ10">
            <v>4.7686801283342453</v>
          </cell>
          <cell r="BK10">
            <v>5.1458113519694431</v>
          </cell>
          <cell r="BO10">
            <v>3.8610000000000002</v>
          </cell>
          <cell r="BP10">
            <v>8.4260000000000002</v>
          </cell>
          <cell r="BQ10">
            <v>12.606999999999999</v>
          </cell>
          <cell r="BR10">
            <v>17.056999999999999</v>
          </cell>
          <cell r="BS10">
            <v>4.173</v>
          </cell>
          <cell r="BW10">
            <v>-0.24299999999999999</v>
          </cell>
          <cell r="BX10">
            <v>-0.35899999999999999</v>
          </cell>
          <cell r="BY10">
            <v>-0.59499999999999997</v>
          </cell>
          <cell r="BZ10">
            <v>-0.77529999999999988</v>
          </cell>
          <cell r="CA10">
            <v>-0.29149999999999998</v>
          </cell>
          <cell r="CE10">
            <v>-6.2937062937062929E-2</v>
          </cell>
          <cell r="CF10">
            <v>-4.2606218846427721E-2</v>
          </cell>
          <cell r="CG10">
            <v>-4.719600222098834E-2</v>
          </cell>
          <cell r="CH10">
            <v>-4.5453479509878637E-2</v>
          </cell>
          <cell r="CI10">
            <v>-6.9853822190270781E-2</v>
          </cell>
          <cell r="CJ10">
            <v>0</v>
          </cell>
          <cell r="CK10">
            <v>0</v>
          </cell>
          <cell r="CL10">
            <v>0</v>
          </cell>
          <cell r="CM10">
            <v>-0.97899999999999998</v>
          </cell>
          <cell r="CN10">
            <v>-1.8365</v>
          </cell>
          <cell r="CO10">
            <v>-2.7984999999999998</v>
          </cell>
          <cell r="CP10">
            <v>-3.6812899999999997</v>
          </cell>
          <cell r="CQ10">
            <v>-0.97750000000000004</v>
          </cell>
          <cell r="CU10">
            <v>5.0960000000000001</v>
          </cell>
          <cell r="CV10">
            <v>11.24</v>
          </cell>
          <cell r="CW10">
            <v>16.920000000000002</v>
          </cell>
          <cell r="CX10">
            <v>23.13</v>
          </cell>
          <cell r="CY10">
            <v>6.2450000000000001</v>
          </cell>
          <cell r="DC10">
            <v>-0.82899999999999996</v>
          </cell>
          <cell r="DD10">
            <v>-1.5509999999999999</v>
          </cell>
          <cell r="DE10">
            <v>-2.3159999999999998</v>
          </cell>
          <cell r="DF10">
            <v>-3.173</v>
          </cell>
          <cell r="DG10">
            <v>-0.88749999999999996</v>
          </cell>
          <cell r="DK10">
            <v>-0.16267660910518053</v>
          </cell>
          <cell r="DL10">
            <v>-0.13798932384341636</v>
          </cell>
          <cell r="DM10">
            <v>-0.13687943262411345</v>
          </cell>
          <cell r="DN10">
            <v>-0.13718115002161696</v>
          </cell>
          <cell r="DO10">
            <v>-0.14211369095276219</v>
          </cell>
          <cell r="DP10">
            <v>0</v>
          </cell>
          <cell r="DQ10">
            <v>0</v>
          </cell>
          <cell r="DR10">
            <v>0</v>
          </cell>
          <cell r="DS10">
            <v>-0.95599999999999996</v>
          </cell>
          <cell r="DT10">
            <v>-1.8089999999999999</v>
          </cell>
          <cell r="DU10">
            <v>-2.7</v>
          </cell>
          <cell r="DV10">
            <v>-3.2082000000000002</v>
          </cell>
          <cell r="DW10">
            <v>-1.0135000000000001</v>
          </cell>
          <cell r="EA10">
            <v>78.908000000000001</v>
          </cell>
          <cell r="EB10">
            <v>174.358</v>
          </cell>
          <cell r="EC10">
            <v>261.74700000000001</v>
          </cell>
          <cell r="ED10">
            <v>357.14400000000001</v>
          </cell>
          <cell r="EE10">
            <v>96.733999999999995</v>
          </cell>
          <cell r="EI10">
            <v>53.59</v>
          </cell>
          <cell r="EJ10">
            <v>64.459999999999994</v>
          </cell>
          <cell r="EK10">
            <v>64.64</v>
          </cell>
          <cell r="EL10">
            <v>64.760000000000005</v>
          </cell>
          <cell r="EM10">
            <v>64.55</v>
          </cell>
          <cell r="EQ10">
            <v>5.0960000000000001</v>
          </cell>
          <cell r="ER10">
            <v>11.24</v>
          </cell>
          <cell r="ES10">
            <v>16.920000000000002</v>
          </cell>
          <cell r="ET10">
            <v>23.13</v>
          </cell>
          <cell r="EU10">
            <v>6.2450000000000001</v>
          </cell>
          <cell r="EY10">
            <v>-0.53700000000000003</v>
          </cell>
          <cell r="EZ10">
            <v>-0.96799999999999997</v>
          </cell>
          <cell r="FA10">
            <v>-1.44</v>
          </cell>
          <cell r="FB10">
            <v>-1.9950000000000001</v>
          </cell>
          <cell r="FC10">
            <v>-0.59399999999999997</v>
          </cell>
          <cell r="FG10">
            <v>-0.10537676609105182</v>
          </cell>
          <cell r="FH10">
            <v>-8.6120996441281128E-2</v>
          </cell>
          <cell r="FI10">
            <v>-8.5106382978723388E-2</v>
          </cell>
          <cell r="FJ10">
            <v>-8.6251621271076537E-2</v>
          </cell>
          <cell r="FK10">
            <v>-9.5116092874299438E-2</v>
          </cell>
          <cell r="FL10">
            <v>0</v>
          </cell>
          <cell r="FM10">
            <v>0</v>
          </cell>
          <cell r="FN10">
            <v>0</v>
          </cell>
          <cell r="FO10">
            <v>-0.66400000000000003</v>
          </cell>
          <cell r="FP10">
            <v>-1.226</v>
          </cell>
          <cell r="FQ10">
            <v>-1.8240000000000001</v>
          </cell>
          <cell r="FR10">
            <v>-2.0302000000000002</v>
          </cell>
          <cell r="FS10">
            <v>-0.71899999999999997</v>
          </cell>
          <cell r="FW10">
            <v>0</v>
          </cell>
          <cell r="FX10">
            <v>0</v>
          </cell>
          <cell r="FY10">
            <v>0</v>
          </cell>
          <cell r="FZ10">
            <v>0</v>
          </cell>
          <cell r="GA10">
            <v>0</v>
          </cell>
          <cell r="GE10">
            <v>0</v>
          </cell>
          <cell r="GF10">
            <v>0</v>
          </cell>
          <cell r="GG10">
            <v>0</v>
          </cell>
          <cell r="GH10">
            <v>0</v>
          </cell>
          <cell r="GI10">
            <v>0</v>
          </cell>
          <cell r="GM10">
            <v>0</v>
          </cell>
          <cell r="GN10">
            <v>0</v>
          </cell>
          <cell r="GO10">
            <v>0</v>
          </cell>
          <cell r="GP10">
            <v>0</v>
          </cell>
          <cell r="GQ10">
            <v>0</v>
          </cell>
          <cell r="GU10">
            <v>0</v>
          </cell>
          <cell r="GV10">
            <v>0</v>
          </cell>
          <cell r="GW10">
            <v>0</v>
          </cell>
          <cell r="GX10">
            <v>0</v>
          </cell>
          <cell r="GY10">
            <v>0</v>
          </cell>
          <cell r="GZ10">
            <v>0</v>
          </cell>
          <cell r="HA10">
            <v>0</v>
          </cell>
          <cell r="HB10">
            <v>0</v>
          </cell>
          <cell r="HC10">
            <v>0</v>
          </cell>
          <cell r="HD10">
            <v>0</v>
          </cell>
          <cell r="HE10">
            <v>0</v>
          </cell>
          <cell r="HF10">
            <v>0</v>
          </cell>
          <cell r="HG10">
            <v>0</v>
          </cell>
          <cell r="HK10">
            <v>13.68736</v>
          </cell>
          <cell r="HL10">
            <v>30.541</v>
          </cell>
          <cell r="HM10">
            <v>44.4</v>
          </cell>
          <cell r="HN10">
            <v>56.128</v>
          </cell>
          <cell r="HO10">
            <v>10.928000000000001</v>
          </cell>
          <cell r="HS10">
            <v>-0.90125999999999995</v>
          </cell>
          <cell r="HT10">
            <v>-1.3280000000000001</v>
          </cell>
          <cell r="HU10">
            <v>-2.0139999999999998</v>
          </cell>
          <cell r="HV10">
            <v>-2.0673000000000004</v>
          </cell>
          <cell r="HW10">
            <v>-0.96699999999999997</v>
          </cell>
          <cell r="IA10">
            <v>-6.5846152946952508E-2</v>
          </cell>
          <cell r="IB10">
            <v>-4.3482531678726961E-2</v>
          </cell>
          <cell r="IC10">
            <v>-4.5360360360360355E-2</v>
          </cell>
          <cell r="ID10">
            <v>-3.6831884264538206E-2</v>
          </cell>
          <cell r="IE10">
            <v>-8.8488286969253288E-2</v>
          </cell>
          <cell r="IF10">
            <v>0</v>
          </cell>
          <cell r="IG10">
            <v>0</v>
          </cell>
          <cell r="IH10">
            <v>0</v>
          </cell>
          <cell r="II10">
            <v>-1.7662599999999999</v>
          </cell>
          <cell r="IJ10">
            <v>-3.0659999999999998</v>
          </cell>
          <cell r="IK10">
            <v>-4.6040000000000001</v>
          </cell>
          <cell r="IL10">
            <v>-5.5098400000000005</v>
          </cell>
          <cell r="IM10">
            <v>-1.7789999999999999</v>
          </cell>
          <cell r="IR10" t="str">
            <v>EUR</v>
          </cell>
          <cell r="IS10">
            <v>1</v>
          </cell>
          <cell r="IT10">
            <v>1</v>
          </cell>
          <cell r="IU10">
            <v>1</v>
          </cell>
          <cell r="IV10">
            <v>1</v>
          </cell>
          <cell r="IW10">
            <v>1</v>
          </cell>
        </row>
        <row r="11">
          <cell r="A11">
            <v>11</v>
          </cell>
          <cell r="B11" t="str">
            <v>United Kingdom</v>
          </cell>
          <cell r="C11">
            <v>911.596</v>
          </cell>
          <cell r="D11">
            <v>1951.5709999999999</v>
          </cell>
          <cell r="E11">
            <v>2955.0419999999999</v>
          </cell>
          <cell r="F11">
            <v>3823.5709999999999</v>
          </cell>
          <cell r="G11">
            <v>887.178</v>
          </cell>
          <cell r="K11">
            <v>66.453168999999988</v>
          </cell>
          <cell r="L11">
            <v>67.923231999999999</v>
          </cell>
          <cell r="M11">
            <v>68.502668999999997</v>
          </cell>
          <cell r="N11">
            <v>68.503292000000002</v>
          </cell>
          <cell r="O11">
            <v>67.996479800000003</v>
          </cell>
          <cell r="S11">
            <v>107.73496</v>
          </cell>
          <cell r="T11">
            <v>241.4367</v>
          </cell>
          <cell r="U11">
            <v>368.69459999999998</v>
          </cell>
          <cell r="V11">
            <v>475.69709999999998</v>
          </cell>
          <cell r="W11">
            <v>105.13066999999999</v>
          </cell>
          <cell r="AA11">
            <v>9.0955624999999998</v>
          </cell>
          <cell r="AB11">
            <v>41.834397500000001</v>
          </cell>
          <cell r="AC11">
            <v>79.340107500000002</v>
          </cell>
          <cell r="AD11">
            <v>106.2631725</v>
          </cell>
          <cell r="AE11">
            <v>2.5844875000000007</v>
          </cell>
          <cell r="AI11">
            <v>8.4425357377029706E-2</v>
          </cell>
          <cell r="AJ11">
            <v>0.17327273566943219</v>
          </cell>
          <cell r="AK11">
            <v>0.21519194341332909</v>
          </cell>
          <cell r="AL11">
            <v>0.22338410829075897</v>
          </cell>
          <cell r="AM11">
            <v>2.4583572995397068E-2</v>
          </cell>
          <cell r="AN11">
            <v>0</v>
          </cell>
          <cell r="AO11">
            <v>0</v>
          </cell>
          <cell r="AP11">
            <v>0</v>
          </cell>
          <cell r="AQ11">
            <v>3.2639700000000005</v>
          </cell>
          <cell r="AR11">
            <v>30.237504999999995</v>
          </cell>
          <cell r="AS11">
            <v>62.150499999999994</v>
          </cell>
          <cell r="AT11">
            <v>83.515274999999988</v>
          </cell>
          <cell r="AU11">
            <v>-2.5009700000000001</v>
          </cell>
          <cell r="AY11">
            <v>6359.5349999999999</v>
          </cell>
          <cell r="AZ11">
            <v>13218.298000000001</v>
          </cell>
          <cell r="BA11">
            <v>19752.296999999999</v>
          </cell>
          <cell r="BB11">
            <v>25739.562999999998</v>
          </cell>
          <cell r="BC11">
            <v>6280.3620000000001</v>
          </cell>
          <cell r="BG11">
            <v>10.644345969555415</v>
          </cell>
          <cell r="BH11">
            <v>10.723221263222845</v>
          </cell>
          <cell r="BI11">
            <v>10.888696437811614</v>
          </cell>
          <cell r="BJ11">
            <v>10.884014823217798</v>
          </cell>
          <cell r="BK11">
            <v>10.700873222324255</v>
          </cell>
          <cell r="BO11">
            <v>120.32432</v>
          </cell>
          <cell r="BP11">
            <v>254.83418</v>
          </cell>
          <cell r="BQ11">
            <v>385.6189</v>
          </cell>
          <cell r="BR11">
            <v>500.67313000000001</v>
          </cell>
          <cell r="BS11">
            <v>113.83849000000001</v>
          </cell>
          <cell r="BW11">
            <v>22.944572500000003</v>
          </cell>
          <cell r="BX11">
            <v>52.523887500000001</v>
          </cell>
          <cell r="BY11">
            <v>77.258177500000002</v>
          </cell>
          <cell r="BZ11">
            <v>96.941262500000008</v>
          </cell>
          <cell r="CA11">
            <v>20.6242375</v>
          </cell>
          <cell r="CE11">
            <v>0.19068940094571074</v>
          </cell>
          <cell r="CF11">
            <v>0.20611005752838965</v>
          </cell>
          <cell r="CG11">
            <v>0.20034852415169485</v>
          </cell>
          <cell r="CH11">
            <v>0.19362185963524747</v>
          </cell>
          <cell r="CI11">
            <v>0.18117103889905775</v>
          </cell>
          <cell r="CJ11">
            <v>0</v>
          </cell>
          <cell r="CK11">
            <v>0</v>
          </cell>
          <cell r="CL11">
            <v>0</v>
          </cell>
          <cell r="CM11">
            <v>11.234529999999999</v>
          </cell>
          <cell r="CN11">
            <v>28.597845000000003</v>
          </cell>
          <cell r="CO11">
            <v>41.47166</v>
          </cell>
          <cell r="CP11">
            <v>50.018944999999995</v>
          </cell>
          <cell r="CQ11">
            <v>10.136749999999999</v>
          </cell>
          <cell r="CU11">
            <v>181.77454</v>
          </cell>
          <cell r="CV11">
            <v>381.60478999999998</v>
          </cell>
          <cell r="CW11">
            <v>591.08806000000004</v>
          </cell>
          <cell r="CX11">
            <v>773.86020000000008</v>
          </cell>
          <cell r="CY11">
            <v>163.15181000000001</v>
          </cell>
          <cell r="DC11">
            <v>9.5392624999999995</v>
          </cell>
          <cell r="DD11">
            <v>22.433837499999999</v>
          </cell>
          <cell r="DE11">
            <v>37.634597500000005</v>
          </cell>
          <cell r="DF11">
            <v>46.844162500000003</v>
          </cell>
          <cell r="DG11">
            <v>14.576387499999999</v>
          </cell>
          <cell r="DK11">
            <v>5.2478540173997959E-2</v>
          </cell>
          <cell r="DL11">
            <v>5.8788144404581508E-2</v>
          </cell>
          <cell r="DM11">
            <v>6.3670035053660201E-2</v>
          </cell>
          <cell r="DN11">
            <v>6.0533107271830235E-2</v>
          </cell>
          <cell r="DO11">
            <v>8.934248109168999E-2</v>
          </cell>
          <cell r="DP11">
            <v>0</v>
          </cell>
          <cell r="DQ11">
            <v>0</v>
          </cell>
          <cell r="DR11">
            <v>0</v>
          </cell>
          <cell r="DS11">
            <v>6.4632500000000004</v>
          </cell>
          <cell r="DT11">
            <v>16.196805000000001</v>
          </cell>
          <cell r="DU11">
            <v>28.215730000000001</v>
          </cell>
          <cell r="DV11">
            <v>34.045105000000007</v>
          </cell>
          <cell r="DW11">
            <v>11.495760000000001</v>
          </cell>
          <cell r="EA11">
            <v>902.27700000000004</v>
          </cell>
          <cell r="EB11">
            <v>1907.4090000000001</v>
          </cell>
          <cell r="EC11">
            <v>2922.97</v>
          </cell>
          <cell r="ED11">
            <v>3842.3310000000001</v>
          </cell>
          <cell r="EE11">
            <v>876.95299999999997</v>
          </cell>
          <cell r="EI11">
            <v>89.769418000000002</v>
          </cell>
          <cell r="EJ11">
            <v>88.998559999999998</v>
          </cell>
          <cell r="EK11">
            <v>88.701893999999996</v>
          </cell>
          <cell r="EL11">
            <v>88.800025599999998</v>
          </cell>
          <cell r="EM11">
            <v>91.700401200000002</v>
          </cell>
          <cell r="EQ11">
            <v>108.90768</v>
          </cell>
          <cell r="ER11">
            <v>231.55567000000002</v>
          </cell>
          <cell r="ES11">
            <v>356.17255</v>
          </cell>
          <cell r="ET11">
            <v>469.58868000000001</v>
          </cell>
          <cell r="EU11">
            <v>104.31196000000001</v>
          </cell>
          <cell r="EY11">
            <v>-0.35364000000000001</v>
          </cell>
          <cell r="EZ11">
            <v>1.0876400000000002</v>
          </cell>
          <cell r="FA11">
            <v>1.1993199999999999</v>
          </cell>
          <cell r="FB11">
            <v>0.11284999999999999</v>
          </cell>
          <cell r="FC11">
            <v>2.0710300000000004</v>
          </cell>
          <cell r="FG11">
            <v>-3.2471539197235677E-3</v>
          </cell>
          <cell r="FH11">
            <v>4.6970994059441521E-3</v>
          </cell>
          <cell r="FI11">
            <v>3.3672443314343003E-3</v>
          </cell>
          <cell r="FJ11">
            <v>2.4031669587946624E-4</v>
          </cell>
          <cell r="FK11">
            <v>1.9854195051075638E-2</v>
          </cell>
          <cell r="FL11">
            <v>0</v>
          </cell>
          <cell r="FM11">
            <v>0</v>
          </cell>
          <cell r="FN11">
            <v>0</v>
          </cell>
          <cell r="FO11">
            <v>-1.8608900000000002</v>
          </cell>
          <cell r="FP11">
            <v>-1.9513800000000001</v>
          </cell>
          <cell r="FQ11">
            <v>-3.3521300000000003</v>
          </cell>
          <cell r="FR11">
            <v>-5.9633599999999998</v>
          </cell>
          <cell r="FS11">
            <v>0.67952999999999997</v>
          </cell>
          <cell r="FW11">
            <v>750.73699999999997</v>
          </cell>
          <cell r="FX11">
            <v>1543.2149999999999</v>
          </cell>
          <cell r="FY11">
            <v>2279.73</v>
          </cell>
          <cell r="FZ11">
            <v>2993.703</v>
          </cell>
          <cell r="GA11">
            <v>642.91399999999999</v>
          </cell>
          <cell r="GE11">
            <v>72.866860000000003</v>
          </cell>
          <cell r="GF11">
            <v>150.04911999999999</v>
          </cell>
          <cell r="GG11">
            <v>234.91551000000001</v>
          </cell>
          <cell r="GH11">
            <v>304.27152000000001</v>
          </cell>
          <cell r="GI11">
            <v>58.839849999999998</v>
          </cell>
          <cell r="GM11">
            <v>13.83548</v>
          </cell>
          <cell r="GN11">
            <v>29.340869999999999</v>
          </cell>
          <cell r="GO11">
            <v>47.954370000000004</v>
          </cell>
          <cell r="GP11">
            <v>62.463509999999999</v>
          </cell>
          <cell r="GQ11">
            <v>16.17409</v>
          </cell>
          <cell r="GU11">
            <v>0.18987342119586326</v>
          </cell>
          <cell r="GV11">
            <v>0.19554176658950084</v>
          </cell>
          <cell r="GW11">
            <v>0.20413454181888629</v>
          </cell>
          <cell r="GX11">
            <v>0.20528871713001598</v>
          </cell>
          <cell r="GY11">
            <v>0.27488326363850352</v>
          </cell>
          <cell r="GZ11">
            <v>0</v>
          </cell>
          <cell r="HA11">
            <v>0</v>
          </cell>
          <cell r="HB11">
            <v>0</v>
          </cell>
          <cell r="HC11">
            <v>12.42235</v>
          </cell>
          <cell r="HD11">
            <v>26.453310000000002</v>
          </cell>
          <cell r="HE11">
            <v>43.578780000000002</v>
          </cell>
          <cell r="HF11">
            <v>56.406580000000005</v>
          </cell>
          <cell r="HG11">
            <v>14.64512</v>
          </cell>
          <cell r="HK11">
            <v>351.31294000000003</v>
          </cell>
          <cell r="HL11">
            <v>749.70551</v>
          </cell>
          <cell r="HM11">
            <v>1150.9486899999999</v>
          </cell>
          <cell r="HN11">
            <v>1491.1582599999999</v>
          </cell>
          <cell r="HO11">
            <v>327.58503000000002</v>
          </cell>
          <cell r="HS11">
            <v>38.46781</v>
          </cell>
          <cell r="HT11">
            <v>113.19030000000001</v>
          </cell>
          <cell r="HU11">
            <v>187.90414999999999</v>
          </cell>
          <cell r="HV11">
            <v>246.28301999999999</v>
          </cell>
          <cell r="HW11">
            <v>30.21678</v>
          </cell>
          <cell r="IA11">
            <v>0.10949727613221419</v>
          </cell>
          <cell r="IB11">
            <v>0.15097968267566822</v>
          </cell>
          <cell r="IC11">
            <v>0.16326023187011054</v>
          </cell>
          <cell r="ID11">
            <v>0.16516222764980024</v>
          </cell>
          <cell r="IE11">
            <v>9.2241028230136149E-2</v>
          </cell>
          <cell r="IF11">
            <v>0</v>
          </cell>
          <cell r="IG11">
            <v>0</v>
          </cell>
          <cell r="IH11">
            <v>0</v>
          </cell>
          <cell r="II11">
            <v>16.649810000000002</v>
          </cell>
          <cell r="IJ11">
            <v>69.087969999999999</v>
          </cell>
          <cell r="IK11">
            <v>121.81771000000001</v>
          </cell>
          <cell r="IL11">
            <v>158.77170999999998</v>
          </cell>
          <cell r="IM11">
            <v>10.54715</v>
          </cell>
          <cell r="IR11" t="str">
            <v>GBP</v>
          </cell>
          <cell r="IS11">
            <v>0.74373999999999996</v>
          </cell>
          <cell r="IT11">
            <v>0.73280000000000001</v>
          </cell>
          <cell r="IU11">
            <v>0.72789999999999999</v>
          </cell>
          <cell r="IV11">
            <v>0.72643999999999997</v>
          </cell>
          <cell r="IW11">
            <v>0.77110999999999996</v>
          </cell>
        </row>
        <row r="12">
          <cell r="A12">
            <v>12</v>
          </cell>
        </row>
        <row r="13">
          <cell r="A13">
            <v>13</v>
          </cell>
          <cell r="B13" t="str">
            <v>WESTERN AND SOUTHERN EUROPE</v>
          </cell>
          <cell r="C13">
            <v>3293.596</v>
          </cell>
          <cell r="D13">
            <v>7591.5709999999999</v>
          </cell>
          <cell r="E13">
            <v>11830.041999999999</v>
          </cell>
          <cell r="F13">
            <v>15739.571</v>
          </cell>
          <cell r="G13">
            <v>3398.1779999999999</v>
          </cell>
          <cell r="S13">
            <v>285.02195999999998</v>
          </cell>
          <cell r="T13">
            <v>659.74170000000004</v>
          </cell>
          <cell r="U13">
            <v>1025.3576</v>
          </cell>
          <cell r="V13">
            <v>1344.2750999999998</v>
          </cell>
          <cell r="W13">
            <v>290.03766999999999</v>
          </cell>
          <cell r="AA13">
            <v>5.1498525000000015</v>
          </cell>
          <cell r="AB13">
            <v>107.35400749999998</v>
          </cell>
          <cell r="AC13">
            <v>221.90420750000001</v>
          </cell>
          <cell r="AD13">
            <v>309.46336250000002</v>
          </cell>
          <cell r="AE13">
            <v>11.904897500000001</v>
          </cell>
          <cell r="AI13">
            <v>1.8068265687317574E-2</v>
          </cell>
          <cell r="AJ13">
            <v>0.16272127030927402</v>
          </cell>
          <cell r="AK13">
            <v>0.2164164068223613</v>
          </cell>
          <cell r="AL13">
            <v>0.23020835727746505</v>
          </cell>
          <cell r="AM13">
            <v>4.104603895073354E-2</v>
          </cell>
          <cell r="AN13">
            <v>0</v>
          </cell>
          <cell r="AO13">
            <v>0</v>
          </cell>
          <cell r="AP13">
            <v>0</v>
          </cell>
          <cell r="AQ13">
            <v>-15.363849999999998</v>
          </cell>
          <cell r="AR13">
            <v>66.375124999999997</v>
          </cell>
          <cell r="AS13">
            <v>160.48346000000001</v>
          </cell>
          <cell r="AT13">
            <v>226.09564499999999</v>
          </cell>
          <cell r="AU13">
            <v>-4.5545500000000008</v>
          </cell>
          <cell r="AY13">
            <v>12263.088</v>
          </cell>
          <cell r="AZ13">
            <v>27219.690000000002</v>
          </cell>
          <cell r="BA13">
            <v>41701.623</v>
          </cell>
          <cell r="BB13">
            <v>55144.144</v>
          </cell>
          <cell r="BC13">
            <v>12080.116</v>
          </cell>
          <cell r="BO13">
            <v>176.26202999999998</v>
          </cell>
          <cell r="BP13">
            <v>387.17241000000001</v>
          </cell>
          <cell r="BQ13">
            <v>590.11989000000005</v>
          </cell>
          <cell r="BR13">
            <v>773.55334000000005</v>
          </cell>
          <cell r="BS13">
            <v>169.98439000000002</v>
          </cell>
          <cell r="BW13">
            <v>28.058572500000004</v>
          </cell>
          <cell r="BX13">
            <v>72.418887499999997</v>
          </cell>
          <cell r="BY13">
            <v>110.79917749999998</v>
          </cell>
          <cell r="BZ13">
            <v>141.53596250000001</v>
          </cell>
          <cell r="CA13">
            <v>28.7062375</v>
          </cell>
          <cell r="CE13">
            <v>0.15918670912844932</v>
          </cell>
          <cell r="CF13">
            <v>0.18704557873842301</v>
          </cell>
          <cell r="CG13">
            <v>0.18775706322998192</v>
          </cell>
          <cell r="CH13">
            <v>0.18296858817777195</v>
          </cell>
          <cell r="CI13">
            <v>0.16887572735355286</v>
          </cell>
          <cell r="CJ13">
            <v>0</v>
          </cell>
          <cell r="CK13">
            <v>0</v>
          </cell>
          <cell r="CL13">
            <v>0</v>
          </cell>
          <cell r="CM13">
            <v>11.13153</v>
          </cell>
          <cell r="CN13">
            <v>37.770345000000006</v>
          </cell>
          <cell r="CO13">
            <v>58.808159999999987</v>
          </cell>
          <cell r="CP13">
            <v>72.853655000000003</v>
          </cell>
          <cell r="CQ13">
            <v>13.268750000000001</v>
          </cell>
          <cell r="CU13">
            <v>290.33154000000002</v>
          </cell>
          <cell r="CV13">
            <v>640.6707899999999</v>
          </cell>
          <cell r="CW13">
            <v>999.06506000000013</v>
          </cell>
          <cell r="CX13">
            <v>1329.9621999999999</v>
          </cell>
          <cell r="CY13">
            <v>283.74781000000002</v>
          </cell>
          <cell r="DC13">
            <v>-0.75493750000000048</v>
          </cell>
          <cell r="DD13">
            <v>10.498837499999999</v>
          </cell>
          <cell r="DE13">
            <v>18.837247500000004</v>
          </cell>
          <cell r="DF13">
            <v>31.310012500000003</v>
          </cell>
          <cell r="DG13">
            <v>3.9474875000000003</v>
          </cell>
          <cell r="DK13">
            <v>-2.6002600337531375E-3</v>
          </cell>
          <cell r="DL13">
            <v>1.6387257955056762E-2</v>
          </cell>
          <cell r="DM13">
            <v>1.8854875677465893E-2</v>
          </cell>
          <cell r="DN13">
            <v>2.354203187128176E-2</v>
          </cell>
          <cell r="DO13">
            <v>1.3911957593611031E-2</v>
          </cell>
          <cell r="DP13">
            <v>0</v>
          </cell>
          <cell r="DQ13">
            <v>0</v>
          </cell>
          <cell r="DR13">
            <v>0</v>
          </cell>
          <cell r="DS13">
            <v>-7.4199499999999983</v>
          </cell>
          <cell r="DT13">
            <v>-2.7718449999999972</v>
          </cell>
          <cell r="DU13">
            <v>-1.0056200000000004</v>
          </cell>
          <cell r="DV13">
            <v>4.9947550000000032</v>
          </cell>
          <cell r="DW13">
            <v>-2.5662399999999996</v>
          </cell>
          <cell r="EA13">
            <v>2324.7249999999999</v>
          </cell>
          <cell r="EB13">
            <v>5292.5320000000011</v>
          </cell>
          <cell r="EC13">
            <v>8249.3260000000009</v>
          </cell>
          <cell r="ED13">
            <v>11109.885</v>
          </cell>
          <cell r="EE13">
            <v>2454.6759999999999</v>
          </cell>
          <cell r="EQ13">
            <v>217.46467999999999</v>
          </cell>
          <cell r="ER13">
            <v>490.62166999999999</v>
          </cell>
          <cell r="ES13">
            <v>764.14955000000009</v>
          </cell>
          <cell r="ET13">
            <v>1025.6906799999999</v>
          </cell>
          <cell r="EU13">
            <v>224.90796</v>
          </cell>
          <cell r="EY13">
            <v>-10.355840000000001</v>
          </cell>
          <cell r="EZ13">
            <v>-10.26436</v>
          </cell>
          <cell r="FA13">
            <v>-16.72203</v>
          </cell>
          <cell r="FB13">
            <v>-14.2433</v>
          </cell>
          <cell r="FC13">
            <v>-8.3071699999999993</v>
          </cell>
          <cell r="FG13">
            <v>-4.7620790649773571E-2</v>
          </cell>
          <cell r="FH13">
            <v>-2.0921130532208249E-2</v>
          </cell>
          <cell r="FI13">
            <v>-2.1883190273422261E-2</v>
          </cell>
          <cell r="FJ13">
            <v>-1.3886545210686716E-2</v>
          </cell>
          <cell r="FK13">
            <v>-3.6935864786644276E-2</v>
          </cell>
          <cell r="FL13">
            <v>0</v>
          </cell>
          <cell r="FM13">
            <v>0</v>
          </cell>
          <cell r="FN13">
            <v>0</v>
          </cell>
          <cell r="FO13">
            <v>-15.452089999999998</v>
          </cell>
          <cell r="FP13">
            <v>-20.337029999999999</v>
          </cell>
          <cell r="FQ13">
            <v>-31.697479999999999</v>
          </cell>
          <cell r="FR13">
            <v>-33.835709999999999</v>
          </cell>
          <cell r="FS13">
            <v>-13.13077</v>
          </cell>
          <cell r="FW13">
            <v>750.73699999999997</v>
          </cell>
          <cell r="FX13">
            <v>1543.2149999999999</v>
          </cell>
          <cell r="FY13">
            <v>2279.73</v>
          </cell>
          <cell r="FZ13">
            <v>2993.703</v>
          </cell>
          <cell r="GA13">
            <v>642.91399999999999</v>
          </cell>
          <cell r="GE13">
            <v>72.866860000000003</v>
          </cell>
          <cell r="GF13">
            <v>150.04911999999999</v>
          </cell>
          <cell r="GG13">
            <v>234.91551000000001</v>
          </cell>
          <cell r="GH13">
            <v>304.27152000000001</v>
          </cell>
          <cell r="GI13">
            <v>58.839849999999998</v>
          </cell>
          <cell r="GM13">
            <v>13.84624</v>
          </cell>
          <cell r="GN13">
            <v>29.3627</v>
          </cell>
          <cell r="GO13">
            <v>47.998330000000003</v>
          </cell>
          <cell r="GP13">
            <v>62.504809999999999</v>
          </cell>
          <cell r="GQ13">
            <v>16.216889999999999</v>
          </cell>
          <cell r="GU13">
            <v>0.19002108777570489</v>
          </cell>
          <cell r="GV13">
            <v>0.19568725228111969</v>
          </cell>
          <cell r="GW13">
            <v>0.20432167292827963</v>
          </cell>
          <cell r="GX13">
            <v>0.20542445116125227</v>
          </cell>
          <cell r="GY13">
            <v>0.27561066182187749</v>
          </cell>
          <cell r="GZ13">
            <v>0</v>
          </cell>
          <cell r="HA13">
            <v>0</v>
          </cell>
          <cell r="HB13">
            <v>0</v>
          </cell>
          <cell r="HC13">
            <v>12.433109999999999</v>
          </cell>
          <cell r="HD13">
            <v>26.475140000000003</v>
          </cell>
          <cell r="HE13">
            <v>43.62274</v>
          </cell>
          <cell r="HF13">
            <v>56.447880000000005</v>
          </cell>
          <cell r="HG13">
            <v>14.68792</v>
          </cell>
          <cell r="HK13">
            <v>697.81239000000005</v>
          </cell>
          <cell r="HL13">
            <v>1580.7021200000001</v>
          </cell>
          <cell r="HM13">
            <v>2451.5353400000004</v>
          </cell>
          <cell r="HN13">
            <v>3224.7194999999997</v>
          </cell>
          <cell r="HO13">
            <v>683.45155</v>
          </cell>
          <cell r="HS13">
            <v>27.09816</v>
          </cell>
          <cell r="HT13">
            <v>196.27534</v>
          </cell>
          <cell r="HU13">
            <v>368.49371000000002</v>
          </cell>
          <cell r="HV13">
            <v>510.85189000000003</v>
          </cell>
          <cell r="HW13">
            <v>34.286449999999995</v>
          </cell>
          <cell r="IA13">
            <v>3.8833016421505495E-2</v>
          </cell>
          <cell r="IB13">
            <v>0.12416972022533884</v>
          </cell>
          <cell r="IC13">
            <v>0.15031140036512791</v>
          </cell>
          <cell r="ID13">
            <v>0.15841746545707311</v>
          </cell>
          <cell r="IE13">
            <v>5.016661385872926E-2</v>
          </cell>
          <cell r="IF13">
            <v>0</v>
          </cell>
          <cell r="IG13">
            <v>0</v>
          </cell>
          <cell r="IH13">
            <v>0</v>
          </cell>
          <cell r="II13">
            <v>-20.70018</v>
          </cell>
          <cell r="IJ13">
            <v>99.803460000000001</v>
          </cell>
          <cell r="IK13">
            <v>223.51919000000001</v>
          </cell>
          <cell r="IL13">
            <v>316.76517999999999</v>
          </cell>
          <cell r="IM13">
            <v>-7.5661400000000008</v>
          </cell>
          <cell r="IR13" t="str">
            <v>EUR</v>
          </cell>
          <cell r="IS13">
            <v>1</v>
          </cell>
          <cell r="IT13">
            <v>1</v>
          </cell>
          <cell r="IU13">
            <v>1</v>
          </cell>
          <cell r="IV13">
            <v>1</v>
          </cell>
          <cell r="IW13">
            <v>1</v>
          </cell>
        </row>
        <row r="14">
          <cell r="A14">
            <v>14</v>
          </cell>
          <cell r="B14" t="str">
            <v>Albania</v>
          </cell>
          <cell r="C14">
            <v>0</v>
          </cell>
          <cell r="G14">
            <v>0</v>
          </cell>
          <cell r="S14">
            <v>0</v>
          </cell>
          <cell r="W14">
            <v>0</v>
          </cell>
          <cell r="AA14">
            <v>0</v>
          </cell>
          <cell r="AE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U14">
            <v>0</v>
          </cell>
          <cell r="AY14">
            <v>0</v>
          </cell>
          <cell r="BC14">
            <v>0</v>
          </cell>
          <cell r="BO14">
            <v>0</v>
          </cell>
          <cell r="BS14">
            <v>0</v>
          </cell>
          <cell r="BW14">
            <v>0</v>
          </cell>
          <cell r="CA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Q14">
            <v>0</v>
          </cell>
          <cell r="CU14">
            <v>0</v>
          </cell>
          <cell r="CY14">
            <v>0</v>
          </cell>
          <cell r="DC14">
            <v>0</v>
          </cell>
          <cell r="DG14">
            <v>0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>
            <v>0</v>
          </cell>
          <cell r="DQ14">
            <v>0</v>
          </cell>
          <cell r="DR14">
            <v>0</v>
          </cell>
          <cell r="DS14">
            <v>0</v>
          </cell>
          <cell r="DW14">
            <v>0</v>
          </cell>
          <cell r="EA14">
            <v>0</v>
          </cell>
          <cell r="EE14">
            <v>0</v>
          </cell>
          <cell r="EQ14">
            <v>0</v>
          </cell>
          <cell r="EU14">
            <v>0</v>
          </cell>
          <cell r="EY14">
            <v>0</v>
          </cell>
          <cell r="FC14">
            <v>0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0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S14">
            <v>0</v>
          </cell>
          <cell r="FW14">
            <v>0</v>
          </cell>
          <cell r="GA14">
            <v>0</v>
          </cell>
          <cell r="GE14">
            <v>0</v>
          </cell>
          <cell r="GI14">
            <v>0</v>
          </cell>
          <cell r="GM14">
            <v>0</v>
          </cell>
          <cell r="GQ14">
            <v>0</v>
          </cell>
          <cell r="GU14">
            <v>0</v>
          </cell>
          <cell r="GV14">
            <v>0</v>
          </cell>
          <cell r="GW14">
            <v>0</v>
          </cell>
          <cell r="GX14">
            <v>0</v>
          </cell>
          <cell r="GY14">
            <v>0</v>
          </cell>
          <cell r="GZ14">
            <v>0</v>
          </cell>
          <cell r="HA14">
            <v>0</v>
          </cell>
          <cell r="HB14">
            <v>0</v>
          </cell>
          <cell r="HC14">
            <v>0</v>
          </cell>
          <cell r="HG14">
            <v>0</v>
          </cell>
          <cell r="HK14">
            <v>0</v>
          </cell>
          <cell r="HO14">
            <v>0</v>
          </cell>
          <cell r="HS14">
            <v>0</v>
          </cell>
          <cell r="HW14">
            <v>0</v>
          </cell>
          <cell r="IA14">
            <v>0</v>
          </cell>
          <cell r="IB14">
            <v>0</v>
          </cell>
          <cell r="IC14">
            <v>0</v>
          </cell>
          <cell r="ID14">
            <v>0</v>
          </cell>
          <cell r="IE14">
            <v>0</v>
          </cell>
          <cell r="IF14">
            <v>0</v>
          </cell>
          <cell r="IG14">
            <v>0</v>
          </cell>
          <cell r="IH14">
            <v>0</v>
          </cell>
          <cell r="II14">
            <v>0</v>
          </cell>
          <cell r="IM14">
            <v>0</v>
          </cell>
          <cell r="IR14" t="str">
            <v>ALL</v>
          </cell>
        </row>
        <row r="15">
          <cell r="A15">
            <v>15</v>
          </cell>
          <cell r="B15" t="str">
            <v>Bosnia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K15">
            <v>144.04467</v>
          </cell>
          <cell r="L15">
            <v>141.854174</v>
          </cell>
          <cell r="M15">
            <v>140.38732400000001</v>
          </cell>
          <cell r="N15">
            <v>139.68323599999999</v>
          </cell>
          <cell r="O15">
            <v>140.05483799999999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  <cell r="DV15">
            <v>0</v>
          </cell>
          <cell r="DW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  <cell r="EE15">
            <v>0</v>
          </cell>
          <cell r="EI15">
            <v>112.908334</v>
          </cell>
          <cell r="EJ15">
            <v>109.603032</v>
          </cell>
          <cell r="EK15">
            <v>107.99927599999999</v>
          </cell>
          <cell r="EL15">
            <v>108.13618199999999</v>
          </cell>
          <cell r="EM15">
            <v>103.383588</v>
          </cell>
          <cell r="EQ15">
            <v>0</v>
          </cell>
          <cell r="ER15">
            <v>0</v>
          </cell>
          <cell r="ES15">
            <v>0</v>
          </cell>
          <cell r="ET15">
            <v>0</v>
          </cell>
          <cell r="EU15">
            <v>0</v>
          </cell>
          <cell r="EY15">
            <v>0</v>
          </cell>
          <cell r="EZ15">
            <v>0</v>
          </cell>
          <cell r="FA15">
            <v>0</v>
          </cell>
          <cell r="FB15">
            <v>0</v>
          </cell>
          <cell r="FC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0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0</v>
          </cell>
          <cell r="FR15">
            <v>0</v>
          </cell>
          <cell r="FS15">
            <v>0</v>
          </cell>
          <cell r="FW15">
            <v>0</v>
          </cell>
          <cell r="FX15">
            <v>0</v>
          </cell>
          <cell r="FY15">
            <v>0</v>
          </cell>
          <cell r="FZ15">
            <v>0</v>
          </cell>
          <cell r="GA15">
            <v>0</v>
          </cell>
          <cell r="GE15">
            <v>0</v>
          </cell>
          <cell r="GF15">
            <v>0</v>
          </cell>
          <cell r="GG15">
            <v>0</v>
          </cell>
          <cell r="GH15">
            <v>0</v>
          </cell>
          <cell r="GI15">
            <v>0</v>
          </cell>
          <cell r="GM15">
            <v>0</v>
          </cell>
          <cell r="GN15">
            <v>0</v>
          </cell>
          <cell r="GO15">
            <v>0</v>
          </cell>
          <cell r="GP15">
            <v>0</v>
          </cell>
          <cell r="GQ15">
            <v>0</v>
          </cell>
          <cell r="GU15">
            <v>0</v>
          </cell>
          <cell r="GV15">
            <v>0</v>
          </cell>
          <cell r="GW15">
            <v>0</v>
          </cell>
          <cell r="GX15">
            <v>0</v>
          </cell>
          <cell r="GY15">
            <v>0</v>
          </cell>
          <cell r="GZ15">
            <v>0</v>
          </cell>
          <cell r="HA15">
            <v>0</v>
          </cell>
          <cell r="HB15">
            <v>0</v>
          </cell>
          <cell r="HC15">
            <v>0</v>
          </cell>
          <cell r="HD15">
            <v>0</v>
          </cell>
          <cell r="HE15">
            <v>0</v>
          </cell>
          <cell r="HF15">
            <v>0</v>
          </cell>
          <cell r="HG15">
            <v>0</v>
          </cell>
          <cell r="HK15">
            <v>0</v>
          </cell>
          <cell r="HL15">
            <v>0</v>
          </cell>
          <cell r="HM15">
            <v>0</v>
          </cell>
          <cell r="HN15">
            <v>0</v>
          </cell>
          <cell r="HO15">
            <v>0</v>
          </cell>
          <cell r="HS15">
            <v>-5.4900000000000001E-3</v>
          </cell>
          <cell r="HT15">
            <v>1.0321400000000001</v>
          </cell>
          <cell r="HU15">
            <v>2.3994200000000001</v>
          </cell>
          <cell r="HV15">
            <v>3.4116999999999997</v>
          </cell>
          <cell r="HW15">
            <v>0.13531000000000001</v>
          </cell>
          <cell r="IA15">
            <v>0</v>
          </cell>
          <cell r="IB15">
            <v>0</v>
          </cell>
          <cell r="IC15">
            <v>0</v>
          </cell>
          <cell r="ID15">
            <v>0</v>
          </cell>
          <cell r="IE15">
            <v>0</v>
          </cell>
          <cell r="IF15">
            <v>0</v>
          </cell>
          <cell r="IG15">
            <v>0</v>
          </cell>
          <cell r="IH15">
            <v>0</v>
          </cell>
          <cell r="II15">
            <v>-5.4900000000000001E-3</v>
          </cell>
          <cell r="IJ15">
            <v>1.0321400000000001</v>
          </cell>
          <cell r="IK15">
            <v>2.3994200000000001</v>
          </cell>
          <cell r="IL15">
            <v>3.4116999999999997</v>
          </cell>
          <cell r="IM15">
            <v>0.13531000000000001</v>
          </cell>
          <cell r="IR15" t="str">
            <v>BAM</v>
          </cell>
          <cell r="IS15">
            <v>1.9558</v>
          </cell>
          <cell r="IT15">
            <v>1.9558</v>
          </cell>
          <cell r="IU15">
            <v>1.9558</v>
          </cell>
          <cell r="IV15">
            <v>1.9558</v>
          </cell>
          <cell r="IW15">
            <v>1.9558</v>
          </cell>
        </row>
        <row r="16">
          <cell r="A16">
            <v>16</v>
          </cell>
          <cell r="B16" t="str">
            <v>Bulgaria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O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K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0</v>
          </cell>
          <cell r="DG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  <cell r="EE16">
            <v>0</v>
          </cell>
          <cell r="EM16">
            <v>0</v>
          </cell>
          <cell r="EQ16">
            <v>0</v>
          </cell>
          <cell r="ER16">
            <v>0</v>
          </cell>
          <cell r="ES16">
            <v>0</v>
          </cell>
          <cell r="ET16">
            <v>0</v>
          </cell>
          <cell r="EU16">
            <v>0</v>
          </cell>
          <cell r="EY16">
            <v>0</v>
          </cell>
          <cell r="EZ16">
            <v>0</v>
          </cell>
          <cell r="FA16">
            <v>0</v>
          </cell>
          <cell r="FB16">
            <v>0</v>
          </cell>
          <cell r="FC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0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0</v>
          </cell>
          <cell r="FR16">
            <v>0</v>
          </cell>
          <cell r="FS16">
            <v>0</v>
          </cell>
          <cell r="FW16">
            <v>0</v>
          </cell>
          <cell r="FX16">
            <v>0</v>
          </cell>
          <cell r="FY16">
            <v>0</v>
          </cell>
          <cell r="FZ16">
            <v>0</v>
          </cell>
          <cell r="GA16">
            <v>0</v>
          </cell>
          <cell r="GE16">
            <v>0</v>
          </cell>
          <cell r="GF16">
            <v>0</v>
          </cell>
          <cell r="GG16">
            <v>0</v>
          </cell>
          <cell r="GH16">
            <v>0</v>
          </cell>
          <cell r="GI16">
            <v>0</v>
          </cell>
          <cell r="GM16">
            <v>0</v>
          </cell>
          <cell r="GN16">
            <v>0</v>
          </cell>
          <cell r="GO16">
            <v>0</v>
          </cell>
          <cell r="GP16">
            <v>0</v>
          </cell>
          <cell r="GQ16">
            <v>0</v>
          </cell>
          <cell r="GU16">
            <v>0</v>
          </cell>
          <cell r="GV16">
            <v>0</v>
          </cell>
          <cell r="GW16">
            <v>0</v>
          </cell>
          <cell r="GX16">
            <v>0</v>
          </cell>
          <cell r="GY16">
            <v>0</v>
          </cell>
          <cell r="GZ16">
            <v>0</v>
          </cell>
          <cell r="HA16">
            <v>0</v>
          </cell>
          <cell r="HB16">
            <v>0</v>
          </cell>
          <cell r="HC16">
            <v>0</v>
          </cell>
          <cell r="HD16">
            <v>0</v>
          </cell>
          <cell r="HE16">
            <v>0</v>
          </cell>
          <cell r="HF16">
            <v>0</v>
          </cell>
          <cell r="HG16">
            <v>0</v>
          </cell>
          <cell r="HK16">
            <v>0</v>
          </cell>
          <cell r="HL16">
            <v>0</v>
          </cell>
          <cell r="HM16">
            <v>0</v>
          </cell>
          <cell r="HN16">
            <v>0</v>
          </cell>
          <cell r="HO16">
            <v>0</v>
          </cell>
          <cell r="HS16">
            <v>0</v>
          </cell>
          <cell r="HT16">
            <v>0</v>
          </cell>
          <cell r="HU16">
            <v>0</v>
          </cell>
          <cell r="HV16">
            <v>0</v>
          </cell>
          <cell r="HW16">
            <v>0</v>
          </cell>
          <cell r="IA16">
            <v>0</v>
          </cell>
          <cell r="IB16">
            <v>0</v>
          </cell>
          <cell r="IC16">
            <v>0</v>
          </cell>
          <cell r="ID16">
            <v>0</v>
          </cell>
          <cell r="IE16">
            <v>0</v>
          </cell>
          <cell r="IF16">
            <v>0</v>
          </cell>
          <cell r="IG16">
            <v>0</v>
          </cell>
          <cell r="IH16">
            <v>0</v>
          </cell>
          <cell r="II16">
            <v>0</v>
          </cell>
          <cell r="IJ16">
            <v>0</v>
          </cell>
          <cell r="IK16">
            <v>0</v>
          </cell>
          <cell r="IL16">
            <v>0</v>
          </cell>
          <cell r="IM16">
            <v>0</v>
          </cell>
          <cell r="IR16" t="str">
            <v>BGN</v>
          </cell>
        </row>
        <row r="17">
          <cell r="A17">
            <v>17</v>
          </cell>
          <cell r="B17" t="str">
            <v>Croatia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0</v>
          </cell>
          <cell r="DG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W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  <cell r="EE17">
            <v>0</v>
          </cell>
          <cell r="EQ17">
            <v>0</v>
          </cell>
          <cell r="ER17">
            <v>0</v>
          </cell>
          <cell r="ES17">
            <v>0</v>
          </cell>
          <cell r="ET17">
            <v>0</v>
          </cell>
          <cell r="EU17">
            <v>0</v>
          </cell>
          <cell r="EY17">
            <v>0</v>
          </cell>
          <cell r="EZ17">
            <v>0</v>
          </cell>
          <cell r="FA17">
            <v>0</v>
          </cell>
          <cell r="FB17">
            <v>0</v>
          </cell>
          <cell r="FC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0</v>
          </cell>
          <cell r="FW17">
            <v>0</v>
          </cell>
          <cell r="FX17">
            <v>0</v>
          </cell>
          <cell r="FY17">
            <v>0</v>
          </cell>
          <cell r="FZ17">
            <v>0</v>
          </cell>
          <cell r="GA17">
            <v>0</v>
          </cell>
          <cell r="GE17">
            <v>0</v>
          </cell>
          <cell r="GF17">
            <v>0</v>
          </cell>
          <cell r="GG17">
            <v>0</v>
          </cell>
          <cell r="GH17">
            <v>0</v>
          </cell>
          <cell r="GI17">
            <v>0</v>
          </cell>
          <cell r="GM17">
            <v>0</v>
          </cell>
          <cell r="GN17">
            <v>0</v>
          </cell>
          <cell r="GO17">
            <v>0</v>
          </cell>
          <cell r="GP17">
            <v>0</v>
          </cell>
          <cell r="GQ17">
            <v>0</v>
          </cell>
          <cell r="GU17">
            <v>0</v>
          </cell>
          <cell r="GV17">
            <v>0</v>
          </cell>
          <cell r="GW17">
            <v>0</v>
          </cell>
          <cell r="GX17">
            <v>0</v>
          </cell>
          <cell r="GY17">
            <v>0</v>
          </cell>
          <cell r="GZ17">
            <v>0</v>
          </cell>
          <cell r="HA17">
            <v>0</v>
          </cell>
          <cell r="HB17">
            <v>0</v>
          </cell>
          <cell r="HC17">
            <v>0</v>
          </cell>
          <cell r="HD17">
            <v>0</v>
          </cell>
          <cell r="HE17">
            <v>0</v>
          </cell>
          <cell r="HF17">
            <v>0</v>
          </cell>
          <cell r="HG17">
            <v>0</v>
          </cell>
          <cell r="HK17">
            <v>0</v>
          </cell>
          <cell r="HL17">
            <v>0</v>
          </cell>
          <cell r="HM17">
            <v>0</v>
          </cell>
          <cell r="HN17">
            <v>0</v>
          </cell>
          <cell r="HO17">
            <v>0</v>
          </cell>
          <cell r="HS17">
            <v>0</v>
          </cell>
          <cell r="HT17">
            <v>0</v>
          </cell>
          <cell r="HU17">
            <v>0</v>
          </cell>
          <cell r="HV17">
            <v>0</v>
          </cell>
          <cell r="HW17">
            <v>0</v>
          </cell>
          <cell r="IA17">
            <v>0</v>
          </cell>
          <cell r="IB17">
            <v>0</v>
          </cell>
          <cell r="IC17">
            <v>0</v>
          </cell>
          <cell r="ID17">
            <v>0</v>
          </cell>
          <cell r="IE17">
            <v>0</v>
          </cell>
          <cell r="IF17">
            <v>0</v>
          </cell>
          <cell r="IG17">
            <v>0</v>
          </cell>
          <cell r="IH17">
            <v>0</v>
          </cell>
          <cell r="II17">
            <v>0</v>
          </cell>
          <cell r="IJ17">
            <v>0</v>
          </cell>
          <cell r="IK17">
            <v>0</v>
          </cell>
          <cell r="IL17">
            <v>0</v>
          </cell>
          <cell r="IM17">
            <v>0</v>
          </cell>
          <cell r="IR17" t="str">
            <v>HRK</v>
          </cell>
        </row>
        <row r="18">
          <cell r="A18">
            <v>18</v>
          </cell>
          <cell r="B18" t="str">
            <v>Czech Republic</v>
          </cell>
          <cell r="C18">
            <v>244.54499999999999</v>
          </cell>
          <cell r="D18">
            <v>723.65499999999997</v>
          </cell>
          <cell r="E18">
            <v>1168.556</v>
          </cell>
          <cell r="F18">
            <v>1550.0930000000001</v>
          </cell>
          <cell r="G18">
            <v>244.78299999999999</v>
          </cell>
          <cell r="K18">
            <v>1591.5740493000001</v>
          </cell>
          <cell r="L18">
            <v>1582.4719848</v>
          </cell>
          <cell r="M18">
            <v>1580.6339937</v>
          </cell>
          <cell r="N18">
            <v>1581.1721245000001</v>
          </cell>
          <cell r="O18">
            <v>1607.2587887999998</v>
          </cell>
          <cell r="S18">
            <v>15.091839999999999</v>
          </cell>
          <cell r="T18">
            <v>44.449190000000002</v>
          </cell>
          <cell r="U18">
            <v>71.971399999999988</v>
          </cell>
          <cell r="V18">
            <v>95.698940000000007</v>
          </cell>
          <cell r="W18">
            <v>15.533610000000001</v>
          </cell>
          <cell r="AA18">
            <v>0.4859</v>
          </cell>
          <cell r="AB18">
            <v>11.66732</v>
          </cell>
          <cell r="AC18">
            <v>24.668310000000002</v>
          </cell>
          <cell r="AD18">
            <v>33.144870000000004</v>
          </cell>
          <cell r="AE18">
            <v>-0.15356</v>
          </cell>
          <cell r="AI18">
            <v>3.2196206691828169E-2</v>
          </cell>
          <cell r="AJ18">
            <v>0.26248667298549194</v>
          </cell>
          <cell r="AK18">
            <v>0.34275156520506767</v>
          </cell>
          <cell r="AL18">
            <v>0.34634521552694314</v>
          </cell>
          <cell r="AM18">
            <v>-9.8856608347962886E-3</v>
          </cell>
          <cell r="AN18">
            <v>0</v>
          </cell>
          <cell r="AO18">
            <v>0</v>
          </cell>
          <cell r="AP18">
            <v>0</v>
          </cell>
          <cell r="AQ18">
            <v>-2.07585</v>
          </cell>
          <cell r="AR18">
            <v>6.5076899999999993</v>
          </cell>
          <cell r="AS18">
            <v>18.124569999999999</v>
          </cell>
          <cell r="AT18">
            <v>24.26643</v>
          </cell>
          <cell r="AU18">
            <v>-2.3984800000000002</v>
          </cell>
          <cell r="AY18">
            <v>1101.6410000000001</v>
          </cell>
          <cell r="AZ18">
            <v>3769.4609999999998</v>
          </cell>
          <cell r="BA18">
            <v>6644.3850000000002</v>
          </cell>
          <cell r="BB18">
            <v>8891.4950000000008</v>
          </cell>
          <cell r="BC18">
            <v>796.05700000000002</v>
          </cell>
          <cell r="BG18">
            <v>132.2859569</v>
          </cell>
          <cell r="BH18">
            <v>140.53583320000001</v>
          </cell>
          <cell r="BI18">
            <v>145.8331173</v>
          </cell>
          <cell r="BJ18">
            <v>148.1581473</v>
          </cell>
          <cell r="BK18">
            <v>144.93450720000001</v>
          </cell>
          <cell r="BO18">
            <v>6.1970200000000002</v>
          </cell>
          <cell r="BP18">
            <v>22.756820000000001</v>
          </cell>
          <cell r="BQ18">
            <v>42.025069999999999</v>
          </cell>
          <cell r="BR18">
            <v>57.177410000000002</v>
          </cell>
          <cell r="BS18">
            <v>4.9157799999999998</v>
          </cell>
          <cell r="BW18">
            <v>-0.98720000000000008</v>
          </cell>
          <cell r="BX18">
            <v>2.5684499999999999</v>
          </cell>
          <cell r="BY18">
            <v>8.9143399999999993</v>
          </cell>
          <cell r="BZ18">
            <v>11.599120000000001</v>
          </cell>
          <cell r="CA18">
            <v>-2.2996599999999998</v>
          </cell>
          <cell r="CE18">
            <v>-0.15930237436703448</v>
          </cell>
          <cell r="CF18">
            <v>0.11286506638449484</v>
          </cell>
          <cell r="CG18">
            <v>0.21211957529160569</v>
          </cell>
          <cell r="CH18">
            <v>0.20286193445978054</v>
          </cell>
          <cell r="CI18">
            <v>-0.46781182233541774</v>
          </cell>
          <cell r="CJ18">
            <v>0</v>
          </cell>
          <cell r="CK18">
            <v>0</v>
          </cell>
          <cell r="CL18">
            <v>0</v>
          </cell>
          <cell r="CM18">
            <v>-1.5724200000000002</v>
          </cell>
          <cell r="CN18">
            <v>0.98238999999999999</v>
          </cell>
          <cell r="CO18">
            <v>6.3781999999999996</v>
          </cell>
          <cell r="CP18">
            <v>8.1462799999999991</v>
          </cell>
          <cell r="CQ18">
            <v>-3.1257299999999999</v>
          </cell>
          <cell r="CU18">
            <v>8.8148</v>
          </cell>
          <cell r="CV18">
            <v>27.099900000000002</v>
          </cell>
          <cell r="CW18">
            <v>46.904240000000001</v>
          </cell>
          <cell r="CX18">
            <v>63.649850000000001</v>
          </cell>
          <cell r="CY18">
            <v>8.8359199999999998</v>
          </cell>
          <cell r="DC18">
            <v>0.11913</v>
          </cell>
          <cell r="DD18">
            <v>2.08955</v>
          </cell>
          <cell r="DE18">
            <v>5.2649600000000003</v>
          </cell>
          <cell r="DF18">
            <v>6.4425799999999995</v>
          </cell>
          <cell r="DG18">
            <v>-0.58069000000000004</v>
          </cell>
          <cell r="DK18">
            <v>1.3514770613059853E-2</v>
          </cell>
          <cell r="DL18">
            <v>7.7105450573618353E-2</v>
          </cell>
          <cell r="DM18">
            <v>0.11224912715780067</v>
          </cell>
          <cell r="DN18">
            <v>0.10121909163965036</v>
          </cell>
          <cell r="DO18">
            <v>-6.5719245986835553E-2</v>
          </cell>
          <cell r="DP18">
            <v>0</v>
          </cell>
          <cell r="DQ18">
            <v>0</v>
          </cell>
          <cell r="DR18">
            <v>0</v>
          </cell>
          <cell r="DS18">
            <v>-0.51132</v>
          </cell>
          <cell r="DT18">
            <v>0.82296000000000002</v>
          </cell>
          <cell r="DU18">
            <v>3.3564499999999997</v>
          </cell>
          <cell r="DV18">
            <v>3.8998499999999998</v>
          </cell>
          <cell r="DW18">
            <v>-1.21201</v>
          </cell>
          <cell r="EA18">
            <v>129.90100000000001</v>
          </cell>
          <cell r="EB18">
            <v>414.78</v>
          </cell>
          <cell r="EC18">
            <v>722.65800000000002</v>
          </cell>
          <cell r="ED18">
            <v>976.13099999999997</v>
          </cell>
          <cell r="EE18">
            <v>126.434</v>
          </cell>
          <cell r="EI18">
            <v>1718.8889264000002</v>
          </cell>
          <cell r="EJ18">
            <v>1666.9034932000002</v>
          </cell>
          <cell r="EK18">
            <v>1650.6776672999999</v>
          </cell>
          <cell r="EL18">
            <v>1651.0220061</v>
          </cell>
          <cell r="EM18">
            <v>1724.0716751999998</v>
          </cell>
          <cell r="EQ18">
            <v>8.8148</v>
          </cell>
          <cell r="ER18">
            <v>27.099900000000002</v>
          </cell>
          <cell r="ES18">
            <v>46.904240000000001</v>
          </cell>
          <cell r="ET18">
            <v>63.649850000000001</v>
          </cell>
          <cell r="EU18">
            <v>8.8359199999999998</v>
          </cell>
          <cell r="EY18">
            <v>0.11913</v>
          </cell>
          <cell r="EZ18">
            <v>2.08955</v>
          </cell>
          <cell r="FA18">
            <v>5.2649600000000003</v>
          </cell>
          <cell r="FB18">
            <v>6.4425799999999995</v>
          </cell>
          <cell r="FC18">
            <v>-0.58069000000000004</v>
          </cell>
          <cell r="FG18">
            <v>1.3514770613059853E-2</v>
          </cell>
          <cell r="FH18">
            <v>7.7105450573618353E-2</v>
          </cell>
          <cell r="FI18">
            <v>0.11224912715780067</v>
          </cell>
          <cell r="FJ18">
            <v>0.10121909163965036</v>
          </cell>
          <cell r="FK18">
            <v>-6.5719245986835553E-2</v>
          </cell>
          <cell r="FL18">
            <v>0</v>
          </cell>
          <cell r="FM18">
            <v>0</v>
          </cell>
          <cell r="FN18">
            <v>0</v>
          </cell>
          <cell r="FO18">
            <v>-0.51132</v>
          </cell>
          <cell r="FP18">
            <v>0.82296000000000002</v>
          </cell>
          <cell r="FQ18">
            <v>3.3564499999999997</v>
          </cell>
          <cell r="FR18">
            <v>3.8998499999999998</v>
          </cell>
          <cell r="FS18">
            <v>-1.21201</v>
          </cell>
          <cell r="FW18">
            <v>0</v>
          </cell>
          <cell r="FX18">
            <v>0</v>
          </cell>
          <cell r="FY18">
            <v>0</v>
          </cell>
          <cell r="FZ18">
            <v>0</v>
          </cell>
          <cell r="GA18">
            <v>0</v>
          </cell>
          <cell r="GE18">
            <v>0</v>
          </cell>
          <cell r="GF18">
            <v>0</v>
          </cell>
          <cell r="GG18">
            <v>0</v>
          </cell>
          <cell r="GH18">
            <v>0</v>
          </cell>
          <cell r="GI18">
            <v>0</v>
          </cell>
          <cell r="GM18">
            <v>0</v>
          </cell>
          <cell r="GN18">
            <v>0</v>
          </cell>
          <cell r="GO18">
            <v>0</v>
          </cell>
          <cell r="GP18">
            <v>0</v>
          </cell>
          <cell r="GQ18">
            <v>0</v>
          </cell>
          <cell r="GU18">
            <v>0</v>
          </cell>
          <cell r="GV18">
            <v>0</v>
          </cell>
          <cell r="GW18">
            <v>0</v>
          </cell>
          <cell r="GX18">
            <v>0</v>
          </cell>
          <cell r="GY18">
            <v>0</v>
          </cell>
          <cell r="GZ18">
            <v>0</v>
          </cell>
          <cell r="HA18">
            <v>0</v>
          </cell>
          <cell r="HB18">
            <v>0</v>
          </cell>
          <cell r="HC18">
            <v>0</v>
          </cell>
          <cell r="HD18">
            <v>0</v>
          </cell>
          <cell r="HE18">
            <v>0</v>
          </cell>
          <cell r="HF18">
            <v>0</v>
          </cell>
          <cell r="HG18">
            <v>0</v>
          </cell>
          <cell r="HK18">
            <v>27.074919999999999</v>
          </cell>
          <cell r="HL18">
            <v>84.82199</v>
          </cell>
          <cell r="HM18">
            <v>144.54554000000002</v>
          </cell>
          <cell r="HN18">
            <v>194.23247000000001</v>
          </cell>
          <cell r="HO18">
            <v>26.196480000000001</v>
          </cell>
          <cell r="HS18">
            <v>-0.34877999999999998</v>
          </cell>
          <cell r="HT18">
            <v>16.626090000000001</v>
          </cell>
          <cell r="HU18">
            <v>39.516649999999998</v>
          </cell>
          <cell r="HV18">
            <v>52.08231</v>
          </cell>
          <cell r="HW18">
            <v>-3.0110100000000002</v>
          </cell>
          <cell r="IA18">
            <v>-1.2882032523087786E-2</v>
          </cell>
          <cell r="IB18">
            <v>0.196011553136162</v>
          </cell>
          <cell r="IC18">
            <v>0.27338546730670482</v>
          </cell>
          <cell r="ID18">
            <v>0.2681441985472357</v>
          </cell>
          <cell r="IE18">
            <v>-0.11493948805335678</v>
          </cell>
          <cell r="IF18">
            <v>0</v>
          </cell>
          <cell r="IG18">
            <v>0</v>
          </cell>
          <cell r="IH18">
            <v>0</v>
          </cell>
          <cell r="II18">
            <v>-4.1261999999999999</v>
          </cell>
          <cell r="IJ18">
            <v>8.6138099999999991</v>
          </cell>
          <cell r="IK18">
            <v>28.52826</v>
          </cell>
          <cell r="IL18">
            <v>37.208300000000001</v>
          </cell>
          <cell r="IM18">
            <v>-6.7133199999999995</v>
          </cell>
          <cell r="IR18" t="str">
            <v>CZK</v>
          </cell>
          <cell r="IS18">
            <v>27.61711</v>
          </cell>
          <cell r="IT18">
            <v>27.502120000000001</v>
          </cell>
          <cell r="IU18">
            <v>27.360810000000001</v>
          </cell>
          <cell r="IV18">
            <v>27.28511</v>
          </cell>
          <cell r="IW18">
            <v>27.040019999999998</v>
          </cell>
        </row>
        <row r="19">
          <cell r="A19">
            <v>19</v>
          </cell>
          <cell r="B19" t="str">
            <v>Georgia</v>
          </cell>
          <cell r="C19">
            <v>288.34699999999998</v>
          </cell>
          <cell r="D19">
            <v>699.34299999999996</v>
          </cell>
          <cell r="E19">
            <v>1209.771</v>
          </cell>
          <cell r="F19">
            <v>1625.915</v>
          </cell>
          <cell r="G19">
            <v>309.98599999999999</v>
          </cell>
          <cell r="K19">
            <v>131.2002009</v>
          </cell>
          <cell r="L19">
            <v>133.79422179999997</v>
          </cell>
          <cell r="M19">
            <v>134.35956000000002</v>
          </cell>
          <cell r="N19">
            <v>134.94810539999997</v>
          </cell>
          <cell r="O19">
            <v>137.98305760000002</v>
          </cell>
          <cell r="S19">
            <v>16.770479999999999</v>
          </cell>
          <cell r="T19">
            <v>39.632760000000005</v>
          </cell>
          <cell r="U19">
            <v>67.235509999999991</v>
          </cell>
          <cell r="V19">
            <v>89.593770000000006</v>
          </cell>
          <cell r="W19">
            <v>16.26858</v>
          </cell>
          <cell r="AA19">
            <v>-0.31429000000000001</v>
          </cell>
          <cell r="AB19">
            <v>3.7193000000000001</v>
          </cell>
          <cell r="AC19">
            <v>8.6569300000000009</v>
          </cell>
          <cell r="AD19">
            <v>11.93486</v>
          </cell>
          <cell r="AE19">
            <v>-0.28264999999999996</v>
          </cell>
          <cell r="AI19">
            <v>-1.8740668126374441E-2</v>
          </cell>
          <cell r="AJ19">
            <v>9.3844082521631081E-2</v>
          </cell>
          <cell r="AK19">
            <v>0.12875532586872623</v>
          </cell>
          <cell r="AL19">
            <v>0.13321082481516291</v>
          </cell>
          <cell r="AM19">
            <v>-1.7373981011249904E-2</v>
          </cell>
          <cell r="AN19">
            <v>0</v>
          </cell>
          <cell r="AO19">
            <v>0</v>
          </cell>
          <cell r="AP19">
            <v>0</v>
          </cell>
          <cell r="AQ19">
            <v>-1.8945000000000001</v>
          </cell>
          <cell r="AR19">
            <v>0.67635999999999996</v>
          </cell>
          <cell r="AS19">
            <v>4.14968</v>
          </cell>
          <cell r="AT19">
            <v>6.1340500000000002</v>
          </cell>
          <cell r="AU19">
            <v>-1.71458</v>
          </cell>
          <cell r="AY19">
            <v>0</v>
          </cell>
          <cell r="AZ19">
            <v>0</v>
          </cell>
          <cell r="BA19">
            <v>0</v>
          </cell>
          <cell r="BB19">
            <v>26.577999999999999</v>
          </cell>
          <cell r="BC19">
            <v>12.691000000000001</v>
          </cell>
          <cell r="BO19">
            <v>0</v>
          </cell>
          <cell r="BP19">
            <v>0</v>
          </cell>
          <cell r="BQ19">
            <v>0</v>
          </cell>
          <cell r="BR19">
            <v>0.15156</v>
          </cell>
          <cell r="BS19">
            <v>0.10488</v>
          </cell>
          <cell r="BW19">
            <v>0</v>
          </cell>
          <cell r="BX19">
            <v>0</v>
          </cell>
          <cell r="BY19">
            <v>0</v>
          </cell>
          <cell r="BZ19">
            <v>3.6899999999999995E-2</v>
          </cell>
          <cell r="CA19">
            <v>1.933E-2</v>
          </cell>
          <cell r="CE19">
            <v>0</v>
          </cell>
          <cell r="CF19">
            <v>0</v>
          </cell>
          <cell r="CG19">
            <v>0</v>
          </cell>
          <cell r="CH19">
            <v>0.24346793349168644</v>
          </cell>
          <cell r="CI19">
            <v>0.18430587337909993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1.0000000000000001E-5</v>
          </cell>
          <cell r="CQ19">
            <v>-1.0000000000000001E-5</v>
          </cell>
          <cell r="CU19">
            <v>5.4221899999999996</v>
          </cell>
          <cell r="CV19">
            <v>13.04879</v>
          </cell>
          <cell r="CW19">
            <v>22.359900000000003</v>
          </cell>
          <cell r="CX19">
            <v>29.471019999999999</v>
          </cell>
          <cell r="CY19">
            <v>6.01485</v>
          </cell>
          <cell r="DC19">
            <v>0.48981000000000002</v>
          </cell>
          <cell r="DD19">
            <v>1.62446</v>
          </cell>
          <cell r="DE19">
            <v>2.8132100000000002</v>
          </cell>
          <cell r="DF19">
            <v>3.36755</v>
          </cell>
          <cell r="DG19">
            <v>0.42997000000000002</v>
          </cell>
          <cell r="DK19">
            <v>9.0334348298381287E-2</v>
          </cell>
          <cell r="DL19">
            <v>0.12449123635218284</v>
          </cell>
          <cell r="DM19">
            <v>0.12581496339429066</v>
          </cell>
          <cell r="DN19">
            <v>0.11426648958875534</v>
          </cell>
          <cell r="DO19">
            <v>7.1484741930388951E-2</v>
          </cell>
          <cell r="DP19">
            <v>0</v>
          </cell>
          <cell r="DQ19">
            <v>0</v>
          </cell>
          <cell r="DR19">
            <v>0</v>
          </cell>
          <cell r="DS19">
            <v>0.26289999999999997</v>
          </cell>
          <cell r="DT19">
            <v>1.1623299999999999</v>
          </cell>
          <cell r="DU19">
            <v>2.0499200000000002</v>
          </cell>
          <cell r="DV19">
            <v>2.3046599999999997</v>
          </cell>
          <cell r="DW19">
            <v>0.10898999999999999</v>
          </cell>
          <cell r="EA19">
            <v>112.949</v>
          </cell>
          <cell r="EB19">
            <v>280.12400000000002</v>
          </cell>
          <cell r="EC19">
            <v>487.82600000000002</v>
          </cell>
          <cell r="ED19">
            <v>648.08299999999997</v>
          </cell>
          <cell r="EE19">
            <v>136.41800000000001</v>
          </cell>
          <cell r="EI19">
            <v>112.1403177</v>
          </cell>
          <cell r="EJ19">
            <v>113.3152662</v>
          </cell>
          <cell r="EK19">
            <v>113.86656000000001</v>
          </cell>
          <cell r="EL19">
            <v>114.63279479999999</v>
          </cell>
          <cell r="EM19">
            <v>118.59767480000001</v>
          </cell>
          <cell r="EQ19">
            <v>5.4221899999999996</v>
          </cell>
          <cell r="ER19">
            <v>13.04879</v>
          </cell>
          <cell r="ES19">
            <v>22.359900000000003</v>
          </cell>
          <cell r="ET19">
            <v>29.471019999999999</v>
          </cell>
          <cell r="EU19">
            <v>6.01485</v>
          </cell>
          <cell r="EY19">
            <v>0.48981000000000002</v>
          </cell>
          <cell r="EZ19">
            <v>1.62446</v>
          </cell>
          <cell r="FA19">
            <v>2.8132100000000002</v>
          </cell>
          <cell r="FB19">
            <v>3.36755</v>
          </cell>
          <cell r="FC19">
            <v>0.42997000000000002</v>
          </cell>
          <cell r="FG19">
            <v>9.0334348298381287E-2</v>
          </cell>
          <cell r="FH19">
            <v>0.12449123635218284</v>
          </cell>
          <cell r="FI19">
            <v>0.12581496339429066</v>
          </cell>
          <cell r="FJ19">
            <v>0.11426648958875534</v>
          </cell>
          <cell r="FK19">
            <v>7.1484741930388951E-2</v>
          </cell>
          <cell r="FL19">
            <v>0</v>
          </cell>
          <cell r="FM19">
            <v>0</v>
          </cell>
          <cell r="FN19">
            <v>0</v>
          </cell>
          <cell r="FO19">
            <v>0.26289999999999997</v>
          </cell>
          <cell r="FP19">
            <v>1.1623299999999999</v>
          </cell>
          <cell r="FQ19">
            <v>2.0499200000000002</v>
          </cell>
          <cell r="FR19">
            <v>2.3046599999999997</v>
          </cell>
          <cell r="FS19">
            <v>0.10898999999999999</v>
          </cell>
          <cell r="FW19">
            <v>0</v>
          </cell>
          <cell r="FX19">
            <v>0</v>
          </cell>
          <cell r="FY19">
            <v>0</v>
          </cell>
          <cell r="FZ19">
            <v>0</v>
          </cell>
          <cell r="GA19">
            <v>0</v>
          </cell>
          <cell r="GE19">
            <v>0</v>
          </cell>
          <cell r="GF19">
            <v>0</v>
          </cell>
          <cell r="GG19">
            <v>0</v>
          </cell>
          <cell r="GH19">
            <v>0</v>
          </cell>
          <cell r="GI19">
            <v>0</v>
          </cell>
          <cell r="GM19">
            <v>0</v>
          </cell>
          <cell r="GN19">
            <v>0</v>
          </cell>
          <cell r="GO19">
            <v>0</v>
          </cell>
          <cell r="GP19">
            <v>0</v>
          </cell>
          <cell r="GQ19">
            <v>0</v>
          </cell>
          <cell r="GU19">
            <v>0</v>
          </cell>
          <cell r="GV19">
            <v>0</v>
          </cell>
          <cell r="GW19">
            <v>0</v>
          </cell>
          <cell r="GX19">
            <v>0</v>
          </cell>
          <cell r="GY19">
            <v>0</v>
          </cell>
          <cell r="GZ19">
            <v>0</v>
          </cell>
          <cell r="HA19">
            <v>0</v>
          </cell>
          <cell r="HB19">
            <v>0</v>
          </cell>
          <cell r="HC19">
            <v>0</v>
          </cell>
          <cell r="HD19">
            <v>0</v>
          </cell>
          <cell r="HE19">
            <v>0</v>
          </cell>
          <cell r="HF19">
            <v>0</v>
          </cell>
          <cell r="HG19">
            <v>0</v>
          </cell>
          <cell r="HK19">
            <v>19.734810000000003</v>
          </cell>
          <cell r="HL19">
            <v>46.680759999999999</v>
          </cell>
          <cell r="HM19">
            <v>79.459740000000011</v>
          </cell>
          <cell r="HN19">
            <v>105.81826</v>
          </cell>
          <cell r="HO19">
            <v>19.484659999999998</v>
          </cell>
          <cell r="HS19">
            <v>0.17552000000000001</v>
          </cell>
          <cell r="HT19">
            <v>5.3437600000000005</v>
          </cell>
          <cell r="HU19">
            <v>11.470139999999999</v>
          </cell>
          <cell r="HV19">
            <v>15.339309999999999</v>
          </cell>
          <cell r="HW19">
            <v>0.16664999999999999</v>
          </cell>
          <cell r="IA19">
            <v>8.8939290522685541E-3</v>
          </cell>
          <cell r="IB19">
            <v>0.11447457153653884</v>
          </cell>
          <cell r="IC19">
            <v>0.14435159239131662</v>
          </cell>
          <cell r="ID19">
            <v>0.14495900801997688</v>
          </cell>
          <cell r="IE19">
            <v>8.5528821134164008E-3</v>
          </cell>
          <cell r="IF19">
            <v>0</v>
          </cell>
          <cell r="IG19">
            <v>0</v>
          </cell>
          <cell r="IH19">
            <v>0</v>
          </cell>
          <cell r="II19">
            <v>-1.6315999999999999</v>
          </cell>
          <cell r="IJ19">
            <v>1.8386900000000002</v>
          </cell>
          <cell r="IK19">
            <v>6.1996000000000002</v>
          </cell>
          <cell r="IL19">
            <v>8.43872</v>
          </cell>
          <cell r="IM19">
            <v>-1.6055999999999999</v>
          </cell>
          <cell r="IR19" t="str">
            <v>GEL</v>
          </cell>
          <cell r="IS19">
            <v>2.3357700000000001</v>
          </cell>
          <cell r="IT19">
            <v>2.4321799999999998</v>
          </cell>
          <cell r="IU19">
            <v>2.484</v>
          </cell>
          <cell r="IV19">
            <v>2.5205099999999998</v>
          </cell>
          <cell r="IW19">
            <v>2.6886800000000002</v>
          </cell>
        </row>
        <row r="20">
          <cell r="A20">
            <v>20</v>
          </cell>
          <cell r="B20" t="str">
            <v>Greece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O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K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0</v>
          </cell>
          <cell r="CQ20">
            <v>0</v>
          </cell>
          <cell r="CU20">
            <v>0</v>
          </cell>
          <cell r="CV20">
            <v>0</v>
          </cell>
          <cell r="CW20">
            <v>0</v>
          </cell>
          <cell r="CX20">
            <v>0</v>
          </cell>
          <cell r="CY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0</v>
          </cell>
          <cell r="DR20">
            <v>0</v>
          </cell>
          <cell r="DS20">
            <v>0</v>
          </cell>
          <cell r="DT20">
            <v>0</v>
          </cell>
          <cell r="DU20">
            <v>0</v>
          </cell>
          <cell r="DV20">
            <v>0</v>
          </cell>
          <cell r="DW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M20">
            <v>0</v>
          </cell>
          <cell r="EQ20">
            <v>0</v>
          </cell>
          <cell r="ER20">
            <v>0</v>
          </cell>
          <cell r="ES20">
            <v>0</v>
          </cell>
          <cell r="ET20">
            <v>0</v>
          </cell>
          <cell r="EU20">
            <v>0</v>
          </cell>
          <cell r="EY20">
            <v>0</v>
          </cell>
          <cell r="EZ20">
            <v>0</v>
          </cell>
          <cell r="FA20">
            <v>0</v>
          </cell>
          <cell r="FB20">
            <v>0</v>
          </cell>
          <cell r="FC20">
            <v>0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0</v>
          </cell>
          <cell r="FW20">
            <v>0</v>
          </cell>
          <cell r="FX20">
            <v>0</v>
          </cell>
          <cell r="FY20">
            <v>0</v>
          </cell>
          <cell r="FZ20">
            <v>0</v>
          </cell>
          <cell r="GA20">
            <v>0</v>
          </cell>
          <cell r="GE20">
            <v>0</v>
          </cell>
          <cell r="GF20">
            <v>0</v>
          </cell>
          <cell r="GG20">
            <v>0</v>
          </cell>
          <cell r="GH20">
            <v>0</v>
          </cell>
          <cell r="GI20">
            <v>0</v>
          </cell>
          <cell r="GM20">
            <v>0</v>
          </cell>
          <cell r="GN20">
            <v>0</v>
          </cell>
          <cell r="GO20">
            <v>0</v>
          </cell>
          <cell r="GP20">
            <v>0</v>
          </cell>
          <cell r="GQ20">
            <v>0</v>
          </cell>
          <cell r="GU20">
            <v>0</v>
          </cell>
          <cell r="GV20">
            <v>0</v>
          </cell>
          <cell r="GW20">
            <v>0</v>
          </cell>
          <cell r="GX20">
            <v>0</v>
          </cell>
          <cell r="GY20">
            <v>0</v>
          </cell>
          <cell r="GZ20">
            <v>0</v>
          </cell>
          <cell r="HA20">
            <v>0</v>
          </cell>
          <cell r="HB20">
            <v>0</v>
          </cell>
          <cell r="HC20">
            <v>0</v>
          </cell>
          <cell r="HD20">
            <v>0</v>
          </cell>
          <cell r="HE20">
            <v>0</v>
          </cell>
          <cell r="HF20">
            <v>0</v>
          </cell>
          <cell r="HG20">
            <v>0</v>
          </cell>
          <cell r="HK20">
            <v>0</v>
          </cell>
          <cell r="HL20">
            <v>0</v>
          </cell>
          <cell r="HM20">
            <v>0</v>
          </cell>
          <cell r="HN20">
            <v>0</v>
          </cell>
          <cell r="HO20">
            <v>0</v>
          </cell>
          <cell r="HS20">
            <v>0</v>
          </cell>
          <cell r="HT20">
            <v>0</v>
          </cell>
          <cell r="HU20">
            <v>0</v>
          </cell>
          <cell r="HV20">
            <v>0</v>
          </cell>
          <cell r="HW20">
            <v>0</v>
          </cell>
          <cell r="IA20">
            <v>0</v>
          </cell>
          <cell r="IB20">
            <v>0</v>
          </cell>
          <cell r="IC20">
            <v>0</v>
          </cell>
          <cell r="ID20">
            <v>0</v>
          </cell>
          <cell r="IE20">
            <v>0</v>
          </cell>
          <cell r="IF20">
            <v>0</v>
          </cell>
          <cell r="IG20">
            <v>0</v>
          </cell>
          <cell r="IH20">
            <v>0</v>
          </cell>
          <cell r="II20">
            <v>0</v>
          </cell>
          <cell r="IJ20">
            <v>0</v>
          </cell>
          <cell r="IK20">
            <v>0</v>
          </cell>
          <cell r="IL20">
            <v>0</v>
          </cell>
          <cell r="IM20">
            <v>0</v>
          </cell>
          <cell r="IR20" t="str">
            <v>EUR</v>
          </cell>
          <cell r="IS20">
            <v>1</v>
          </cell>
          <cell r="IT20">
            <v>1</v>
          </cell>
          <cell r="IU20">
            <v>1</v>
          </cell>
          <cell r="IV20">
            <v>1</v>
          </cell>
          <cell r="IW20">
            <v>1</v>
          </cell>
        </row>
        <row r="21">
          <cell r="A21">
            <v>21</v>
          </cell>
          <cell r="B21" t="str">
            <v>Hungary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K21">
            <v>17950.517186822399</v>
          </cell>
          <cell r="L21">
            <v>17718.6816200992</v>
          </cell>
          <cell r="M21">
            <v>17679.6894607338</v>
          </cell>
          <cell r="N21">
            <v>17682.989257147499</v>
          </cell>
          <cell r="O21">
            <v>18160.888731327999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1.0000000000000001E-5</v>
          </cell>
          <cell r="AE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1.0000000000000001E-5</v>
          </cell>
          <cell r="AU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U21">
            <v>0</v>
          </cell>
          <cell r="CV21">
            <v>0</v>
          </cell>
          <cell r="CW21">
            <v>0</v>
          </cell>
          <cell r="CX21">
            <v>0</v>
          </cell>
          <cell r="CY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  <cell r="EE21">
            <v>0</v>
          </cell>
          <cell r="EI21">
            <v>15711.7125416259</v>
          </cell>
          <cell r="EJ21">
            <v>15284.800733962398</v>
          </cell>
          <cell r="EK21">
            <v>14738.409566773502</v>
          </cell>
          <cell r="EL21">
            <v>14681.119930662899</v>
          </cell>
          <cell r="EM21">
            <v>15324.49353568</v>
          </cell>
          <cell r="EQ21">
            <v>0</v>
          </cell>
          <cell r="ER21">
            <v>0</v>
          </cell>
          <cell r="ES21">
            <v>0</v>
          </cell>
          <cell r="ET21">
            <v>0</v>
          </cell>
          <cell r="EU21">
            <v>0</v>
          </cell>
          <cell r="EY21">
            <v>0</v>
          </cell>
          <cell r="EZ21">
            <v>0</v>
          </cell>
          <cell r="FA21">
            <v>0</v>
          </cell>
          <cell r="FB21">
            <v>0</v>
          </cell>
          <cell r="FC21">
            <v>0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0</v>
          </cell>
          <cell r="FL21">
            <v>0</v>
          </cell>
          <cell r="FM21">
            <v>0</v>
          </cell>
          <cell r="FN21">
            <v>0</v>
          </cell>
          <cell r="FO21">
            <v>0</v>
          </cell>
          <cell r="FP21">
            <v>0</v>
          </cell>
          <cell r="FQ21">
            <v>0</v>
          </cell>
          <cell r="FR21">
            <v>0</v>
          </cell>
          <cell r="FS21">
            <v>0</v>
          </cell>
          <cell r="FW21">
            <v>0</v>
          </cell>
          <cell r="FX21">
            <v>0</v>
          </cell>
          <cell r="FY21">
            <v>0</v>
          </cell>
          <cell r="FZ21">
            <v>0</v>
          </cell>
          <cell r="GA21">
            <v>0</v>
          </cell>
          <cell r="GE21">
            <v>0</v>
          </cell>
          <cell r="GF21">
            <v>0</v>
          </cell>
          <cell r="GG21">
            <v>0</v>
          </cell>
          <cell r="GH21">
            <v>0</v>
          </cell>
          <cell r="GI21">
            <v>0</v>
          </cell>
          <cell r="GM21">
            <v>0</v>
          </cell>
          <cell r="GN21">
            <v>0</v>
          </cell>
          <cell r="GO21">
            <v>0</v>
          </cell>
          <cell r="GP21">
            <v>0</v>
          </cell>
          <cell r="GQ21">
            <v>0</v>
          </cell>
          <cell r="GU21">
            <v>0</v>
          </cell>
          <cell r="GV21">
            <v>0</v>
          </cell>
          <cell r="GW21">
            <v>0</v>
          </cell>
          <cell r="GX21">
            <v>0</v>
          </cell>
          <cell r="GY21">
            <v>0</v>
          </cell>
          <cell r="GZ21">
            <v>0</v>
          </cell>
          <cell r="HA21">
            <v>0</v>
          </cell>
          <cell r="HB21">
            <v>0</v>
          </cell>
          <cell r="HC21">
            <v>0</v>
          </cell>
          <cell r="HD21">
            <v>0</v>
          </cell>
          <cell r="HE21">
            <v>0</v>
          </cell>
          <cell r="HF21">
            <v>0</v>
          </cell>
          <cell r="HG21">
            <v>0</v>
          </cell>
          <cell r="HK21">
            <v>0</v>
          </cell>
          <cell r="HL21">
            <v>0</v>
          </cell>
          <cell r="HM21">
            <v>0</v>
          </cell>
          <cell r="HN21">
            <v>0</v>
          </cell>
          <cell r="HO21">
            <v>0</v>
          </cell>
          <cell r="HS21">
            <v>-1.18468</v>
          </cell>
          <cell r="HT21">
            <v>1.0124500000000001</v>
          </cell>
          <cell r="HU21">
            <v>2.7713000000000001</v>
          </cell>
          <cell r="HV21">
            <v>2.5026799999999998</v>
          </cell>
          <cell r="HW21">
            <v>-0.71165</v>
          </cell>
          <cell r="IA21">
            <v>0</v>
          </cell>
          <cell r="IB21">
            <v>0</v>
          </cell>
          <cell r="IC21">
            <v>0</v>
          </cell>
          <cell r="ID21">
            <v>0</v>
          </cell>
          <cell r="IE21">
            <v>0</v>
          </cell>
          <cell r="IF21">
            <v>0</v>
          </cell>
          <cell r="IG21">
            <v>0</v>
          </cell>
          <cell r="IH21">
            <v>0</v>
          </cell>
          <cell r="II21">
            <v>-1.18468</v>
          </cell>
          <cell r="IJ21">
            <v>1.0124500000000001</v>
          </cell>
          <cell r="IK21">
            <v>2.7713000000000001</v>
          </cell>
          <cell r="IL21">
            <v>2.5026799999999998</v>
          </cell>
          <cell r="IM21">
            <v>-0.71165</v>
          </cell>
          <cell r="IR21" t="str">
            <v>HUF</v>
          </cell>
          <cell r="IS21">
            <v>308.68781000000001</v>
          </cell>
          <cell r="IT21">
            <v>307.36135999999999</v>
          </cell>
          <cell r="IU21">
            <v>308.97777000000002</v>
          </cell>
          <cell r="IV21">
            <v>309.91388999999998</v>
          </cell>
          <cell r="IW21">
            <v>312.01407999999998</v>
          </cell>
        </row>
        <row r="22">
          <cell r="A22">
            <v>22</v>
          </cell>
          <cell r="B22" t="str">
            <v>Kazakhstan</v>
          </cell>
          <cell r="C22">
            <v>330.26</v>
          </cell>
          <cell r="D22">
            <v>931.072</v>
          </cell>
          <cell r="E22">
            <v>1609.2249999999999</v>
          </cell>
          <cell r="F22">
            <v>2008.8520000000001</v>
          </cell>
          <cell r="G22">
            <v>280.03399999999999</v>
          </cell>
          <cell r="K22">
            <v>9167.1525544999986</v>
          </cell>
          <cell r="L22">
            <v>9421.0854920000002</v>
          </cell>
          <cell r="M22">
            <v>9657.0284800000009</v>
          </cell>
          <cell r="N22">
            <v>9719.1104984000012</v>
          </cell>
          <cell r="O22">
            <v>10189.043811</v>
          </cell>
          <cell r="S22">
            <v>19.8476</v>
          </cell>
          <cell r="T22">
            <v>56.318839999999994</v>
          </cell>
          <cell r="U22">
            <v>93.239149999999995</v>
          </cell>
          <cell r="V22">
            <v>104.02244999999999</v>
          </cell>
          <cell r="W22">
            <v>9.6856200000000001</v>
          </cell>
          <cell r="AA22">
            <v>-2.1907100000000002</v>
          </cell>
          <cell r="AB22">
            <v>-2.6595500000000003</v>
          </cell>
          <cell r="AC22">
            <v>1.4974400000000001</v>
          </cell>
          <cell r="AD22">
            <v>1.5933900000000001</v>
          </cell>
          <cell r="AE22">
            <v>0.47176999999999997</v>
          </cell>
          <cell r="AI22">
            <v>-0.11037656945927972</v>
          </cell>
          <cell r="AJ22">
            <v>-4.7223096214339649E-2</v>
          </cell>
          <cell r="AK22">
            <v>1.6060206469063695E-2</v>
          </cell>
          <cell r="AL22">
            <v>1.5317751120070718E-2</v>
          </cell>
          <cell r="AM22">
            <v>4.8708291260652382E-2</v>
          </cell>
          <cell r="AN22">
            <v>0</v>
          </cell>
          <cell r="AO22">
            <v>0</v>
          </cell>
          <cell r="AP22">
            <v>0</v>
          </cell>
          <cell r="AQ22">
            <v>-4.2164299999999999</v>
          </cell>
          <cell r="AR22">
            <v>-7.7577400000000001</v>
          </cell>
          <cell r="AS22">
            <v>-6.2493299999999996</v>
          </cell>
          <cell r="AT22">
            <v>-7.9475200000000008</v>
          </cell>
          <cell r="AU22">
            <v>-1.24542</v>
          </cell>
          <cell r="AY22">
            <v>61.023000000000003</v>
          </cell>
          <cell r="AZ22">
            <v>239.721</v>
          </cell>
          <cell r="BA22">
            <v>571.74599999999998</v>
          </cell>
          <cell r="BB22">
            <v>735.40800000000002</v>
          </cell>
          <cell r="BC22">
            <v>60.296999999999997</v>
          </cell>
          <cell r="BO22">
            <v>0.26086999999999999</v>
          </cell>
          <cell r="BP22">
            <v>1.03721</v>
          </cell>
          <cell r="BQ22">
            <v>2.2564099999999998</v>
          </cell>
          <cell r="BR22">
            <v>2.6395999999999997</v>
          </cell>
          <cell r="BS22">
            <v>0.15024999999999999</v>
          </cell>
          <cell r="BW22">
            <v>-0.13830999999999999</v>
          </cell>
          <cell r="BX22">
            <v>-1.116E-2</v>
          </cell>
          <cell r="BY22">
            <v>0.2087</v>
          </cell>
          <cell r="BZ22">
            <v>0.31120999999999999</v>
          </cell>
          <cell r="CA22">
            <v>-0.20351</v>
          </cell>
          <cell r="CE22">
            <v>-0.5301874496875838</v>
          </cell>
          <cell r="CF22">
            <v>-1.0759634018183396E-2</v>
          </cell>
          <cell r="CG22">
            <v>9.249205596500637E-2</v>
          </cell>
          <cell r="CH22">
            <v>0.11790043946052432</v>
          </cell>
          <cell r="CI22">
            <v>-1.3544758735440932</v>
          </cell>
          <cell r="CJ22">
            <v>0</v>
          </cell>
          <cell r="CK22">
            <v>0</v>
          </cell>
          <cell r="CL22">
            <v>0</v>
          </cell>
          <cell r="CM22">
            <v>-0.25446000000000002</v>
          </cell>
          <cell r="CN22">
            <v>-0.25009999999999999</v>
          </cell>
          <cell r="CO22">
            <v>-0.13025</v>
          </cell>
          <cell r="CP22">
            <v>-9.4290000000000013E-2</v>
          </cell>
          <cell r="CQ22">
            <v>-0.27027999999999996</v>
          </cell>
          <cell r="CU22">
            <v>1.60406</v>
          </cell>
          <cell r="CV22">
            <v>4.5346200000000003</v>
          </cell>
          <cell r="CW22">
            <v>7.96014</v>
          </cell>
          <cell r="CX22">
            <v>9.2632499999999993</v>
          </cell>
          <cell r="CY22">
            <v>0.67076999999999998</v>
          </cell>
          <cell r="DC22">
            <v>-2.8829999999999998E-2</v>
          </cell>
          <cell r="DD22">
            <v>0.50094000000000005</v>
          </cell>
          <cell r="DE22">
            <v>1.2246600000000001</v>
          </cell>
          <cell r="DF22">
            <v>1.0529300000000001</v>
          </cell>
          <cell r="DG22">
            <v>-0.11891</v>
          </cell>
          <cell r="DK22">
            <v>-1.7973143149258755E-2</v>
          </cell>
          <cell r="DL22">
            <v>0.11047011656985591</v>
          </cell>
          <cell r="DM22">
            <v>0.15384905290610468</v>
          </cell>
          <cell r="DN22">
            <v>0.11366744932933907</v>
          </cell>
          <cell r="DO22">
            <v>-0.17727387927307423</v>
          </cell>
          <cell r="DP22">
            <v>0</v>
          </cell>
          <cell r="DQ22">
            <v>0</v>
          </cell>
          <cell r="DR22">
            <v>0</v>
          </cell>
          <cell r="DS22">
            <v>-0.18428</v>
          </cell>
          <cell r="DT22">
            <v>0.17890999999999999</v>
          </cell>
          <cell r="DU22">
            <v>0.76291999999999993</v>
          </cell>
          <cell r="DV22">
            <v>0.49670999999999998</v>
          </cell>
          <cell r="DW22">
            <v>-0.19590000000000002</v>
          </cell>
          <cell r="EA22">
            <v>23.7</v>
          </cell>
          <cell r="EB22">
            <v>66.878</v>
          </cell>
          <cell r="EC22">
            <v>130.261</v>
          </cell>
          <cell r="ED22">
            <v>169.42500000000001</v>
          </cell>
          <cell r="EE22">
            <v>18.190000000000001</v>
          </cell>
          <cell r="EI22">
            <v>13454.1750885</v>
          </cell>
          <cell r="EJ22">
            <v>13665.9550755</v>
          </cell>
          <cell r="EK22">
            <v>13076.4944736</v>
          </cell>
          <cell r="EL22">
            <v>13418.211871899999</v>
          </cell>
          <cell r="EM22">
            <v>14111.5311972</v>
          </cell>
          <cell r="EQ22">
            <v>1.60406</v>
          </cell>
          <cell r="ER22">
            <v>4.5346200000000003</v>
          </cell>
          <cell r="ES22">
            <v>7.96014</v>
          </cell>
          <cell r="ET22">
            <v>9.2632499999999993</v>
          </cell>
          <cell r="EU22">
            <v>0.67076999999999998</v>
          </cell>
          <cell r="EY22">
            <v>-2.8829999999999998E-2</v>
          </cell>
          <cell r="EZ22">
            <v>0.50094000000000005</v>
          </cell>
          <cell r="FA22">
            <v>1.2246600000000001</v>
          </cell>
          <cell r="FB22">
            <v>1.0529300000000001</v>
          </cell>
          <cell r="FC22">
            <v>-0.11891</v>
          </cell>
          <cell r="FG22">
            <v>-1.7973143149258755E-2</v>
          </cell>
          <cell r="FH22">
            <v>0.11047011656985591</v>
          </cell>
          <cell r="FI22">
            <v>0.15384905290610468</v>
          </cell>
          <cell r="FJ22">
            <v>0.11366744932933907</v>
          </cell>
          <cell r="FK22">
            <v>-0.17727387927307423</v>
          </cell>
          <cell r="FL22">
            <v>0</v>
          </cell>
          <cell r="FM22">
            <v>0</v>
          </cell>
          <cell r="FN22">
            <v>0</v>
          </cell>
          <cell r="FO22">
            <v>-0.18428</v>
          </cell>
          <cell r="FP22">
            <v>0.17890999999999999</v>
          </cell>
          <cell r="FQ22">
            <v>0.76291999999999993</v>
          </cell>
          <cell r="FR22">
            <v>0.49670999999999998</v>
          </cell>
          <cell r="FS22">
            <v>-0.19590000000000002</v>
          </cell>
          <cell r="FW22">
            <v>0</v>
          </cell>
          <cell r="FX22">
            <v>0</v>
          </cell>
          <cell r="FY22">
            <v>0</v>
          </cell>
          <cell r="FZ22">
            <v>0</v>
          </cell>
          <cell r="GA22">
            <v>0</v>
          </cell>
          <cell r="GE22">
            <v>0</v>
          </cell>
          <cell r="GF22">
            <v>0</v>
          </cell>
          <cell r="GG22">
            <v>0</v>
          </cell>
          <cell r="GH22">
            <v>0</v>
          </cell>
          <cell r="GI22">
            <v>0</v>
          </cell>
          <cell r="GM22">
            <v>0</v>
          </cell>
          <cell r="GN22">
            <v>0</v>
          </cell>
          <cell r="GO22">
            <v>0</v>
          </cell>
          <cell r="GP22">
            <v>0</v>
          </cell>
          <cell r="GQ22">
            <v>0</v>
          </cell>
          <cell r="GU22">
            <v>0</v>
          </cell>
          <cell r="GV22">
            <v>0</v>
          </cell>
          <cell r="GW22">
            <v>0</v>
          </cell>
          <cell r="GX22">
            <v>0</v>
          </cell>
          <cell r="GY22">
            <v>0</v>
          </cell>
          <cell r="GZ22">
            <v>0</v>
          </cell>
          <cell r="HA22">
            <v>0</v>
          </cell>
          <cell r="HB22">
            <v>0</v>
          </cell>
          <cell r="HC22">
            <v>0</v>
          </cell>
          <cell r="HD22">
            <v>0</v>
          </cell>
          <cell r="HE22">
            <v>0</v>
          </cell>
          <cell r="HF22">
            <v>0</v>
          </cell>
          <cell r="HG22">
            <v>0</v>
          </cell>
          <cell r="HK22">
            <v>21.140259999999998</v>
          </cell>
          <cell r="HL22">
            <v>60.533739999999995</v>
          </cell>
          <cell r="HM22">
            <v>101.00039</v>
          </cell>
          <cell r="HN22">
            <v>112.94533</v>
          </cell>
          <cell r="HO22">
            <v>10.294409999999999</v>
          </cell>
          <cell r="HS22">
            <v>-2.35785</v>
          </cell>
          <cell r="HT22">
            <v>-2.1697700000000002</v>
          </cell>
          <cell r="HU22">
            <v>2.9308000000000001</v>
          </cell>
          <cell r="HV22">
            <v>2.9575300000000002</v>
          </cell>
          <cell r="HW22">
            <v>0.14934999999999998</v>
          </cell>
          <cell r="IA22">
            <v>-0.11153363298275425</v>
          </cell>
          <cell r="IB22">
            <v>-3.5843977259624141E-2</v>
          </cell>
          <cell r="IC22">
            <v>2.9017709733596079E-2</v>
          </cell>
          <cell r="ID22">
            <v>2.618550054260765E-2</v>
          </cell>
          <cell r="IE22">
            <v>1.4507873690672898E-2</v>
          </cell>
          <cell r="IF22">
            <v>0</v>
          </cell>
          <cell r="IG22">
            <v>0</v>
          </cell>
          <cell r="IH22">
            <v>0</v>
          </cell>
          <cell r="II22">
            <v>-4.65517</v>
          </cell>
          <cell r="IJ22">
            <v>-7.8289300000000006</v>
          </cell>
          <cell r="IK22">
            <v>-5.6166599999999995</v>
          </cell>
          <cell r="IL22">
            <v>-7.5451000000000006</v>
          </cell>
          <cell r="IM22">
            <v>-1.7116</v>
          </cell>
          <cell r="IR22" t="str">
            <v>KZT</v>
          </cell>
          <cell r="IS22">
            <v>208.10789</v>
          </cell>
          <cell r="IT22">
            <v>206.96584999999999</v>
          </cell>
          <cell r="IU22">
            <v>219.47792000000001</v>
          </cell>
          <cell r="IV22">
            <v>247.43153000000001</v>
          </cell>
          <cell r="IW22">
            <v>392.64138000000003</v>
          </cell>
        </row>
        <row r="23">
          <cell r="A23">
            <v>23</v>
          </cell>
          <cell r="B23" t="str">
            <v>Poland</v>
          </cell>
          <cell r="C23">
            <v>619.54899999999998</v>
          </cell>
          <cell r="D23">
            <v>1594.463</v>
          </cell>
          <cell r="E23">
            <v>2626.28</v>
          </cell>
          <cell r="F23">
            <v>3449.4859999999999</v>
          </cell>
          <cell r="G23">
            <v>603.94799999999998</v>
          </cell>
          <cell r="K23">
            <v>210.29534760000001</v>
          </cell>
          <cell r="L23">
            <v>208.94227279999996</v>
          </cell>
          <cell r="M23">
            <v>207.3092608</v>
          </cell>
          <cell r="N23">
            <v>197.967952</v>
          </cell>
          <cell r="O23">
            <v>202.349008</v>
          </cell>
          <cell r="S23">
            <v>36.247810000000001</v>
          </cell>
          <cell r="T23">
            <v>93.120260000000002</v>
          </cell>
          <cell r="U23">
            <v>151.34043</v>
          </cell>
          <cell r="V23">
            <v>193.62773000000001</v>
          </cell>
          <cell r="W23">
            <v>31.722990000000003</v>
          </cell>
          <cell r="AA23">
            <v>2.9714899999999997</v>
          </cell>
          <cell r="AB23">
            <v>21.984470000000002</v>
          </cell>
          <cell r="AC23">
            <v>42.179310000000001</v>
          </cell>
          <cell r="AD23">
            <v>54.626849999999997</v>
          </cell>
          <cell r="AE23">
            <v>2.1832699999999998</v>
          </cell>
          <cell r="AI23">
            <v>8.1977090478017836E-2</v>
          </cell>
          <cell r="AJ23">
            <v>0.23608686230042744</v>
          </cell>
          <cell r="AK23">
            <v>0.27870483782819966</v>
          </cell>
          <cell r="AL23">
            <v>0.28212307193809477</v>
          </cell>
          <cell r="AM23">
            <v>6.8822957735068468E-2</v>
          </cell>
          <cell r="AN23">
            <v>0</v>
          </cell>
          <cell r="AO23">
            <v>0</v>
          </cell>
          <cell r="AP23">
            <v>0</v>
          </cell>
          <cell r="AQ23">
            <v>-1.0768800000000001</v>
          </cell>
          <cell r="AR23">
            <v>13.77909</v>
          </cell>
          <cell r="AS23">
            <v>29.918230000000001</v>
          </cell>
          <cell r="AT23">
            <v>38.73122</v>
          </cell>
          <cell r="AU23">
            <v>-1.6729700000000001</v>
          </cell>
          <cell r="AY23">
            <v>952</v>
          </cell>
          <cell r="AZ23">
            <v>2861</v>
          </cell>
          <cell r="BA23">
            <v>5002</v>
          </cell>
          <cell r="BB23">
            <v>7074</v>
          </cell>
          <cell r="BC23">
            <v>1141</v>
          </cell>
          <cell r="BG23">
            <v>15.589850400000003</v>
          </cell>
          <cell r="BH23">
            <v>14.859404899999998</v>
          </cell>
          <cell r="BI23">
            <v>14.754367999999999</v>
          </cell>
          <cell r="BJ23">
            <v>14.768108</v>
          </cell>
          <cell r="BK23">
            <v>14.914517399999999</v>
          </cell>
          <cell r="BO23">
            <v>4.6477700000000004</v>
          </cell>
          <cell r="BP23">
            <v>13.87642</v>
          </cell>
          <cell r="BQ23">
            <v>24.090029999999999</v>
          </cell>
          <cell r="BR23">
            <v>34.068019999999997</v>
          </cell>
          <cell r="BS23">
            <v>4.93445</v>
          </cell>
          <cell r="BW23">
            <v>-0.94208999999999998</v>
          </cell>
          <cell r="BX23">
            <v>0.93353999999999993</v>
          </cell>
          <cell r="BY23">
            <v>2.4678899999999997</v>
          </cell>
          <cell r="BZ23">
            <v>4.2109899999999998</v>
          </cell>
          <cell r="CA23">
            <v>-1.4116600000000001</v>
          </cell>
          <cell r="CE23">
            <v>-0.2026972074779948</v>
          </cell>
          <cell r="CF23">
            <v>6.7275277052726859E-2</v>
          </cell>
          <cell r="CG23">
            <v>0.10244445523729111</v>
          </cell>
          <cell r="CH23">
            <v>0.12360536362254103</v>
          </cell>
          <cell r="CI23">
            <v>-0.28608254212728879</v>
          </cell>
          <cell r="CJ23">
            <v>0</v>
          </cell>
          <cell r="CK23">
            <v>0</v>
          </cell>
          <cell r="CL23">
            <v>0</v>
          </cell>
          <cell r="CM23">
            <v>-1.3983299999999999</v>
          </cell>
          <cell r="CN23">
            <v>2.7789999999999999E-2</v>
          </cell>
          <cell r="CO23">
            <v>0.99321000000000004</v>
          </cell>
          <cell r="CP23">
            <v>2.0556700000000001</v>
          </cell>
          <cell r="CQ23">
            <v>-1.99112</v>
          </cell>
          <cell r="CU23">
            <v>10.445919999999999</v>
          </cell>
          <cell r="CV23">
            <v>22.370990000000003</v>
          </cell>
          <cell r="CW23">
            <v>35.716620000000006</v>
          </cell>
          <cell r="CX23">
            <v>54.143339999999995</v>
          </cell>
          <cell r="CY23">
            <v>12.1622</v>
          </cell>
          <cell r="DC23">
            <v>-0.75112999999999996</v>
          </cell>
          <cell r="DD23">
            <v>-1.70306</v>
          </cell>
          <cell r="DE23">
            <v>-1.8990899999999999</v>
          </cell>
          <cell r="DF23">
            <v>-2.6919200000000001</v>
          </cell>
          <cell r="DG23">
            <v>-1.06976</v>
          </cell>
          <cell r="DK23">
            <v>-7.1906543415993993E-2</v>
          </cell>
          <cell r="DL23">
            <v>-7.6128056916569167E-2</v>
          </cell>
          <cell r="DM23">
            <v>-5.3171044740515747E-2</v>
          </cell>
          <cell r="DN23">
            <v>-4.9718395651247235E-2</v>
          </cell>
          <cell r="DO23">
            <v>-8.7957770798046411E-2</v>
          </cell>
          <cell r="DP23">
            <v>0</v>
          </cell>
          <cell r="DQ23">
            <v>0</v>
          </cell>
          <cell r="DR23">
            <v>0</v>
          </cell>
          <cell r="DS23">
            <v>-1.03582</v>
          </cell>
          <cell r="DT23">
            <v>-2.2894200000000002</v>
          </cell>
          <cell r="DU23">
            <v>-2.7895700000000003</v>
          </cell>
          <cell r="DV23">
            <v>-3.9470399999999999</v>
          </cell>
          <cell r="DW23">
            <v>-1.47106</v>
          </cell>
          <cell r="EA23">
            <v>200.089</v>
          </cell>
          <cell r="EB23">
            <v>434.04399999999998</v>
          </cell>
          <cell r="EC23">
            <v>707.03</v>
          </cell>
          <cell r="ED23">
            <v>1086.4670000000001</v>
          </cell>
          <cell r="EE23">
            <v>262.84199999999998</v>
          </cell>
          <cell r="EI23">
            <v>218.76080400000004</v>
          </cell>
          <cell r="EJ23">
            <v>213.32972939999999</v>
          </cell>
          <cell r="EK23">
            <v>209.96920320000001</v>
          </cell>
          <cell r="EL23">
            <v>208.51062400000004</v>
          </cell>
          <cell r="EM23">
            <v>201.78208190000001</v>
          </cell>
          <cell r="EQ23">
            <v>10.445919999999999</v>
          </cell>
          <cell r="ER23">
            <v>22.370990000000003</v>
          </cell>
          <cell r="ES23">
            <v>35.716620000000006</v>
          </cell>
          <cell r="ET23">
            <v>54.143339999999995</v>
          </cell>
          <cell r="EU23">
            <v>12.1622</v>
          </cell>
          <cell r="EY23">
            <v>-0.75112999999999996</v>
          </cell>
          <cell r="EZ23">
            <v>-1.70306</v>
          </cell>
          <cell r="FA23">
            <v>-1.8990899999999999</v>
          </cell>
          <cell r="FB23">
            <v>-2.6919200000000001</v>
          </cell>
          <cell r="FC23">
            <v>-1.06976</v>
          </cell>
          <cell r="FG23">
            <v>-7.1906543415993993E-2</v>
          </cell>
          <cell r="FH23">
            <v>-7.6128056916569167E-2</v>
          </cell>
          <cell r="FI23">
            <v>-5.3171044740515747E-2</v>
          </cell>
          <cell r="FJ23">
            <v>-4.9718395651247235E-2</v>
          </cell>
          <cell r="FK23">
            <v>-8.7957770798046411E-2</v>
          </cell>
          <cell r="FL23">
            <v>0</v>
          </cell>
          <cell r="FM23">
            <v>0</v>
          </cell>
          <cell r="FN23">
            <v>0</v>
          </cell>
          <cell r="FO23">
            <v>-1.03582</v>
          </cell>
          <cell r="FP23">
            <v>-2.2894200000000002</v>
          </cell>
          <cell r="FQ23">
            <v>-2.7895700000000003</v>
          </cell>
          <cell r="FR23">
            <v>-3.9470399999999999</v>
          </cell>
          <cell r="FS23">
            <v>-1.47106</v>
          </cell>
          <cell r="FW23">
            <v>0</v>
          </cell>
          <cell r="FX23">
            <v>0</v>
          </cell>
          <cell r="FY23">
            <v>0</v>
          </cell>
          <cell r="FZ23">
            <v>0</v>
          </cell>
          <cell r="GA23">
            <v>0</v>
          </cell>
          <cell r="GE23">
            <v>0</v>
          </cell>
          <cell r="GF23">
            <v>0</v>
          </cell>
          <cell r="GG23">
            <v>0</v>
          </cell>
          <cell r="GH23">
            <v>0</v>
          </cell>
          <cell r="GI23">
            <v>0</v>
          </cell>
          <cell r="GM23">
            <v>0</v>
          </cell>
          <cell r="GN23">
            <v>0</v>
          </cell>
          <cell r="GO23">
            <v>0</v>
          </cell>
          <cell r="GP23">
            <v>0</v>
          </cell>
          <cell r="GQ23">
            <v>0</v>
          </cell>
          <cell r="GU23">
            <v>0</v>
          </cell>
          <cell r="GV23">
            <v>0</v>
          </cell>
          <cell r="GW23">
            <v>0</v>
          </cell>
          <cell r="GX23">
            <v>0</v>
          </cell>
          <cell r="GY23">
            <v>0</v>
          </cell>
          <cell r="GZ23">
            <v>0</v>
          </cell>
          <cell r="HA23">
            <v>0</v>
          </cell>
          <cell r="HB23">
            <v>0</v>
          </cell>
          <cell r="HC23">
            <v>0</v>
          </cell>
          <cell r="HD23">
            <v>0</v>
          </cell>
          <cell r="HE23">
            <v>0</v>
          </cell>
          <cell r="HF23">
            <v>0</v>
          </cell>
          <cell r="HG23">
            <v>0</v>
          </cell>
          <cell r="HK23">
            <v>46.368730000000006</v>
          </cell>
          <cell r="HL23">
            <v>117.78982000000001</v>
          </cell>
          <cell r="HM23">
            <v>192.48632999999998</v>
          </cell>
          <cell r="HN23">
            <v>255.05379000000002</v>
          </cell>
          <cell r="HO23">
            <v>42.852849999999997</v>
          </cell>
          <cell r="HS23">
            <v>1.3674900000000001</v>
          </cell>
          <cell r="HT23">
            <v>21.923929999999999</v>
          </cell>
          <cell r="HU23">
            <v>43.939830000000001</v>
          </cell>
          <cell r="HV23">
            <v>57.79833</v>
          </cell>
          <cell r="HW23">
            <v>-0.2954</v>
          </cell>
          <cell r="IA23">
            <v>2.9491642320158433E-2</v>
          </cell>
          <cell r="IB23">
            <v>0.18612754480820157</v>
          </cell>
          <cell r="IC23">
            <v>0.22827506763727068</v>
          </cell>
          <cell r="ID23">
            <v>0.22661231577856575</v>
          </cell>
          <cell r="IE23">
            <v>-6.8933571512746535E-3</v>
          </cell>
          <cell r="IF23">
            <v>0</v>
          </cell>
          <cell r="IG23">
            <v>0</v>
          </cell>
          <cell r="IH23">
            <v>0</v>
          </cell>
          <cell r="II23">
            <v>-3.4218099999999998</v>
          </cell>
          <cell r="IJ23">
            <v>12.22644</v>
          </cell>
          <cell r="IK23">
            <v>29.313590000000001</v>
          </cell>
          <cell r="IL23">
            <v>38.492260000000002</v>
          </cell>
          <cell r="IM23">
            <v>-5.1323999999999996</v>
          </cell>
          <cell r="IR23" t="str">
            <v>PLN</v>
          </cell>
          <cell r="IS23">
            <v>4.1908200000000004</v>
          </cell>
          <cell r="IT23">
            <v>4.1391099999999996</v>
          </cell>
          <cell r="IU23">
            <v>4.1561599999999999</v>
          </cell>
          <cell r="IV23">
            <v>4.1836000000000002</v>
          </cell>
          <cell r="IW23">
            <v>4.36097</v>
          </cell>
        </row>
        <row r="24">
          <cell r="A24">
            <v>24</v>
          </cell>
          <cell r="B24" t="str">
            <v>Romania</v>
          </cell>
          <cell r="C24">
            <v>318.64100000000002</v>
          </cell>
          <cell r="D24">
            <v>1072.229</v>
          </cell>
          <cell r="E24">
            <v>1937.884</v>
          </cell>
          <cell r="F24">
            <v>2498.375</v>
          </cell>
          <cell r="G24">
            <v>412.45800000000003</v>
          </cell>
          <cell r="K24">
            <v>257.98007150000001</v>
          </cell>
          <cell r="L24">
            <v>259.54909679999997</v>
          </cell>
          <cell r="M24">
            <v>258.26994880000001</v>
          </cell>
          <cell r="N24">
            <v>255.52389119999995</v>
          </cell>
          <cell r="O24">
            <v>249.40754019999997</v>
          </cell>
          <cell r="S24">
            <v>21.022639999999999</v>
          </cell>
          <cell r="T24">
            <v>70.622020000000006</v>
          </cell>
          <cell r="U24">
            <v>127.27488000000001</v>
          </cell>
          <cell r="V24">
            <v>163.27809999999999</v>
          </cell>
          <cell r="W24">
            <v>25.897950000000002</v>
          </cell>
          <cell r="AA24">
            <v>2.8878400000000002</v>
          </cell>
          <cell r="AB24">
            <v>18.40813</v>
          </cell>
          <cell r="AC24">
            <v>40.119349999999997</v>
          </cell>
          <cell r="AD24">
            <v>54.263949999999994</v>
          </cell>
          <cell r="AE24">
            <v>5.0605099999999998</v>
          </cell>
          <cell r="AI24">
            <v>0.13736809458754945</v>
          </cell>
          <cell r="AJ24">
            <v>0.26065708684061994</v>
          </cell>
          <cell r="AK24">
            <v>0.31521813259615716</v>
          </cell>
          <cell r="AL24">
            <v>0.33234065070575902</v>
          </cell>
          <cell r="AM24">
            <v>0.19540195266420698</v>
          </cell>
          <cell r="AN24">
            <v>0</v>
          </cell>
          <cell r="AO24">
            <v>0</v>
          </cell>
          <cell r="AP24">
            <v>0</v>
          </cell>
          <cell r="AQ24">
            <v>-0.96883000000000008</v>
          </cell>
          <cell r="AR24">
            <v>10.82929</v>
          </cell>
          <cell r="AS24">
            <v>28.95844</v>
          </cell>
          <cell r="AT24">
            <v>38.60116</v>
          </cell>
          <cell r="AU24">
            <v>1.09704</v>
          </cell>
          <cell r="AY24">
            <v>347.41199999999998</v>
          </cell>
          <cell r="AZ24">
            <v>897.99199999999996</v>
          </cell>
          <cell r="BA24">
            <v>1550.8389999999999</v>
          </cell>
          <cell r="BB24">
            <v>2102.5889999999999</v>
          </cell>
          <cell r="BC24">
            <v>204.35599999999999</v>
          </cell>
          <cell r="BG24">
            <v>16.993887348001795</v>
          </cell>
          <cell r="BH24">
            <v>19.131369100204907</v>
          </cell>
          <cell r="BI24">
            <v>19.843683766232349</v>
          </cell>
          <cell r="BJ24">
            <v>40.620926497523193</v>
          </cell>
          <cell r="BK24">
            <v>17.595585432764391</v>
          </cell>
          <cell r="BO24">
            <v>1.5847599999999999</v>
          </cell>
          <cell r="BP24">
            <v>4.4763400000000004</v>
          </cell>
          <cell r="BQ24">
            <v>7.9325700000000001</v>
          </cell>
          <cell r="BR24">
            <v>10.92963</v>
          </cell>
          <cell r="BS24">
            <v>0.95838000000000001</v>
          </cell>
          <cell r="BW24">
            <v>-0.25381999999999999</v>
          </cell>
          <cell r="BX24">
            <v>7.0580000000000004E-2</v>
          </cell>
          <cell r="BY24">
            <v>0.60644000000000009</v>
          </cell>
          <cell r="BZ24">
            <v>0.42360999999999999</v>
          </cell>
          <cell r="CA24">
            <v>-0.31868000000000002</v>
          </cell>
          <cell r="CE24">
            <v>-0.16016305308059264</v>
          </cell>
          <cell r="CF24">
            <v>1.5767345643985933E-2</v>
          </cell>
          <cell r="CG24">
            <v>7.6449372649721348E-2</v>
          </cell>
          <cell r="CH24">
            <v>3.8757945145444082E-2</v>
          </cell>
          <cell r="CI24">
            <v>-0.33251945992195164</v>
          </cell>
          <cell r="CJ24">
            <v>0</v>
          </cell>
          <cell r="CK24">
            <v>0</v>
          </cell>
          <cell r="CL24">
            <v>0</v>
          </cell>
          <cell r="CM24">
            <v>-0.53325</v>
          </cell>
          <cell r="CN24">
            <v>-0.49829000000000001</v>
          </cell>
          <cell r="CO24">
            <v>-0.23375000000000001</v>
          </cell>
          <cell r="CP24">
            <v>-0.69821</v>
          </cell>
          <cell r="CQ24">
            <v>-0.60311000000000003</v>
          </cell>
          <cell r="CU24">
            <v>3.68371</v>
          </cell>
          <cell r="CV24">
            <v>9.0644400000000012</v>
          </cell>
          <cell r="CW24">
            <v>15.06931</v>
          </cell>
          <cell r="CX24">
            <v>21.592459999999999</v>
          </cell>
          <cell r="CY24">
            <v>3.4477899999999999</v>
          </cell>
          <cell r="DC24">
            <v>-0.59209000000000001</v>
          </cell>
          <cell r="DD24">
            <v>-0.90636000000000005</v>
          </cell>
          <cell r="DE24">
            <v>-1.11019</v>
          </cell>
          <cell r="DF24">
            <v>-1.4209200000000002</v>
          </cell>
          <cell r="DG24">
            <v>-0.55732000000000004</v>
          </cell>
          <cell r="DK24">
            <v>-0.16073197944463599</v>
          </cell>
          <cell r="DL24">
            <v>-9.9990733018255951E-2</v>
          </cell>
          <cell r="DM24">
            <v>-7.3672251748752929E-2</v>
          </cell>
          <cell r="DN24">
            <v>-6.5806304608182681E-2</v>
          </cell>
          <cell r="DO24">
            <v>-0.16164557586163891</v>
          </cell>
          <cell r="DP24">
            <v>0</v>
          </cell>
          <cell r="DQ24">
            <v>0</v>
          </cell>
          <cell r="DR24">
            <v>0</v>
          </cell>
          <cell r="DS24">
            <v>-0.96094000000000002</v>
          </cell>
          <cell r="DT24">
            <v>-1.6422999999999999</v>
          </cell>
          <cell r="DU24">
            <v>-2.1947100000000002</v>
          </cell>
          <cell r="DV24">
            <v>-2.8369800000000001</v>
          </cell>
          <cell r="DW24">
            <v>-0.89205999999999996</v>
          </cell>
          <cell r="EA24">
            <v>72.457999999999998</v>
          </cell>
          <cell r="EB24">
            <v>179.65700000000001</v>
          </cell>
          <cell r="EC24">
            <v>303.548</v>
          </cell>
          <cell r="ED24">
            <v>438.27300000000002</v>
          </cell>
          <cell r="EE24">
            <v>71.209000000000003</v>
          </cell>
          <cell r="EI24">
            <v>226.06088059999999</v>
          </cell>
          <cell r="EJ24">
            <v>223.79216159999999</v>
          </cell>
          <cell r="EK24">
            <v>219.90247360000004</v>
          </cell>
          <cell r="EL24">
            <v>436.63111679999997</v>
          </cell>
          <cell r="EM24">
            <v>217.50709819999997</v>
          </cell>
          <cell r="EQ24">
            <v>3.68371</v>
          </cell>
          <cell r="ER24">
            <v>9.0644400000000012</v>
          </cell>
          <cell r="ES24">
            <v>15.06931</v>
          </cell>
          <cell r="ET24">
            <v>21.592459999999999</v>
          </cell>
          <cell r="EU24">
            <v>3.4477899999999999</v>
          </cell>
          <cell r="EY24">
            <v>-0.59209000000000001</v>
          </cell>
          <cell r="EZ24">
            <v>-0.90636000000000005</v>
          </cell>
          <cell r="FA24">
            <v>-1.11019</v>
          </cell>
          <cell r="FB24">
            <v>-1.4209200000000002</v>
          </cell>
          <cell r="FC24">
            <v>-0.55732000000000004</v>
          </cell>
          <cell r="FG24">
            <v>-0.16073197944463599</v>
          </cell>
          <cell r="FH24">
            <v>-9.9990733018255951E-2</v>
          </cell>
          <cell r="FI24">
            <v>-7.3672251748752929E-2</v>
          </cell>
          <cell r="FJ24">
            <v>-6.5806304608182681E-2</v>
          </cell>
          <cell r="FK24">
            <v>-0.16164557586163891</v>
          </cell>
          <cell r="FL24">
            <v>0</v>
          </cell>
          <cell r="FM24">
            <v>0</v>
          </cell>
          <cell r="FN24">
            <v>0</v>
          </cell>
          <cell r="FO24">
            <v>-0.96094000000000002</v>
          </cell>
          <cell r="FP24">
            <v>-1.6422999999999999</v>
          </cell>
          <cell r="FQ24">
            <v>-2.1947100000000002</v>
          </cell>
          <cell r="FR24">
            <v>-2.8369800000000001</v>
          </cell>
          <cell r="FS24">
            <v>-0.89205999999999996</v>
          </cell>
          <cell r="FW24">
            <v>0</v>
          </cell>
          <cell r="FX24">
            <v>0</v>
          </cell>
          <cell r="FY24">
            <v>0</v>
          </cell>
          <cell r="FZ24">
            <v>0</v>
          </cell>
          <cell r="GA24">
            <v>0</v>
          </cell>
          <cell r="GE24">
            <v>0</v>
          </cell>
          <cell r="GF24">
            <v>0</v>
          </cell>
          <cell r="GG24">
            <v>0</v>
          </cell>
          <cell r="GH24">
            <v>0</v>
          </cell>
          <cell r="GI24">
            <v>0</v>
          </cell>
          <cell r="GM24">
            <v>0</v>
          </cell>
          <cell r="GN24">
            <v>0</v>
          </cell>
          <cell r="GO24">
            <v>0</v>
          </cell>
          <cell r="GP24">
            <v>0</v>
          </cell>
          <cell r="GQ24">
            <v>0</v>
          </cell>
          <cell r="GU24">
            <v>0</v>
          </cell>
          <cell r="GV24">
            <v>0</v>
          </cell>
          <cell r="GW24">
            <v>0</v>
          </cell>
          <cell r="GX24">
            <v>0</v>
          </cell>
          <cell r="GY24">
            <v>0</v>
          </cell>
          <cell r="GZ24">
            <v>0</v>
          </cell>
          <cell r="HA24">
            <v>0</v>
          </cell>
          <cell r="HB24">
            <v>0</v>
          </cell>
          <cell r="HC24">
            <v>0</v>
          </cell>
          <cell r="HD24">
            <v>0</v>
          </cell>
          <cell r="HE24">
            <v>0</v>
          </cell>
          <cell r="HF24">
            <v>0</v>
          </cell>
          <cell r="HG24">
            <v>0</v>
          </cell>
          <cell r="HK24">
            <v>24.217560000000002</v>
          </cell>
          <cell r="HL24">
            <v>79.320179999999993</v>
          </cell>
          <cell r="HM24">
            <v>142.23542</v>
          </cell>
          <cell r="HN24">
            <v>185.14431999999999</v>
          </cell>
          <cell r="HO24">
            <v>28.612830000000002</v>
          </cell>
          <cell r="HS24">
            <v>2.0419300000000002</v>
          </cell>
          <cell r="HT24">
            <v>17.57235</v>
          </cell>
          <cell r="HU24">
            <v>39.615600000000001</v>
          </cell>
          <cell r="HV24">
            <v>53.266640000000002</v>
          </cell>
          <cell r="HW24">
            <v>4.1845100000000004</v>
          </cell>
          <cell r="IA24">
            <v>8.4316091299040857E-2</v>
          </cell>
          <cell r="IB24">
            <v>0.22153694053644357</v>
          </cell>
          <cell r="IC24">
            <v>0.27852134158987962</v>
          </cell>
          <cell r="ID24">
            <v>0.28770334407234316</v>
          </cell>
          <cell r="IE24">
            <v>0.14624593233175467</v>
          </cell>
          <cell r="IF24">
            <v>0</v>
          </cell>
          <cell r="IG24">
            <v>0</v>
          </cell>
          <cell r="IH24">
            <v>0</v>
          </cell>
          <cell r="II24">
            <v>-2.4630199999999998</v>
          </cell>
          <cell r="IJ24">
            <v>8.6887000000000008</v>
          </cell>
          <cell r="IK24">
            <v>26.529979999999998</v>
          </cell>
          <cell r="IL24">
            <v>35.06597</v>
          </cell>
          <cell r="IM24">
            <v>-0.39812999999999998</v>
          </cell>
          <cell r="IR24" t="str">
            <v>RON</v>
          </cell>
          <cell r="IS24">
            <v>4.4517699999999998</v>
          </cell>
          <cell r="IT24">
            <v>4.4473799999999999</v>
          </cell>
          <cell r="IU24">
            <v>4.4406800000000004</v>
          </cell>
          <cell r="IV24">
            <v>4.4454399999999996</v>
          </cell>
          <cell r="IW24">
            <v>4.4930199999999996</v>
          </cell>
        </row>
        <row r="25">
          <cell r="A25">
            <v>25</v>
          </cell>
          <cell r="B25" t="str">
            <v>Russia</v>
          </cell>
          <cell r="C25">
            <v>785.77200000000005</v>
          </cell>
          <cell r="D25">
            <v>1852.923</v>
          </cell>
          <cell r="E25">
            <v>3036.7330000000002</v>
          </cell>
          <cell r="F25">
            <v>3934.0459999999998</v>
          </cell>
          <cell r="G25">
            <v>759.01</v>
          </cell>
          <cell r="K25">
            <v>2621.6456407999999</v>
          </cell>
          <cell r="L25">
            <v>2691.7702280000003</v>
          </cell>
          <cell r="M25">
            <v>2723.2604160000001</v>
          </cell>
          <cell r="N25">
            <v>2712.9266849999999</v>
          </cell>
          <cell r="O25">
            <v>2632.0976000000001</v>
          </cell>
          <cell r="S25">
            <v>32.620519999999999</v>
          </cell>
          <cell r="T25">
            <v>85.694820000000007</v>
          </cell>
          <cell r="U25">
            <v>138.43311</v>
          </cell>
          <cell r="V25">
            <v>175.44072</v>
          </cell>
          <cell r="W25">
            <v>27.36253</v>
          </cell>
          <cell r="AA25">
            <v>4.2582299999999993</v>
          </cell>
          <cell r="AB25">
            <v>11.294169999999999</v>
          </cell>
          <cell r="AC25">
            <v>23.479310000000002</v>
          </cell>
          <cell r="AD25">
            <v>31.790279999999999</v>
          </cell>
          <cell r="AE25">
            <v>3.08935</v>
          </cell>
          <cell r="AI25">
            <v>0.13053838504107229</v>
          </cell>
          <cell r="AJ25">
            <v>0.13179524736734377</v>
          </cell>
          <cell r="AK25">
            <v>0.16960761771515501</v>
          </cell>
          <cell r="AL25">
            <v>0.1812024027261174</v>
          </cell>
          <cell r="AM25">
            <v>0.11290439882569339</v>
          </cell>
          <cell r="AN25">
            <v>0</v>
          </cell>
          <cell r="AO25">
            <v>0</v>
          </cell>
          <cell r="AP25">
            <v>0</v>
          </cell>
          <cell r="AQ25">
            <v>7.712999999999999E-2</v>
          </cell>
          <cell r="AR25">
            <v>1.82325</v>
          </cell>
          <cell r="AS25">
            <v>10.0328</v>
          </cell>
          <cell r="AT25">
            <v>14.159229999999999</v>
          </cell>
          <cell r="AU25">
            <v>-0.70599000000000001</v>
          </cell>
          <cell r="AY25">
            <v>384.63</v>
          </cell>
          <cell r="AZ25">
            <v>999.18</v>
          </cell>
          <cell r="BA25">
            <v>1856</v>
          </cell>
          <cell r="BB25">
            <v>2740.31</v>
          </cell>
          <cell r="BC25">
            <v>519.54999999999995</v>
          </cell>
          <cell r="BG25">
            <v>140.41869058166026</v>
          </cell>
          <cell r="BH25">
            <v>168.19783507512159</v>
          </cell>
          <cell r="BI25">
            <v>183.02626712157868</v>
          </cell>
          <cell r="BJ25">
            <v>179.36024323747679</v>
          </cell>
          <cell r="BK25">
            <v>123.57816652327976</v>
          </cell>
          <cell r="BO25">
            <v>0.90736000000000006</v>
          </cell>
          <cell r="BP25">
            <v>2.9503499999999998</v>
          </cell>
          <cell r="BQ25">
            <v>5.5498400000000006</v>
          </cell>
          <cell r="BR25">
            <v>7.5114799999999997</v>
          </cell>
          <cell r="BS25">
            <v>0.82794000000000001</v>
          </cell>
          <cell r="BW25">
            <v>-0.18856000000000001</v>
          </cell>
          <cell r="BX25">
            <v>0.17884</v>
          </cell>
          <cell r="BY25">
            <v>1.0358900000000002</v>
          </cell>
          <cell r="BZ25">
            <v>1.2661</v>
          </cell>
          <cell r="CA25">
            <v>-0.22384999999999999</v>
          </cell>
          <cell r="CE25">
            <v>-0.20781167342620349</v>
          </cell>
          <cell r="CF25">
            <v>6.0616537021031404E-2</v>
          </cell>
          <cell r="CG25">
            <v>0.18665222781197296</v>
          </cell>
          <cell r="CH25">
            <v>0.16855533130621397</v>
          </cell>
          <cell r="CI25">
            <v>-0.27036983356281857</v>
          </cell>
          <cell r="CJ25">
            <v>0</v>
          </cell>
          <cell r="CK25">
            <v>0</v>
          </cell>
          <cell r="CL25">
            <v>0</v>
          </cell>
          <cell r="CM25">
            <v>-0.39027999999999996</v>
          </cell>
          <cell r="CN25">
            <v>-0.26561000000000001</v>
          </cell>
          <cell r="CO25">
            <v>0.34691000000000005</v>
          </cell>
          <cell r="CP25">
            <v>0.39330999999999999</v>
          </cell>
          <cell r="CQ25">
            <v>-0.37418000000000001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  <cell r="EE25">
            <v>0</v>
          </cell>
          <cell r="EI25">
            <v>0</v>
          </cell>
          <cell r="EJ25">
            <v>0</v>
          </cell>
          <cell r="EK25">
            <v>0</v>
          </cell>
          <cell r="EL25">
            <v>0</v>
          </cell>
          <cell r="EM25">
            <v>0</v>
          </cell>
          <cell r="EQ25">
            <v>0</v>
          </cell>
          <cell r="ER25">
            <v>0</v>
          </cell>
          <cell r="ES25">
            <v>0</v>
          </cell>
          <cell r="ET25">
            <v>0</v>
          </cell>
          <cell r="EU25">
            <v>0</v>
          </cell>
          <cell r="EY25">
            <v>0</v>
          </cell>
          <cell r="EZ25">
            <v>0</v>
          </cell>
          <cell r="FA25">
            <v>0</v>
          </cell>
          <cell r="FB25">
            <v>0</v>
          </cell>
          <cell r="FC25">
            <v>0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0</v>
          </cell>
          <cell r="FL25">
            <v>0</v>
          </cell>
          <cell r="FM25">
            <v>0</v>
          </cell>
          <cell r="FN25">
            <v>0</v>
          </cell>
          <cell r="FO25">
            <v>0</v>
          </cell>
          <cell r="FP25">
            <v>0</v>
          </cell>
          <cell r="FQ25">
            <v>0</v>
          </cell>
          <cell r="FR25">
            <v>0</v>
          </cell>
          <cell r="FS25">
            <v>0</v>
          </cell>
          <cell r="FW25">
            <v>0</v>
          </cell>
          <cell r="FX25">
            <v>0</v>
          </cell>
          <cell r="FY25">
            <v>0</v>
          </cell>
          <cell r="FZ25">
            <v>0</v>
          </cell>
          <cell r="GA25">
            <v>0</v>
          </cell>
          <cell r="GE25">
            <v>0</v>
          </cell>
          <cell r="GF25">
            <v>0</v>
          </cell>
          <cell r="GG25">
            <v>0</v>
          </cell>
          <cell r="GH25">
            <v>0</v>
          </cell>
          <cell r="GI25">
            <v>0</v>
          </cell>
          <cell r="GM25">
            <v>0</v>
          </cell>
          <cell r="GN25">
            <v>0</v>
          </cell>
          <cell r="GO25">
            <v>0</v>
          </cell>
          <cell r="GP25">
            <v>0</v>
          </cell>
          <cell r="GQ25">
            <v>0</v>
          </cell>
          <cell r="GU25">
            <v>0</v>
          </cell>
          <cell r="GV25">
            <v>0</v>
          </cell>
          <cell r="GW25">
            <v>0</v>
          </cell>
          <cell r="GX25">
            <v>0</v>
          </cell>
          <cell r="GY25">
            <v>0</v>
          </cell>
          <cell r="GZ25">
            <v>0</v>
          </cell>
          <cell r="HA25">
            <v>0</v>
          </cell>
          <cell r="HB25">
            <v>0</v>
          </cell>
          <cell r="HC25">
            <v>0</v>
          </cell>
          <cell r="HD25">
            <v>0</v>
          </cell>
          <cell r="HE25">
            <v>0</v>
          </cell>
          <cell r="HF25">
            <v>0</v>
          </cell>
          <cell r="HG25">
            <v>0</v>
          </cell>
          <cell r="HK25">
            <v>32.876400000000004</v>
          </cell>
          <cell r="HL25">
            <v>87.120350000000002</v>
          </cell>
          <cell r="HM25">
            <v>141.39810999999997</v>
          </cell>
          <cell r="HN25">
            <v>179.20724999999999</v>
          </cell>
          <cell r="HO25">
            <v>27.56409</v>
          </cell>
          <cell r="HS25">
            <v>4.0696700000000003</v>
          </cell>
          <cell r="HT25">
            <v>11.81232</v>
          </cell>
          <cell r="HU25">
            <v>24.988009999999999</v>
          </cell>
          <cell r="HV25">
            <v>33.516089999999998</v>
          </cell>
          <cell r="HW25">
            <v>2.8508800000000001</v>
          </cell>
          <cell r="IA25">
            <v>0.12378697180956552</v>
          </cell>
          <cell r="IB25">
            <v>0.13558623214897553</v>
          </cell>
          <cell r="IC25">
            <v>0.17672096182898062</v>
          </cell>
          <cell r="ID25">
            <v>0.18702418568445195</v>
          </cell>
          <cell r="IE25">
            <v>0.10342732156222099</v>
          </cell>
          <cell r="IF25">
            <v>0</v>
          </cell>
          <cell r="IG25">
            <v>0</v>
          </cell>
          <cell r="IH25">
            <v>0</v>
          </cell>
          <cell r="II25">
            <v>-0.31314999999999998</v>
          </cell>
          <cell r="IJ25">
            <v>1.8969500000000001</v>
          </cell>
          <cell r="IK25">
            <v>10.85252</v>
          </cell>
          <cell r="IL25">
            <v>15.01225</v>
          </cell>
          <cell r="IM25">
            <v>-1.0947899999999999</v>
          </cell>
          <cell r="IR25" t="str">
            <v>RUB</v>
          </cell>
          <cell r="IS25">
            <v>70.778769999999994</v>
          </cell>
          <cell r="IT25">
            <v>64.519900000000007</v>
          </cell>
          <cell r="IU25">
            <v>66.485849999999999</v>
          </cell>
          <cell r="IV25">
            <v>67.99315</v>
          </cell>
          <cell r="IW25">
            <v>82.253050000000002</v>
          </cell>
        </row>
        <row r="26">
          <cell r="A26">
            <v>26</v>
          </cell>
          <cell r="B26" t="str">
            <v>Serbia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0</v>
          </cell>
          <cell r="CQ26">
            <v>0</v>
          </cell>
          <cell r="CU26">
            <v>0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DC26">
            <v>0</v>
          </cell>
          <cell r="DD26">
            <v>0</v>
          </cell>
          <cell r="DE26">
            <v>0</v>
          </cell>
          <cell r="DF26">
            <v>0</v>
          </cell>
          <cell r="DG26">
            <v>0</v>
          </cell>
          <cell r="DK26">
            <v>0</v>
          </cell>
          <cell r="DL26">
            <v>0</v>
          </cell>
          <cell r="DM26">
            <v>0</v>
          </cell>
          <cell r="DN26">
            <v>0</v>
          </cell>
          <cell r="DO26">
            <v>0</v>
          </cell>
          <cell r="DP26">
            <v>0</v>
          </cell>
          <cell r="DQ26">
            <v>0</v>
          </cell>
          <cell r="DR26">
            <v>0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  <cell r="EE26">
            <v>0</v>
          </cell>
          <cell r="EQ26">
            <v>0</v>
          </cell>
          <cell r="ER26">
            <v>0</v>
          </cell>
          <cell r="ES26">
            <v>0</v>
          </cell>
          <cell r="ET26">
            <v>0</v>
          </cell>
          <cell r="EU26">
            <v>0</v>
          </cell>
          <cell r="EY26">
            <v>0</v>
          </cell>
          <cell r="EZ26">
            <v>0</v>
          </cell>
          <cell r="FA26">
            <v>0</v>
          </cell>
          <cell r="FB26">
            <v>0</v>
          </cell>
          <cell r="FC26">
            <v>0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0</v>
          </cell>
          <cell r="FL26">
            <v>0</v>
          </cell>
          <cell r="FM26">
            <v>0</v>
          </cell>
          <cell r="FN26">
            <v>0</v>
          </cell>
          <cell r="FO26">
            <v>0</v>
          </cell>
          <cell r="FP26">
            <v>0</v>
          </cell>
          <cell r="FQ26">
            <v>0</v>
          </cell>
          <cell r="FR26">
            <v>0</v>
          </cell>
          <cell r="FS26">
            <v>0</v>
          </cell>
          <cell r="FW26">
            <v>0</v>
          </cell>
          <cell r="FX26">
            <v>0</v>
          </cell>
          <cell r="FY26">
            <v>0</v>
          </cell>
          <cell r="FZ26">
            <v>0</v>
          </cell>
          <cell r="GA26">
            <v>0</v>
          </cell>
          <cell r="GE26">
            <v>0</v>
          </cell>
          <cell r="GF26">
            <v>0</v>
          </cell>
          <cell r="GG26">
            <v>0</v>
          </cell>
          <cell r="GH26">
            <v>0</v>
          </cell>
          <cell r="GI26">
            <v>0</v>
          </cell>
          <cell r="GM26">
            <v>0</v>
          </cell>
          <cell r="GN26">
            <v>0</v>
          </cell>
          <cell r="GO26">
            <v>0</v>
          </cell>
          <cell r="GP26">
            <v>0</v>
          </cell>
          <cell r="GQ26">
            <v>0</v>
          </cell>
          <cell r="GU26">
            <v>0</v>
          </cell>
          <cell r="GV26">
            <v>0</v>
          </cell>
          <cell r="GW26">
            <v>0</v>
          </cell>
          <cell r="GX26">
            <v>0</v>
          </cell>
          <cell r="GY26">
            <v>0</v>
          </cell>
          <cell r="GZ26">
            <v>0</v>
          </cell>
          <cell r="HA26">
            <v>0</v>
          </cell>
          <cell r="HB26">
            <v>0</v>
          </cell>
          <cell r="HC26">
            <v>0</v>
          </cell>
          <cell r="HD26">
            <v>0</v>
          </cell>
          <cell r="HE26">
            <v>0</v>
          </cell>
          <cell r="HF26">
            <v>0</v>
          </cell>
          <cell r="HG26">
            <v>0</v>
          </cell>
          <cell r="HK26">
            <v>0</v>
          </cell>
          <cell r="HL26">
            <v>0</v>
          </cell>
          <cell r="HM26">
            <v>0</v>
          </cell>
          <cell r="HN26">
            <v>0</v>
          </cell>
          <cell r="HO26">
            <v>0</v>
          </cell>
          <cell r="HS26">
            <v>0</v>
          </cell>
          <cell r="HT26">
            <v>0</v>
          </cell>
          <cell r="HU26">
            <v>0</v>
          </cell>
          <cell r="HV26">
            <v>0</v>
          </cell>
          <cell r="HW26">
            <v>0</v>
          </cell>
          <cell r="IA26">
            <v>0</v>
          </cell>
          <cell r="IB26">
            <v>0</v>
          </cell>
          <cell r="IC26">
            <v>0</v>
          </cell>
          <cell r="ID26">
            <v>0</v>
          </cell>
          <cell r="IE26">
            <v>0</v>
          </cell>
          <cell r="IF26">
            <v>0</v>
          </cell>
          <cell r="IG26">
            <v>0</v>
          </cell>
          <cell r="IH26">
            <v>0</v>
          </cell>
          <cell r="II26">
            <v>0</v>
          </cell>
          <cell r="IJ26">
            <v>0</v>
          </cell>
          <cell r="IK26">
            <v>0</v>
          </cell>
          <cell r="IL26">
            <v>0</v>
          </cell>
          <cell r="IM26">
            <v>0</v>
          </cell>
          <cell r="IR26" t="str">
            <v>RSD</v>
          </cell>
        </row>
        <row r="27">
          <cell r="A27">
            <v>27</v>
          </cell>
          <cell r="B27" t="str">
            <v>Slovakia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Y27">
            <v>47.610999999999997</v>
          </cell>
          <cell r="AZ27">
            <v>126.794</v>
          </cell>
          <cell r="BA27">
            <v>213.06399999999999</v>
          </cell>
          <cell r="BB27">
            <v>297.10300000000001</v>
          </cell>
          <cell r="BC27">
            <v>20.876999999999999</v>
          </cell>
          <cell r="BO27">
            <v>0.432</v>
          </cell>
          <cell r="BP27">
            <v>1.147</v>
          </cell>
          <cell r="BQ27">
            <v>1.909</v>
          </cell>
          <cell r="BR27">
            <v>2.641</v>
          </cell>
          <cell r="BS27">
            <v>0.17899999999999999</v>
          </cell>
          <cell r="BW27">
            <v>-1.4999999999999999E-2</v>
          </cell>
          <cell r="BX27">
            <v>0.223</v>
          </cell>
          <cell r="BY27">
            <v>0.45700000000000002</v>
          </cell>
          <cell r="BZ27">
            <v>0.67900000000000005</v>
          </cell>
          <cell r="CA27">
            <v>-8.6999999999999994E-2</v>
          </cell>
          <cell r="CE27">
            <v>-3.4722222222222224E-2</v>
          </cell>
          <cell r="CF27">
            <v>0.1944202266782912</v>
          </cell>
          <cell r="CG27">
            <v>0.23939235201676271</v>
          </cell>
          <cell r="CH27">
            <v>0.25709958349110185</v>
          </cell>
          <cell r="CI27">
            <v>-0.48603351955307261</v>
          </cell>
          <cell r="CJ27">
            <v>0</v>
          </cell>
          <cell r="CK27">
            <v>0</v>
          </cell>
          <cell r="CL27">
            <v>0</v>
          </cell>
          <cell r="CM27">
            <v>-2.4E-2</v>
          </cell>
          <cell r="CN27">
            <v>0.21</v>
          </cell>
          <cell r="CO27">
            <v>0.439</v>
          </cell>
          <cell r="CP27">
            <v>0.59699999999999998</v>
          </cell>
          <cell r="CQ27">
            <v>-9.2999999999999999E-2</v>
          </cell>
          <cell r="CU27">
            <v>0.33400000000000002</v>
          </cell>
          <cell r="CV27">
            <v>0.80700000000000005</v>
          </cell>
          <cell r="CW27">
            <v>1.4670000000000001</v>
          </cell>
          <cell r="CX27">
            <v>1.998</v>
          </cell>
          <cell r="CY27">
            <v>0.26900000000000002</v>
          </cell>
          <cell r="DC27">
            <v>-3.1E-2</v>
          </cell>
          <cell r="DD27">
            <v>4.9000000000000002E-2</v>
          </cell>
          <cell r="DE27">
            <v>0.21099999999999999</v>
          </cell>
          <cell r="DF27">
            <v>0.27900000000000003</v>
          </cell>
          <cell r="DG27">
            <v>-0.11</v>
          </cell>
          <cell r="DK27">
            <v>-9.2814371257485026E-2</v>
          </cell>
          <cell r="DL27">
            <v>6.0718711276332091E-2</v>
          </cell>
          <cell r="DM27">
            <v>0.1438309475119291</v>
          </cell>
          <cell r="DN27">
            <v>0.13963963963963966</v>
          </cell>
          <cell r="DO27">
            <v>-0.40892193308550184</v>
          </cell>
          <cell r="DP27">
            <v>0</v>
          </cell>
          <cell r="DQ27">
            <v>0</v>
          </cell>
          <cell r="DR27">
            <v>0</v>
          </cell>
          <cell r="DS27">
            <v>-7.9000000000000001E-2</v>
          </cell>
          <cell r="DT27">
            <v>-4.7E-2</v>
          </cell>
          <cell r="DU27">
            <v>6.7000000000000004E-2</v>
          </cell>
          <cell r="DV27">
            <v>8.6999999999999994E-2</v>
          </cell>
          <cell r="DW27">
            <v>-0.151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  <cell r="EE27">
            <v>0</v>
          </cell>
          <cell r="EQ27">
            <v>0.33400000000000002</v>
          </cell>
          <cell r="ER27">
            <v>0.80700000000000005</v>
          </cell>
          <cell r="ES27">
            <v>1.4670000000000001</v>
          </cell>
          <cell r="ET27">
            <v>1.998</v>
          </cell>
          <cell r="EU27">
            <v>0.26900000000000002</v>
          </cell>
          <cell r="EY27">
            <v>-3.1E-2</v>
          </cell>
          <cell r="EZ27">
            <v>4.9000000000000002E-2</v>
          </cell>
          <cell r="FA27">
            <v>0.21099999999999999</v>
          </cell>
          <cell r="FB27">
            <v>0.27900000000000003</v>
          </cell>
          <cell r="FC27">
            <v>-0.11</v>
          </cell>
          <cell r="FG27">
            <v>-9.2814371257485026E-2</v>
          </cell>
          <cell r="FH27">
            <v>6.0718711276332091E-2</v>
          </cell>
          <cell r="FI27">
            <v>0.1438309475119291</v>
          </cell>
          <cell r="FJ27">
            <v>0.13963963963963966</v>
          </cell>
          <cell r="FK27">
            <v>-0.40892193308550184</v>
          </cell>
          <cell r="FL27">
            <v>0</v>
          </cell>
          <cell r="FM27">
            <v>0</v>
          </cell>
          <cell r="FN27">
            <v>0</v>
          </cell>
          <cell r="FO27">
            <v>-7.9000000000000001E-2</v>
          </cell>
          <cell r="FP27">
            <v>-4.7E-2</v>
          </cell>
          <cell r="FQ27">
            <v>6.7000000000000004E-2</v>
          </cell>
          <cell r="FR27">
            <v>8.6999999999999994E-2</v>
          </cell>
          <cell r="FS27">
            <v>-0.151</v>
          </cell>
          <cell r="FW27">
            <v>0</v>
          </cell>
          <cell r="FX27">
            <v>0</v>
          </cell>
          <cell r="FY27">
            <v>0</v>
          </cell>
          <cell r="FZ27">
            <v>0</v>
          </cell>
          <cell r="GA27">
            <v>0</v>
          </cell>
          <cell r="GE27">
            <v>0</v>
          </cell>
          <cell r="GF27">
            <v>0</v>
          </cell>
          <cell r="GG27">
            <v>0</v>
          </cell>
          <cell r="GH27">
            <v>0</v>
          </cell>
          <cell r="GI27">
            <v>0</v>
          </cell>
          <cell r="GM27">
            <v>0</v>
          </cell>
          <cell r="GN27">
            <v>0</v>
          </cell>
          <cell r="GO27">
            <v>0</v>
          </cell>
          <cell r="GP27">
            <v>0</v>
          </cell>
          <cell r="GQ27">
            <v>0</v>
          </cell>
          <cell r="GU27">
            <v>0</v>
          </cell>
          <cell r="GV27">
            <v>0</v>
          </cell>
          <cell r="GW27">
            <v>0</v>
          </cell>
          <cell r="GX27">
            <v>0</v>
          </cell>
          <cell r="GY27">
            <v>0</v>
          </cell>
          <cell r="GZ27">
            <v>0</v>
          </cell>
          <cell r="HA27">
            <v>0</v>
          </cell>
          <cell r="HB27">
            <v>0</v>
          </cell>
          <cell r="HC27">
            <v>0</v>
          </cell>
          <cell r="HD27">
            <v>0</v>
          </cell>
          <cell r="HE27">
            <v>0</v>
          </cell>
          <cell r="HF27">
            <v>0</v>
          </cell>
          <cell r="HG27">
            <v>0</v>
          </cell>
          <cell r="HK27">
            <v>0.76600000000000001</v>
          </cell>
          <cell r="HL27">
            <v>1.954</v>
          </cell>
          <cell r="HM27">
            <v>3.3759999999999999</v>
          </cell>
          <cell r="HN27">
            <v>4.6390000000000002</v>
          </cell>
          <cell r="HO27">
            <v>0.44800000000000001</v>
          </cell>
          <cell r="HS27">
            <v>-4.2999999999999997E-2</v>
          </cell>
          <cell r="HT27">
            <v>0.36499999999999999</v>
          </cell>
          <cell r="HU27">
            <v>0.84199999999999997</v>
          </cell>
          <cell r="HV27">
            <v>0.75649999999999995</v>
          </cell>
          <cell r="HW27">
            <v>-0.44600000000000001</v>
          </cell>
          <cell r="IA27">
            <v>-5.6135770234986941E-2</v>
          </cell>
          <cell r="IB27">
            <v>0.18679631525076765</v>
          </cell>
          <cell r="IC27">
            <v>0.24940758293838863</v>
          </cell>
          <cell r="ID27">
            <v>0.16307393834878203</v>
          </cell>
          <cell r="IE27">
            <v>-0.9955357142857143</v>
          </cell>
          <cell r="IF27">
            <v>0</v>
          </cell>
          <cell r="IG27">
            <v>0</v>
          </cell>
          <cell r="IH27">
            <v>0</v>
          </cell>
          <cell r="II27">
            <v>-0.1</v>
          </cell>
          <cell r="IJ27">
            <v>0.25600000000000001</v>
          </cell>
          <cell r="IK27">
            <v>0.68</v>
          </cell>
          <cell r="IL27">
            <v>0.48249999999999998</v>
          </cell>
          <cell r="IM27">
            <v>-0.49299999999999999</v>
          </cell>
          <cell r="IR27" t="str">
            <v>SKK</v>
          </cell>
          <cell r="IS27">
            <v>30.126000000000001</v>
          </cell>
          <cell r="IT27">
            <v>30.126000000000001</v>
          </cell>
          <cell r="IU27">
            <v>30.126000000000001</v>
          </cell>
          <cell r="IV27">
            <v>30.126000000000001</v>
          </cell>
          <cell r="IW27">
            <v>30.126000000000001</v>
          </cell>
        </row>
        <row r="28">
          <cell r="A28">
            <v>28</v>
          </cell>
          <cell r="B28" t="str">
            <v>Ukraine</v>
          </cell>
          <cell r="C28">
            <v>132.797</v>
          </cell>
          <cell r="D28">
            <v>546.15700000000004</v>
          </cell>
          <cell r="E28">
            <v>1097.5360000000001</v>
          </cell>
          <cell r="F28">
            <v>1487.451</v>
          </cell>
          <cell r="G28">
            <v>198.23</v>
          </cell>
          <cell r="K28">
            <v>835.18937570000003</v>
          </cell>
          <cell r="L28">
            <v>830.8724512</v>
          </cell>
          <cell r="M28">
            <v>825.67638799999997</v>
          </cell>
          <cell r="N28">
            <v>824.55728999999997</v>
          </cell>
          <cell r="O28">
            <v>915.54472800000008</v>
          </cell>
          <cell r="S28">
            <v>5.1634700000000002</v>
          </cell>
          <cell r="T28">
            <v>20.970689999999998</v>
          </cell>
          <cell r="U28">
            <v>42.222059999999999</v>
          </cell>
          <cell r="V28">
            <v>56.675400000000003</v>
          </cell>
          <cell r="W28">
            <v>7.1117600000000003</v>
          </cell>
          <cell r="AA28">
            <v>-4.8111099999999993</v>
          </cell>
          <cell r="AB28">
            <v>-2.8732800000000003</v>
          </cell>
          <cell r="AC28">
            <v>-2.8580399999999999</v>
          </cell>
          <cell r="AD28">
            <v>-5.1539599999999997</v>
          </cell>
          <cell r="AE28">
            <v>-3.7478200000000004</v>
          </cell>
          <cell r="AI28">
            <v>-0.93175906899817351</v>
          </cell>
          <cell r="AJ28">
            <v>-0.13701408966514694</v>
          </cell>
          <cell r="AK28">
            <v>-6.7690681127353811E-2</v>
          </cell>
          <cell r="AL28">
            <v>-9.0938220109606629E-2</v>
          </cell>
          <cell r="AM28">
            <v>-0.52698909974464836</v>
          </cell>
          <cell r="AN28">
            <v>0</v>
          </cell>
          <cell r="AO28">
            <v>0</v>
          </cell>
          <cell r="AP28">
            <v>0</v>
          </cell>
          <cell r="AQ28">
            <v>-5.8842100000000004</v>
          </cell>
          <cell r="AR28">
            <v>-4.9954399999999994</v>
          </cell>
          <cell r="AS28">
            <v>-6.0153800000000004</v>
          </cell>
          <cell r="AT28">
            <v>-9.2919300000000007</v>
          </cell>
          <cell r="AU28">
            <v>-4.4878800000000005</v>
          </cell>
          <cell r="AY28">
            <v>67.680999999999997</v>
          </cell>
          <cell r="AZ28">
            <v>239.50299999999999</v>
          </cell>
          <cell r="BA28">
            <v>430.88499999999999</v>
          </cell>
          <cell r="BB28">
            <v>549.91300000000001</v>
          </cell>
          <cell r="BC28">
            <v>43.667000000000002</v>
          </cell>
          <cell r="BO28">
            <v>0.18074000000000001</v>
          </cell>
          <cell r="BP28">
            <v>0.61059000000000008</v>
          </cell>
          <cell r="BQ28">
            <v>1.0948800000000001</v>
          </cell>
          <cell r="BR28">
            <v>1.3568699999999998</v>
          </cell>
          <cell r="BS28">
            <v>9.7939999999999999E-2</v>
          </cell>
          <cell r="BW28">
            <v>-0.25126999999999999</v>
          </cell>
          <cell r="BX28">
            <v>-0.27118999999999999</v>
          </cell>
          <cell r="BY28">
            <v>-0.39450000000000002</v>
          </cell>
          <cell r="BZ28">
            <v>-0.73465999999999998</v>
          </cell>
          <cell r="CA28">
            <v>-0.13213999999999998</v>
          </cell>
          <cell r="CE28">
            <v>-1.3902290583158126</v>
          </cell>
          <cell r="CF28">
            <v>-0.44414418840793324</v>
          </cell>
          <cell r="CG28">
            <v>-0.36031345900920647</v>
          </cell>
          <cell r="CH28">
            <v>-0.54143727844229739</v>
          </cell>
          <cell r="CI28">
            <v>-1.3491933837043086</v>
          </cell>
          <cell r="CJ28">
            <v>0</v>
          </cell>
          <cell r="CK28">
            <v>0</v>
          </cell>
          <cell r="CL28">
            <v>0</v>
          </cell>
          <cell r="CM28">
            <v>-0.33363999999999999</v>
          </cell>
          <cell r="CN28">
            <v>-0.43319999999999997</v>
          </cell>
          <cell r="CO28">
            <v>-0.63052999999999992</v>
          </cell>
          <cell r="CP28">
            <v>-1.04572</v>
          </cell>
          <cell r="CQ28">
            <v>-0.19702</v>
          </cell>
          <cell r="CU28">
            <v>0.37248999999999999</v>
          </cell>
          <cell r="CV28">
            <v>1.07924</v>
          </cell>
          <cell r="CW28">
            <v>2.0712899999999999</v>
          </cell>
          <cell r="CX28">
            <v>2.8603100000000001</v>
          </cell>
          <cell r="CY28">
            <v>0.38836999999999999</v>
          </cell>
          <cell r="DC28">
            <v>1.2900000000000001E-3</v>
          </cell>
          <cell r="DD28">
            <v>5.8200000000000005E-3</v>
          </cell>
          <cell r="DE28">
            <v>0.12786</v>
          </cell>
          <cell r="DF28">
            <v>0.17602000000000001</v>
          </cell>
          <cell r="DG28">
            <v>2.07E-2</v>
          </cell>
          <cell r="DK28">
            <v>3.4631802196032112E-3</v>
          </cell>
          <cell r="DL28">
            <v>5.3926837404099188E-3</v>
          </cell>
          <cell r="DM28">
            <v>6.1729646741885497E-2</v>
          </cell>
          <cell r="DN28">
            <v>6.1538784257650393E-2</v>
          </cell>
          <cell r="DO28">
            <v>5.3299688441434713E-2</v>
          </cell>
          <cell r="DP28">
            <v>0</v>
          </cell>
          <cell r="DQ28">
            <v>0</v>
          </cell>
          <cell r="DR28">
            <v>0</v>
          </cell>
          <cell r="DS28">
            <v>-4.1180000000000001E-2</v>
          </cell>
          <cell r="DT28">
            <v>-7.8030000000000002E-2</v>
          </cell>
          <cell r="DU28">
            <v>5.1600000000000005E-3</v>
          </cell>
          <cell r="DV28">
            <v>1.5890000000000001E-2</v>
          </cell>
          <cell r="DW28">
            <v>-1.255E-2</v>
          </cell>
          <cell r="EA28">
            <v>9.9160000000000004</v>
          </cell>
          <cell r="EB28">
            <v>28.981000000000002</v>
          </cell>
          <cell r="EC28">
            <v>54.784999999999997</v>
          </cell>
          <cell r="ED28">
            <v>75.289000000000001</v>
          </cell>
          <cell r="EE28">
            <v>10.244999999999999</v>
          </cell>
          <cell r="EQ28">
            <v>0.37248999999999999</v>
          </cell>
          <cell r="ER28">
            <v>1.07924</v>
          </cell>
          <cell r="ES28">
            <v>2.0712899999999999</v>
          </cell>
          <cell r="ET28">
            <v>2.8603100000000001</v>
          </cell>
          <cell r="EU28">
            <v>0.38836999999999999</v>
          </cell>
          <cell r="EY28">
            <v>1.2900000000000001E-3</v>
          </cell>
          <cell r="EZ28">
            <v>5.8200000000000005E-3</v>
          </cell>
          <cell r="FA28">
            <v>0.12786</v>
          </cell>
          <cell r="FB28">
            <v>0.17602000000000001</v>
          </cell>
          <cell r="FC28">
            <v>2.07E-2</v>
          </cell>
          <cell r="FG28">
            <v>3.4631802196032112E-3</v>
          </cell>
          <cell r="FH28">
            <v>5.3926837404099188E-3</v>
          </cell>
          <cell r="FI28">
            <v>6.1729646741885497E-2</v>
          </cell>
          <cell r="FJ28">
            <v>6.1538784257650393E-2</v>
          </cell>
          <cell r="FK28">
            <v>5.3299688441434713E-2</v>
          </cell>
          <cell r="FL28">
            <v>0</v>
          </cell>
          <cell r="FM28">
            <v>0</v>
          </cell>
          <cell r="FN28">
            <v>0</v>
          </cell>
          <cell r="FO28">
            <v>-4.1180000000000001E-2</v>
          </cell>
          <cell r="FP28">
            <v>-7.8030000000000002E-2</v>
          </cell>
          <cell r="FQ28">
            <v>5.1600000000000005E-3</v>
          </cell>
          <cell r="FR28">
            <v>1.5890000000000001E-2</v>
          </cell>
          <cell r="FS28">
            <v>-1.255E-2</v>
          </cell>
          <cell r="FW28">
            <v>0</v>
          </cell>
          <cell r="FX28">
            <v>0</v>
          </cell>
          <cell r="FY28">
            <v>0</v>
          </cell>
          <cell r="FZ28">
            <v>0</v>
          </cell>
          <cell r="GA28">
            <v>0</v>
          </cell>
          <cell r="GE28">
            <v>0</v>
          </cell>
          <cell r="GF28">
            <v>0</v>
          </cell>
          <cell r="GG28">
            <v>0</v>
          </cell>
          <cell r="GH28">
            <v>0</v>
          </cell>
          <cell r="GI28">
            <v>0</v>
          </cell>
          <cell r="GM28">
            <v>0</v>
          </cell>
          <cell r="GN28">
            <v>0</v>
          </cell>
          <cell r="GO28">
            <v>0</v>
          </cell>
          <cell r="GP28">
            <v>0</v>
          </cell>
          <cell r="GQ28">
            <v>0</v>
          </cell>
          <cell r="GU28">
            <v>0</v>
          </cell>
          <cell r="GV28">
            <v>0</v>
          </cell>
          <cell r="GW28">
            <v>0</v>
          </cell>
          <cell r="GX28">
            <v>0</v>
          </cell>
          <cell r="GY28">
            <v>0</v>
          </cell>
          <cell r="GZ28">
            <v>0</v>
          </cell>
          <cell r="HA28">
            <v>0</v>
          </cell>
          <cell r="HB28">
            <v>0</v>
          </cell>
          <cell r="HC28">
            <v>0</v>
          </cell>
          <cell r="HD28">
            <v>0</v>
          </cell>
          <cell r="HE28">
            <v>0</v>
          </cell>
          <cell r="HF28">
            <v>0</v>
          </cell>
          <cell r="HG28">
            <v>0</v>
          </cell>
          <cell r="HK28">
            <v>5.5951700000000004</v>
          </cell>
          <cell r="HL28">
            <v>22.265090000000001</v>
          </cell>
          <cell r="HM28">
            <v>44.624180000000003</v>
          </cell>
          <cell r="HN28">
            <v>59.833739999999999</v>
          </cell>
          <cell r="HO28">
            <v>7.4461499999999994</v>
          </cell>
          <cell r="HS28">
            <v>-5.0610900000000001</v>
          </cell>
          <cell r="HT28">
            <v>-3.1386500000000002</v>
          </cell>
          <cell r="HU28">
            <v>-3.1246799999999997</v>
          </cell>
          <cell r="HV28">
            <v>-5.7126000000000001</v>
          </cell>
          <cell r="HW28">
            <v>-3.8592600000000004</v>
          </cell>
          <cell r="IA28">
            <v>-0.90454624256278182</v>
          </cell>
          <cell r="IB28">
            <v>-0.14096731699714665</v>
          </cell>
          <cell r="IC28">
            <v>-7.0022127017235938E-2</v>
          </cell>
          <cell r="ID28">
            <v>-9.5474560005776005E-2</v>
          </cell>
          <cell r="IE28">
            <v>-0.51828931729820116</v>
          </cell>
          <cell r="IF28">
            <v>0</v>
          </cell>
          <cell r="IG28">
            <v>0</v>
          </cell>
          <cell r="IH28">
            <v>0</v>
          </cell>
          <cell r="II28">
            <v>-6.2590300000000001</v>
          </cell>
          <cell r="IJ28">
            <v>-5.5066699999999997</v>
          </cell>
          <cell r="IK28">
            <v>-6.6407499999999997</v>
          </cell>
          <cell r="IL28">
            <v>-10.321759999999999</v>
          </cell>
          <cell r="IM28">
            <v>-4.6974499999999999</v>
          </cell>
          <cell r="IR28" t="str">
            <v>UAH</v>
          </cell>
          <cell r="IS28">
            <v>23.747209999999999</v>
          </cell>
          <cell r="IT28">
            <v>23.903120000000001</v>
          </cell>
          <cell r="IU28">
            <v>24.0092</v>
          </cell>
          <cell r="IV28">
            <v>24.280249999999999</v>
          </cell>
          <cell r="IW28">
            <v>28.3626</v>
          </cell>
        </row>
        <row r="29">
          <cell r="A29">
            <v>29</v>
          </cell>
        </row>
        <row r="30">
          <cell r="A30">
            <v>30</v>
          </cell>
          <cell r="B30" t="str">
            <v>Eastern Europe</v>
          </cell>
          <cell r="C30">
            <v>2719.9110000000001</v>
          </cell>
          <cell r="D30">
            <v>7419.8420000000006</v>
          </cell>
          <cell r="E30">
            <v>12685.985000000001</v>
          </cell>
          <cell r="F30">
            <v>16554.218000000001</v>
          </cell>
          <cell r="G30">
            <v>2808.4490000000001</v>
          </cell>
          <cell r="H30">
            <v>0</v>
          </cell>
          <cell r="I30">
            <v>0</v>
          </cell>
          <cell r="J30">
            <v>0</v>
          </cell>
          <cell r="S30">
            <v>146.76435999999998</v>
          </cell>
          <cell r="T30">
            <v>410.80858000000001</v>
          </cell>
          <cell r="U30">
            <v>691.7165399999999</v>
          </cell>
          <cell r="V30">
            <v>878.33711000000005</v>
          </cell>
          <cell r="W30">
            <v>133.58304000000001</v>
          </cell>
          <cell r="X30">
            <v>0</v>
          </cell>
          <cell r="Y30">
            <v>0</v>
          </cell>
          <cell r="Z30">
            <v>0</v>
          </cell>
          <cell r="AA30">
            <v>3.28735</v>
          </cell>
          <cell r="AB30">
            <v>61.540559999999992</v>
          </cell>
          <cell r="AC30">
            <v>137.74261000000001</v>
          </cell>
          <cell r="AD30">
            <v>182.20024999999998</v>
          </cell>
          <cell r="AE30">
            <v>6.6208699999999983</v>
          </cell>
          <cell r="AF30">
            <v>0</v>
          </cell>
          <cell r="AG30">
            <v>0</v>
          </cell>
          <cell r="AH30">
            <v>0</v>
          </cell>
          <cell r="AI30">
            <v>2.2398830342734436E-2</v>
          </cell>
          <cell r="AJ30">
            <v>0.14980349241975421</v>
          </cell>
          <cell r="AK30">
            <v>0.19913158358191063</v>
          </cell>
          <cell r="AL30">
            <v>0.20743772285791268</v>
          </cell>
          <cell r="AM30">
            <v>4.9563702098709521E-2</v>
          </cell>
          <cell r="AN30">
            <v>0</v>
          </cell>
          <cell r="AO30">
            <v>0</v>
          </cell>
          <cell r="AP30">
            <v>0</v>
          </cell>
          <cell r="AQ30">
            <v>-16.039569999999998</v>
          </cell>
          <cell r="AR30">
            <v>20.862500000000001</v>
          </cell>
          <cell r="AS30">
            <v>78.919009999999986</v>
          </cell>
          <cell r="AT30">
            <v>104.65264999999999</v>
          </cell>
          <cell r="AU30">
            <v>-11.12828</v>
          </cell>
          <cell r="AV30">
            <v>0</v>
          </cell>
          <cell r="AW30">
            <v>0</v>
          </cell>
          <cell r="AX30">
            <v>0</v>
          </cell>
          <cell r="AY30">
            <v>2961.9979999999996</v>
          </cell>
          <cell r="AZ30">
            <v>9133.6509999999998</v>
          </cell>
          <cell r="BA30">
            <v>16268.919000000002</v>
          </cell>
          <cell r="BB30">
            <v>22417.396000000001</v>
          </cell>
          <cell r="BC30">
            <v>2798.4949999999999</v>
          </cell>
          <cell r="BD30">
            <v>0</v>
          </cell>
          <cell r="BE30">
            <v>0</v>
          </cell>
          <cell r="BF30">
            <v>0</v>
          </cell>
          <cell r="BO30">
            <v>14.210520000000001</v>
          </cell>
          <cell r="BP30">
            <v>46.854730000000004</v>
          </cell>
          <cell r="BQ30">
            <v>84.857800000000012</v>
          </cell>
          <cell r="BR30">
            <v>116.47557000000002</v>
          </cell>
          <cell r="BS30">
            <v>12.168619999999999</v>
          </cell>
          <cell r="BT30">
            <v>0</v>
          </cell>
          <cell r="BU30">
            <v>0</v>
          </cell>
          <cell r="BV30">
            <v>0</v>
          </cell>
          <cell r="BW30">
            <v>-2.7762500000000001</v>
          </cell>
          <cell r="BX30">
            <v>3.6920600000000001</v>
          </cell>
          <cell r="BY30">
            <v>13.29576</v>
          </cell>
          <cell r="BZ30">
            <v>17.792269999999998</v>
          </cell>
          <cell r="CA30">
            <v>-4.6571699999999989</v>
          </cell>
          <cell r="CB30">
            <v>0</v>
          </cell>
          <cell r="CC30">
            <v>0</v>
          </cell>
          <cell r="CD30">
            <v>0</v>
          </cell>
          <cell r="CE30">
            <v>-0.19536582756999743</v>
          </cell>
          <cell r="CF30">
            <v>7.8798021032241566E-2</v>
          </cell>
          <cell r="CG30">
            <v>0.15668282703534617</v>
          </cell>
          <cell r="CH30">
            <v>0.15275538037718978</v>
          </cell>
          <cell r="CI30">
            <v>-0.38271965103684719</v>
          </cell>
          <cell r="CJ30">
            <v>0</v>
          </cell>
          <cell r="CK30">
            <v>0</v>
          </cell>
          <cell r="CL30">
            <v>0</v>
          </cell>
          <cell r="CM30">
            <v>-4.5063799999999992</v>
          </cell>
          <cell r="CN30">
            <v>-0.22702000000000003</v>
          </cell>
          <cell r="CO30">
            <v>7.1627900000000002</v>
          </cell>
          <cell r="CP30">
            <v>9.3540499999999991</v>
          </cell>
          <cell r="CQ30">
            <v>-6.6544500000000006</v>
          </cell>
          <cell r="CR30">
            <v>0</v>
          </cell>
          <cell r="CS30">
            <v>0</v>
          </cell>
          <cell r="CT30">
            <v>0</v>
          </cell>
          <cell r="CU30">
            <v>30.677169999999997</v>
          </cell>
          <cell r="CV30">
            <v>78.004980000000018</v>
          </cell>
          <cell r="CW30">
            <v>131.54850000000002</v>
          </cell>
          <cell r="CX30">
            <v>182.97822999999997</v>
          </cell>
          <cell r="CY30">
            <v>31.788899999999998</v>
          </cell>
          <cell r="CZ30">
            <v>0</v>
          </cell>
          <cell r="DA30">
            <v>0</v>
          </cell>
          <cell r="DB30">
            <v>0</v>
          </cell>
          <cell r="DC30">
            <v>-0.79281999999999997</v>
          </cell>
          <cell r="DD30">
            <v>1.66035</v>
          </cell>
          <cell r="DE30">
            <v>6.6324100000000001</v>
          </cell>
          <cell r="DF30">
            <v>7.205239999999999</v>
          </cell>
          <cell r="DG30">
            <v>-1.9860100000000001</v>
          </cell>
          <cell r="DH30">
            <v>0</v>
          </cell>
          <cell r="DI30">
            <v>0</v>
          </cell>
          <cell r="DJ30">
            <v>0</v>
          </cell>
          <cell r="DK30">
            <v>-2.5843974525681476E-2</v>
          </cell>
          <cell r="DL30">
            <v>2.1285179484694435E-2</v>
          </cell>
          <cell r="DM30">
            <v>5.0417982721201682E-2</v>
          </cell>
          <cell r="DN30">
            <v>3.9377580600708624E-2</v>
          </cell>
          <cell r="DO30">
            <v>-6.2474951948636163E-2</v>
          </cell>
          <cell r="DP30">
            <v>0</v>
          </cell>
          <cell r="DQ30">
            <v>0</v>
          </cell>
          <cell r="DR30">
            <v>0</v>
          </cell>
          <cell r="DS30">
            <v>-2.5496400000000006</v>
          </cell>
          <cell r="DT30">
            <v>-1.89255</v>
          </cell>
          <cell r="DU30">
            <v>1.2571699999999997</v>
          </cell>
          <cell r="DV30">
            <v>2.0089999999999344E-2</v>
          </cell>
          <cell r="DW30">
            <v>-3.82559</v>
          </cell>
          <cell r="DX30">
            <v>0</v>
          </cell>
          <cell r="DY30">
            <v>0</v>
          </cell>
          <cell r="DZ30">
            <v>0</v>
          </cell>
          <cell r="EA30">
            <v>549.01300000000003</v>
          </cell>
          <cell r="EB30">
            <v>1404.4639999999999</v>
          </cell>
          <cell r="EC30">
            <v>2406.1079999999997</v>
          </cell>
          <cell r="ED30">
            <v>3393.6680000000001</v>
          </cell>
          <cell r="EE30">
            <v>625.33800000000008</v>
          </cell>
          <cell r="EF30">
            <v>0</v>
          </cell>
          <cell r="EG30">
            <v>0</v>
          </cell>
          <cell r="EH30">
            <v>0</v>
          </cell>
          <cell r="EQ30">
            <v>30.677169999999997</v>
          </cell>
          <cell r="ER30">
            <v>78.004980000000018</v>
          </cell>
          <cell r="ES30">
            <v>131.54850000000002</v>
          </cell>
          <cell r="ET30">
            <v>182.97822999999997</v>
          </cell>
          <cell r="EU30">
            <v>31.788899999999998</v>
          </cell>
          <cell r="EV30">
            <v>0</v>
          </cell>
          <cell r="EW30">
            <v>0</v>
          </cell>
          <cell r="EX30">
            <v>0</v>
          </cell>
          <cell r="EY30">
            <v>-0.79281999999999997</v>
          </cell>
          <cell r="EZ30">
            <v>1.66035</v>
          </cell>
          <cell r="FA30">
            <v>6.6324100000000001</v>
          </cell>
          <cell r="FB30">
            <v>7.205239999999999</v>
          </cell>
          <cell r="FC30">
            <v>-1.9860100000000001</v>
          </cell>
          <cell r="FD30">
            <v>0</v>
          </cell>
          <cell r="FE30">
            <v>0</v>
          </cell>
          <cell r="FF30">
            <v>0</v>
          </cell>
          <cell r="FG30">
            <v>-2.5843974525681476E-2</v>
          </cell>
          <cell r="FH30">
            <v>2.1285179484694435E-2</v>
          </cell>
          <cell r="FI30">
            <v>5.0417982721201682E-2</v>
          </cell>
          <cell r="FJ30">
            <v>3.9377580600708624E-2</v>
          </cell>
          <cell r="FK30">
            <v>-6.2474951948636163E-2</v>
          </cell>
          <cell r="FL30">
            <v>0</v>
          </cell>
          <cell r="FM30">
            <v>0</v>
          </cell>
          <cell r="FN30">
            <v>0</v>
          </cell>
          <cell r="FO30">
            <v>-2.5496400000000006</v>
          </cell>
          <cell r="FP30">
            <v>-1.89255</v>
          </cell>
          <cell r="FQ30">
            <v>1.2571699999999997</v>
          </cell>
          <cell r="FR30">
            <v>2.0089999999999344E-2</v>
          </cell>
          <cell r="FS30">
            <v>-3.82559</v>
          </cell>
          <cell r="FT30">
            <v>0</v>
          </cell>
          <cell r="FU30">
            <v>0</v>
          </cell>
          <cell r="FV30">
            <v>0</v>
          </cell>
          <cell r="FW30">
            <v>0</v>
          </cell>
          <cell r="FX30">
            <v>0</v>
          </cell>
          <cell r="FY30">
            <v>0</v>
          </cell>
          <cell r="FZ30">
            <v>0</v>
          </cell>
          <cell r="GA30">
            <v>0</v>
          </cell>
          <cell r="GB30">
            <v>0</v>
          </cell>
          <cell r="GC30">
            <v>0</v>
          </cell>
          <cell r="GD30">
            <v>0</v>
          </cell>
          <cell r="GE30">
            <v>0</v>
          </cell>
          <cell r="GF30">
            <v>0</v>
          </cell>
          <cell r="GG30">
            <v>0</v>
          </cell>
          <cell r="GH30">
            <v>0</v>
          </cell>
          <cell r="GI30">
            <v>0</v>
          </cell>
          <cell r="GJ30">
            <v>0</v>
          </cell>
          <cell r="GK30">
            <v>0</v>
          </cell>
          <cell r="GL30">
            <v>0</v>
          </cell>
          <cell r="GM30">
            <v>0</v>
          </cell>
          <cell r="GN30">
            <v>0</v>
          </cell>
          <cell r="GO30">
            <v>0</v>
          </cell>
          <cell r="GP30">
            <v>0</v>
          </cell>
          <cell r="GQ30">
            <v>0</v>
          </cell>
          <cell r="GR30">
            <v>0</v>
          </cell>
          <cell r="GS30">
            <v>0</v>
          </cell>
          <cell r="GT30">
            <v>0</v>
          </cell>
          <cell r="GU30">
            <v>0</v>
          </cell>
          <cell r="GV30">
            <v>0</v>
          </cell>
          <cell r="GW30">
            <v>0</v>
          </cell>
          <cell r="GX30">
            <v>0</v>
          </cell>
          <cell r="GY30">
            <v>0</v>
          </cell>
          <cell r="GZ30">
            <v>0</v>
          </cell>
          <cell r="HA30">
            <v>0</v>
          </cell>
          <cell r="HB30">
            <v>0</v>
          </cell>
          <cell r="HC30">
            <v>0</v>
          </cell>
          <cell r="HD30">
            <v>0</v>
          </cell>
          <cell r="HE30">
            <v>0</v>
          </cell>
          <cell r="HF30">
            <v>0</v>
          </cell>
          <cell r="HG30">
            <v>0</v>
          </cell>
          <cell r="HH30">
            <v>0</v>
          </cell>
          <cell r="HI30">
            <v>0</v>
          </cell>
          <cell r="HJ30">
            <v>0</v>
          </cell>
          <cell r="HK30">
            <v>177.77385000000001</v>
          </cell>
          <cell r="HL30">
            <v>500.48593</v>
          </cell>
          <cell r="HM30">
            <v>849.12570999999991</v>
          </cell>
          <cell r="HN30">
            <v>1096.8741599999998</v>
          </cell>
          <cell r="HO30">
            <v>162.89946999999998</v>
          </cell>
          <cell r="HP30">
            <v>0</v>
          </cell>
          <cell r="HQ30">
            <v>0</v>
          </cell>
          <cell r="HR30">
            <v>0</v>
          </cell>
          <cell r="HS30">
            <v>-1.3462799999999997</v>
          </cell>
          <cell r="HT30">
            <v>70.379620000000003</v>
          </cell>
          <cell r="HU30">
            <v>165.34907000000001</v>
          </cell>
          <cell r="HV30">
            <v>215.91848999999996</v>
          </cell>
          <cell r="HW30">
            <v>-0.83661999999999992</v>
          </cell>
          <cell r="HX30">
            <v>0</v>
          </cell>
          <cell r="HY30">
            <v>0</v>
          </cell>
          <cell r="HZ30">
            <v>0</v>
          </cell>
          <cell r="IA30">
            <v>-7.5729923157989753E-3</v>
          </cell>
          <cell r="IB30">
            <v>0.14062257454470301</v>
          </cell>
          <cell r="IC30">
            <v>0.19472861091439575</v>
          </cell>
          <cell r="ID30">
            <v>0.19684891656122155</v>
          </cell>
          <cell r="IE30">
            <v>-5.1358055369977573E-3</v>
          </cell>
          <cell r="IF30">
            <v>0</v>
          </cell>
          <cell r="IG30">
            <v>0</v>
          </cell>
          <cell r="IH30">
            <v>0</v>
          </cell>
          <cell r="II30">
            <v>-24.160150000000002</v>
          </cell>
          <cell r="IJ30">
            <v>22.229579999999999</v>
          </cell>
          <cell r="IK30">
            <v>95.017260000000007</v>
          </cell>
          <cell r="IL30">
            <v>122.74751999999999</v>
          </cell>
          <cell r="IM30">
            <v>-22.422629999999998</v>
          </cell>
          <cell r="IN30">
            <v>0</v>
          </cell>
          <cell r="IO30">
            <v>0</v>
          </cell>
          <cell r="IP30">
            <v>0</v>
          </cell>
          <cell r="IR30" t="str">
            <v>EUR</v>
          </cell>
          <cell r="IS30">
            <v>1</v>
          </cell>
          <cell r="IT30">
            <v>1</v>
          </cell>
          <cell r="IU30">
            <v>1</v>
          </cell>
          <cell r="IV30">
            <v>1</v>
          </cell>
          <cell r="IW30">
            <v>1</v>
          </cell>
        </row>
        <row r="31">
          <cell r="A31">
            <v>31</v>
          </cell>
          <cell r="B31" t="str">
            <v>Baltics</v>
          </cell>
          <cell r="C31">
            <v>87</v>
          </cell>
          <cell r="D31">
            <v>278</v>
          </cell>
          <cell r="E31">
            <v>448</v>
          </cell>
          <cell r="F31">
            <v>575</v>
          </cell>
          <cell r="G31">
            <v>85</v>
          </cell>
          <cell r="K31">
            <v>69.47</v>
          </cell>
          <cell r="L31">
            <v>69.19</v>
          </cell>
          <cell r="M31">
            <v>69.47</v>
          </cell>
          <cell r="N31">
            <v>69.45</v>
          </cell>
          <cell r="O31">
            <v>69.2</v>
          </cell>
          <cell r="S31">
            <v>8.1129999999999995</v>
          </cell>
          <cell r="T31">
            <v>22.641999999999999</v>
          </cell>
          <cell r="U31">
            <v>36.844999999999999</v>
          </cell>
          <cell r="V31">
            <v>47.298999999999999</v>
          </cell>
          <cell r="W31">
            <v>7.915</v>
          </cell>
          <cell r="AA31">
            <v>2.5999999999999999E-2</v>
          </cell>
          <cell r="AB31">
            <v>2.9660000000000002</v>
          </cell>
          <cell r="AC31">
            <v>6.7430000000000003</v>
          </cell>
          <cell r="AD31">
            <v>8.2889999999999997</v>
          </cell>
          <cell r="AE31">
            <v>-0.127</v>
          </cell>
          <cell r="AI31">
            <v>3.2047331443362504E-3</v>
          </cell>
          <cell r="AJ31">
            <v>0.13099549509760622</v>
          </cell>
          <cell r="AK31">
            <v>0.18300990636449996</v>
          </cell>
          <cell r="AL31">
            <v>0.1752468339711199</v>
          </cell>
          <cell r="AM31">
            <v>-1.6045483259633606E-2</v>
          </cell>
          <cell r="AN31">
            <v>0</v>
          </cell>
          <cell r="AO31">
            <v>0</v>
          </cell>
          <cell r="AP31">
            <v>0</v>
          </cell>
          <cell r="AQ31">
            <v>-1.111</v>
          </cell>
          <cell r="AR31">
            <v>0.75</v>
          </cell>
          <cell r="AS31">
            <v>3.4430000000000001</v>
          </cell>
          <cell r="AT31">
            <v>3.923</v>
          </cell>
          <cell r="AU31">
            <v>-1.196</v>
          </cell>
          <cell r="AY31">
            <v>270</v>
          </cell>
          <cell r="AZ31">
            <v>748</v>
          </cell>
          <cell r="BA31">
            <v>1212</v>
          </cell>
          <cell r="BB31">
            <v>1514</v>
          </cell>
          <cell r="BC31">
            <v>233</v>
          </cell>
          <cell r="BG31">
            <v>16.137333333333331</v>
          </cell>
          <cell r="BH31">
            <v>15.60441176470588</v>
          </cell>
          <cell r="BI31">
            <v>16.882260726072605</v>
          </cell>
          <cell r="BJ31">
            <v>16.075105680317041</v>
          </cell>
          <cell r="BK31">
            <v>15.640429184549355</v>
          </cell>
          <cell r="BO31">
            <v>2.3879999999999999</v>
          </cell>
          <cell r="BP31">
            <v>6.4219999999999997</v>
          </cell>
          <cell r="BQ31">
            <v>10.756</v>
          </cell>
          <cell r="BR31">
            <v>12.776999999999999</v>
          </cell>
          <cell r="BS31">
            <v>2.105</v>
          </cell>
          <cell r="BW31">
            <v>6.9000000000000006E-2</v>
          </cell>
          <cell r="BX31">
            <v>0.67600000000000005</v>
          </cell>
          <cell r="BY31">
            <v>1.3440000000000001</v>
          </cell>
          <cell r="BZ31">
            <v>1.454</v>
          </cell>
          <cell r="CA31">
            <v>0.121</v>
          </cell>
          <cell r="CE31">
            <v>2.8894472361809049E-2</v>
          </cell>
          <cell r="CF31">
            <v>0.10526315789473685</v>
          </cell>
          <cell r="CG31">
            <v>0.12495351431759019</v>
          </cell>
          <cell r="CH31">
            <v>0.11379823119668155</v>
          </cell>
          <cell r="CI31">
            <v>5.7482185273159146E-2</v>
          </cell>
          <cell r="CJ31">
            <v>0</v>
          </cell>
          <cell r="CK31">
            <v>0</v>
          </cell>
          <cell r="CL31">
            <v>0</v>
          </cell>
          <cell r="CM31">
            <v>2.8000000000000001E-2</v>
          </cell>
          <cell r="CN31">
            <v>0.59399999999999997</v>
          </cell>
          <cell r="CO31">
            <v>1.228</v>
          </cell>
          <cell r="CP31">
            <v>1.2809999999999999</v>
          </cell>
          <cell r="CQ31">
            <v>9.5000000000000001E-2</v>
          </cell>
          <cell r="CU31">
            <v>3.0579999999999998</v>
          </cell>
          <cell r="CV31">
            <v>7.7530000000000001</v>
          </cell>
          <cell r="CW31">
            <v>13.683999999999999</v>
          </cell>
          <cell r="CX31">
            <v>18.555</v>
          </cell>
          <cell r="CY31">
            <v>3.5</v>
          </cell>
          <cell r="DC31">
            <v>-0.18099999999999999</v>
          </cell>
          <cell r="DD31">
            <v>-0.16500000000000001</v>
          </cell>
          <cell r="DE31">
            <v>0.126</v>
          </cell>
          <cell r="DF31">
            <v>-0.29499999999999998</v>
          </cell>
          <cell r="DG31">
            <v>-0.29399999999999998</v>
          </cell>
          <cell r="DK31">
            <v>-5.9189012426422501E-2</v>
          </cell>
          <cell r="DL31">
            <v>-2.1282084354443443E-2</v>
          </cell>
          <cell r="DM31">
            <v>9.2078339666764111E-3</v>
          </cell>
          <cell r="DN31">
            <v>-1.5898679601185663E-2</v>
          </cell>
          <cell r="DO31">
            <v>-8.3999999999999991E-2</v>
          </cell>
          <cell r="DP31">
            <v>0</v>
          </cell>
          <cell r="DQ31">
            <v>0</v>
          </cell>
          <cell r="DR31">
            <v>0</v>
          </cell>
          <cell r="DS31">
            <v>-0.41099999999999998</v>
          </cell>
          <cell r="DT31">
            <v>-0.60299999999999998</v>
          </cell>
          <cell r="DU31">
            <v>-0.505</v>
          </cell>
          <cell r="DV31">
            <v>-1.123</v>
          </cell>
          <cell r="DW31">
            <v>-0.437</v>
          </cell>
          <cell r="EA31">
            <v>39</v>
          </cell>
          <cell r="EB31">
            <v>102</v>
          </cell>
          <cell r="EC31">
            <v>178</v>
          </cell>
          <cell r="ED31">
            <v>242</v>
          </cell>
          <cell r="EE31">
            <v>47.808</v>
          </cell>
          <cell r="EI31">
            <v>196.98</v>
          </cell>
          <cell r="EJ31">
            <v>202.87</v>
          </cell>
          <cell r="EK31">
            <v>205.73</v>
          </cell>
          <cell r="EL31">
            <v>205.37</v>
          </cell>
          <cell r="EM31">
            <v>237.43</v>
          </cell>
          <cell r="EQ31">
            <v>3.0579999999999998</v>
          </cell>
          <cell r="ER31">
            <v>7.7530000000000001</v>
          </cell>
          <cell r="ES31">
            <v>13.683999999999999</v>
          </cell>
          <cell r="ET31">
            <v>18.555</v>
          </cell>
          <cell r="EU31">
            <v>3.5</v>
          </cell>
          <cell r="EY31">
            <v>-0.18099999999999999</v>
          </cell>
          <cell r="EZ31">
            <v>-0.16500000000000001</v>
          </cell>
          <cell r="FA31">
            <v>0.126</v>
          </cell>
          <cell r="FB31">
            <v>-0.29499999999999998</v>
          </cell>
          <cell r="FC31">
            <v>-0.29399999999999998</v>
          </cell>
          <cell r="FG31">
            <v>-5.9189012426422501E-2</v>
          </cell>
          <cell r="FH31">
            <v>-2.1282084354443443E-2</v>
          </cell>
          <cell r="FI31">
            <v>9.2078339666764111E-3</v>
          </cell>
          <cell r="FJ31">
            <v>-1.5898679601185663E-2</v>
          </cell>
          <cell r="FK31">
            <v>-8.3999999999999991E-2</v>
          </cell>
          <cell r="FL31">
            <v>0</v>
          </cell>
          <cell r="FM31">
            <v>0</v>
          </cell>
          <cell r="FN31">
            <v>0</v>
          </cell>
          <cell r="FO31">
            <v>-0.41099999999999998</v>
          </cell>
          <cell r="FP31">
            <v>-0.60299999999999998</v>
          </cell>
          <cell r="FQ31">
            <v>-0.505</v>
          </cell>
          <cell r="FR31">
            <v>-1.123</v>
          </cell>
          <cell r="FS31">
            <v>-0.437</v>
          </cell>
          <cell r="FW31">
            <v>0</v>
          </cell>
          <cell r="FX31">
            <v>0</v>
          </cell>
          <cell r="FY31">
            <v>0</v>
          </cell>
          <cell r="FZ31">
            <v>0</v>
          </cell>
          <cell r="GA31">
            <v>0</v>
          </cell>
          <cell r="GE31">
            <v>0</v>
          </cell>
          <cell r="GF31">
            <v>0</v>
          </cell>
          <cell r="GG31">
            <v>0</v>
          </cell>
          <cell r="GH31">
            <v>0</v>
          </cell>
          <cell r="GI31">
            <v>0</v>
          </cell>
          <cell r="GM31">
            <v>0</v>
          </cell>
          <cell r="GN31">
            <v>0</v>
          </cell>
          <cell r="GO31">
            <v>0</v>
          </cell>
          <cell r="GP31">
            <v>0</v>
          </cell>
          <cell r="GQ31">
            <v>0</v>
          </cell>
          <cell r="GU31">
            <v>0</v>
          </cell>
          <cell r="GV31">
            <v>0</v>
          </cell>
          <cell r="GW31">
            <v>0</v>
          </cell>
          <cell r="GX31">
            <v>0</v>
          </cell>
          <cell r="GY31">
            <v>0</v>
          </cell>
          <cell r="GZ31">
            <v>0</v>
          </cell>
          <cell r="HA31">
            <v>0</v>
          </cell>
          <cell r="HB31">
            <v>0</v>
          </cell>
          <cell r="HC31">
            <v>0</v>
          </cell>
          <cell r="HD31">
            <v>0</v>
          </cell>
          <cell r="HE31">
            <v>0</v>
          </cell>
          <cell r="HF31">
            <v>0</v>
          </cell>
          <cell r="HG31">
            <v>0</v>
          </cell>
          <cell r="HK31">
            <v>12.385</v>
          </cell>
          <cell r="HL31">
            <v>33.570999999999998</v>
          </cell>
          <cell r="HM31">
            <v>55.526000000000003</v>
          </cell>
          <cell r="HN31">
            <v>71.040000000000006</v>
          </cell>
          <cell r="HO31">
            <v>11.627000000000001</v>
          </cell>
          <cell r="HS31">
            <v>-8.5999999999999993E-2</v>
          </cell>
          <cell r="HT31">
            <v>3.4769999999999999</v>
          </cell>
          <cell r="HU31">
            <v>8.2129999999999992</v>
          </cell>
          <cell r="HV31">
            <v>9.4480000000000004</v>
          </cell>
          <cell r="HW31">
            <v>-0.3</v>
          </cell>
          <cell r="IA31">
            <v>-6.9438837303189335E-3</v>
          </cell>
          <cell r="IB31">
            <v>0.10357153495576539</v>
          </cell>
          <cell r="IC31">
            <v>0.14791268955084103</v>
          </cell>
          <cell r="ID31">
            <v>0.1329954954954955</v>
          </cell>
          <cell r="IE31">
            <v>-2.5802012556979441E-2</v>
          </cell>
          <cell r="IF31">
            <v>0</v>
          </cell>
          <cell r="IG31">
            <v>0</v>
          </cell>
          <cell r="IH31">
            <v>0</v>
          </cell>
          <cell r="II31">
            <v>-1.494</v>
          </cell>
          <cell r="IJ31">
            <v>0.74099999999999999</v>
          </cell>
          <cell r="IK31">
            <v>4.1660000000000004</v>
          </cell>
          <cell r="IL31">
            <v>4.0810000000000004</v>
          </cell>
          <cell r="IM31">
            <v>-1.538</v>
          </cell>
          <cell r="IR31" t="str">
            <v>EEK</v>
          </cell>
          <cell r="IS31">
            <v>15.646599999999999</v>
          </cell>
          <cell r="IT31">
            <v>15.646599999999999</v>
          </cell>
          <cell r="IU31">
            <v>15.646599999999999</v>
          </cell>
          <cell r="IV31">
            <v>15.646599999999999</v>
          </cell>
          <cell r="IW31">
            <v>1</v>
          </cell>
        </row>
        <row r="32">
          <cell r="A32">
            <v>32</v>
          </cell>
          <cell r="B32" t="str">
            <v>Denmark</v>
          </cell>
          <cell r="C32">
            <v>30.077999999999999</v>
          </cell>
          <cell r="D32">
            <v>67.081000000000003</v>
          </cell>
          <cell r="E32">
            <v>103.59699999999999</v>
          </cell>
          <cell r="F32">
            <v>139.024</v>
          </cell>
          <cell r="G32">
            <v>31.623999999999999</v>
          </cell>
          <cell r="K32">
            <v>633.5088816</v>
          </cell>
          <cell r="L32">
            <v>632.22561229999997</v>
          </cell>
          <cell r="M32">
            <v>632.16889839999999</v>
          </cell>
          <cell r="N32">
            <v>633.50051370000006</v>
          </cell>
          <cell r="O32">
            <v>632.78013150000004</v>
          </cell>
          <cell r="S32">
            <v>2.5729099999999998</v>
          </cell>
          <cell r="T32">
            <v>5.7226300000000005</v>
          </cell>
          <cell r="U32">
            <v>8.8349400000000013</v>
          </cell>
          <cell r="V32">
            <v>11.88067</v>
          </cell>
          <cell r="W32">
            <v>2.6989099999999997</v>
          </cell>
          <cell r="AA32">
            <v>0.26780999999999999</v>
          </cell>
          <cell r="AB32">
            <v>0.59963999999999995</v>
          </cell>
          <cell r="AC32">
            <v>0.92583000000000004</v>
          </cell>
          <cell r="AD32">
            <v>1.3357999999999999</v>
          </cell>
          <cell r="AE32">
            <v>0.33101999999999998</v>
          </cell>
          <cell r="AI32">
            <v>0.10408836686864291</v>
          </cell>
          <cell r="AJ32">
            <v>0.10478398917980018</v>
          </cell>
          <cell r="AK32">
            <v>0.10479188313672758</v>
          </cell>
          <cell r="AL32">
            <v>0.11243473642479758</v>
          </cell>
          <cell r="AM32">
            <v>0.12264951406308473</v>
          </cell>
          <cell r="AN32">
            <v>0</v>
          </cell>
          <cell r="AO32">
            <v>0</v>
          </cell>
          <cell r="AP32">
            <v>0</v>
          </cell>
          <cell r="AQ32">
            <v>0.12913999999999998</v>
          </cell>
          <cell r="AR32">
            <v>0.32081999999999999</v>
          </cell>
          <cell r="AS32">
            <v>0.50508999999999993</v>
          </cell>
          <cell r="AT32">
            <v>0.77339000000000002</v>
          </cell>
          <cell r="AU32">
            <v>0.18922999999999998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U32">
            <v>12.611120000000001</v>
          </cell>
          <cell r="CV32">
            <v>26.37893</v>
          </cell>
          <cell r="CW32">
            <v>38.897269999999999</v>
          </cell>
          <cell r="CX32">
            <v>52.191339999999997</v>
          </cell>
          <cell r="CY32">
            <v>13.58423</v>
          </cell>
          <cell r="DC32">
            <v>1.0010299999999999</v>
          </cell>
          <cell r="DD32">
            <v>2.5527100000000003</v>
          </cell>
          <cell r="DE32">
            <v>3.9062399999999999</v>
          </cell>
          <cell r="DF32">
            <v>5.3159399999999994</v>
          </cell>
          <cell r="DG32">
            <v>1.4404000000000001</v>
          </cell>
          <cell r="DK32">
            <v>7.9376772245446856E-2</v>
          </cell>
          <cell r="DL32">
            <v>9.6770793963212309E-2</v>
          </cell>
          <cell r="DM32">
            <v>0.10042452850804183</v>
          </cell>
          <cell r="DN32">
            <v>0.10185482878960379</v>
          </cell>
          <cell r="DO32">
            <v>0.10603471819897044</v>
          </cell>
          <cell r="DP32">
            <v>0</v>
          </cell>
          <cell r="DQ32">
            <v>0</v>
          </cell>
          <cell r="DR32">
            <v>0</v>
          </cell>
          <cell r="DS32">
            <v>8.7279999999999996E-2</v>
          </cell>
          <cell r="DT32">
            <v>0.72582000000000002</v>
          </cell>
          <cell r="DU32">
            <v>1.16232</v>
          </cell>
          <cell r="DV32">
            <v>1.64297</v>
          </cell>
          <cell r="DW32">
            <v>0.51478999999999997</v>
          </cell>
          <cell r="EA32">
            <v>97.713999999999999</v>
          </cell>
          <cell r="EB32">
            <v>210.114</v>
          </cell>
          <cell r="EC32">
            <v>309.63799999999998</v>
          </cell>
          <cell r="ED32">
            <v>415.25099999999998</v>
          </cell>
          <cell r="EE32">
            <v>106.36</v>
          </cell>
          <cell r="EI32">
            <v>962.18258639999999</v>
          </cell>
          <cell r="EJ32">
            <v>930.3312848999999</v>
          </cell>
          <cell r="EK32">
            <v>933.03833399999996</v>
          </cell>
          <cell r="EL32">
            <v>933.28134079999995</v>
          </cell>
          <cell r="EM32">
            <v>952.93807800000002</v>
          </cell>
          <cell r="EQ32">
            <v>12.611120000000001</v>
          </cell>
          <cell r="ER32">
            <v>26.37893</v>
          </cell>
          <cell r="ES32">
            <v>38.897269999999999</v>
          </cell>
          <cell r="ET32">
            <v>52.191339999999997</v>
          </cell>
          <cell r="EU32">
            <v>13.58423</v>
          </cell>
          <cell r="EY32">
            <v>1.0010299999999999</v>
          </cell>
          <cell r="EZ32">
            <v>2.5527100000000003</v>
          </cell>
          <cell r="FA32">
            <v>3.9062399999999999</v>
          </cell>
          <cell r="FB32">
            <v>5.3159399999999994</v>
          </cell>
          <cell r="FC32">
            <v>1.4404000000000001</v>
          </cell>
          <cell r="FG32">
            <v>7.9376772245446856E-2</v>
          </cell>
          <cell r="FH32">
            <v>9.6770793963212309E-2</v>
          </cell>
          <cell r="FI32">
            <v>0.10042452850804183</v>
          </cell>
          <cell r="FJ32">
            <v>0.10185482878960379</v>
          </cell>
          <cell r="FK32">
            <v>0.10603471819897044</v>
          </cell>
          <cell r="FL32">
            <v>0</v>
          </cell>
          <cell r="FM32">
            <v>0</v>
          </cell>
          <cell r="FN32">
            <v>0</v>
          </cell>
          <cell r="FO32">
            <v>8.7279999999999996E-2</v>
          </cell>
          <cell r="FP32">
            <v>0.72582000000000002</v>
          </cell>
          <cell r="FQ32">
            <v>1.16232</v>
          </cell>
          <cell r="FR32">
            <v>1.64297</v>
          </cell>
          <cell r="FS32">
            <v>0.51478999999999997</v>
          </cell>
          <cell r="FW32">
            <v>0</v>
          </cell>
          <cell r="FX32">
            <v>0</v>
          </cell>
          <cell r="FY32">
            <v>0</v>
          </cell>
          <cell r="FZ32">
            <v>0</v>
          </cell>
          <cell r="GA32">
            <v>0</v>
          </cell>
          <cell r="GE32">
            <v>0</v>
          </cell>
          <cell r="GF32">
            <v>0</v>
          </cell>
          <cell r="GG32">
            <v>0</v>
          </cell>
          <cell r="GH32">
            <v>0</v>
          </cell>
          <cell r="GI32">
            <v>0</v>
          </cell>
          <cell r="GM32">
            <v>0</v>
          </cell>
          <cell r="GN32">
            <v>0</v>
          </cell>
          <cell r="GO32">
            <v>0</v>
          </cell>
          <cell r="GP32">
            <v>0</v>
          </cell>
          <cell r="GQ32">
            <v>0</v>
          </cell>
          <cell r="GU32">
            <v>0</v>
          </cell>
          <cell r="GV32">
            <v>0</v>
          </cell>
          <cell r="GW32">
            <v>0</v>
          </cell>
          <cell r="GX32">
            <v>0</v>
          </cell>
          <cell r="GY32">
            <v>0</v>
          </cell>
          <cell r="GZ32">
            <v>0</v>
          </cell>
          <cell r="HA32">
            <v>0</v>
          </cell>
          <cell r="HB32">
            <v>0</v>
          </cell>
          <cell r="HC32">
            <v>0</v>
          </cell>
          <cell r="HD32">
            <v>0</v>
          </cell>
          <cell r="HE32">
            <v>0</v>
          </cell>
          <cell r="HF32">
            <v>0</v>
          </cell>
          <cell r="HG32">
            <v>0</v>
          </cell>
          <cell r="HK32">
            <v>14.418479999999999</v>
          </cell>
          <cell r="HL32">
            <v>30.454509999999999</v>
          </cell>
          <cell r="HM32">
            <v>45.296279999999996</v>
          </cell>
          <cell r="HN32">
            <v>60.351860000000002</v>
          </cell>
          <cell r="HO32">
            <v>15.541030000000001</v>
          </cell>
          <cell r="HS32">
            <v>1.26884</v>
          </cell>
          <cell r="HT32">
            <v>3.1523499999999998</v>
          </cell>
          <cell r="HU32">
            <v>4.8320699999999999</v>
          </cell>
          <cell r="HV32">
            <v>6.6517400000000002</v>
          </cell>
          <cell r="HW32">
            <v>1.77142</v>
          </cell>
          <cell r="IA32">
            <v>8.8000954330830994E-2</v>
          </cell>
          <cell r="IB32">
            <v>0.10351012050431939</v>
          </cell>
          <cell r="IC32">
            <v>0.10667697214870626</v>
          </cell>
          <cell r="ID32">
            <v>0.11021599002913912</v>
          </cell>
          <cell r="IE32">
            <v>0.11398343610429938</v>
          </cell>
          <cell r="IF32">
            <v>0</v>
          </cell>
          <cell r="IG32">
            <v>0</v>
          </cell>
          <cell r="IH32">
            <v>0</v>
          </cell>
          <cell r="II32">
            <v>0.21642</v>
          </cell>
          <cell r="IJ32">
            <v>1.04664</v>
          </cell>
          <cell r="IK32">
            <v>1.6674100000000001</v>
          </cell>
          <cell r="IL32">
            <v>2.4163600000000001</v>
          </cell>
          <cell r="IM32">
            <v>0.70401999999999998</v>
          </cell>
          <cell r="IR32" t="str">
            <v>DKK</v>
          </cell>
          <cell r="IS32">
            <v>7.4495399999999998</v>
          </cell>
          <cell r="IT32">
            <v>7.4563699999999997</v>
          </cell>
          <cell r="IU32">
            <v>7.4583399999999997</v>
          </cell>
          <cell r="IV32">
            <v>7.4590899999999998</v>
          </cell>
          <cell r="IW32">
            <v>7.4611499999999999</v>
          </cell>
        </row>
        <row r="33">
          <cell r="A33">
            <v>33</v>
          </cell>
          <cell r="B33" t="str">
            <v>Iceland</v>
          </cell>
          <cell r="C33">
            <v>7.9260000000000002</v>
          </cell>
          <cell r="D33">
            <v>19.14</v>
          </cell>
          <cell r="E33">
            <v>33.783000000000001</v>
          </cell>
          <cell r="F33">
            <v>42.496000000000002</v>
          </cell>
          <cell r="G33">
            <v>7.5119999999999996</v>
          </cell>
          <cell r="S33">
            <v>1.01183</v>
          </cell>
          <cell r="T33">
            <v>2.4892500000000002</v>
          </cell>
          <cell r="U33">
            <v>4.3977200000000005</v>
          </cell>
          <cell r="V33">
            <v>5.6079300000000005</v>
          </cell>
          <cell r="W33">
            <v>1.0519100000000001</v>
          </cell>
          <cell r="AA33">
            <v>7.7519999999999992E-2</v>
          </cell>
          <cell r="AB33">
            <v>0.29326999999999998</v>
          </cell>
          <cell r="AC33">
            <v>0.75846000000000002</v>
          </cell>
          <cell r="AD33">
            <v>0.85041999999999995</v>
          </cell>
          <cell r="AE33">
            <v>4.913E-2</v>
          </cell>
          <cell r="AI33">
            <v>7.661366039749759E-2</v>
          </cell>
          <cell r="AJ33">
            <v>0.1178146027920056</v>
          </cell>
          <cell r="AK33">
            <v>0.17246664180529908</v>
          </cell>
          <cell r="AL33">
            <v>0.15164597275643596</v>
          </cell>
          <cell r="AM33">
            <v>4.6705516631650991E-2</v>
          </cell>
          <cell r="AN33">
            <v>0</v>
          </cell>
          <cell r="AO33">
            <v>0</v>
          </cell>
          <cell r="AP33">
            <v>0</v>
          </cell>
          <cell r="AQ33">
            <v>4.0030000000000003E-2</v>
          </cell>
          <cell r="AR33">
            <v>0.21561000000000002</v>
          </cell>
          <cell r="AS33">
            <v>0.64321000000000006</v>
          </cell>
          <cell r="AT33">
            <v>0.67342999999999997</v>
          </cell>
          <cell r="AU33">
            <v>-2.0829999999999998E-2</v>
          </cell>
          <cell r="AY33">
            <v>47.079000000000001</v>
          </cell>
          <cell r="AZ33">
            <v>153.44900000000001</v>
          </cell>
          <cell r="BA33">
            <v>312.214</v>
          </cell>
          <cell r="BB33">
            <v>419.46</v>
          </cell>
          <cell r="BC33">
            <v>64.644000000000005</v>
          </cell>
          <cell r="BO33">
            <v>1.2464999999999999</v>
          </cell>
          <cell r="BP33">
            <v>3.4801500000000001</v>
          </cell>
          <cell r="BQ33">
            <v>6.1493799999999998</v>
          </cell>
          <cell r="BR33">
            <v>8.4385499999999993</v>
          </cell>
          <cell r="BS33">
            <v>1.4554500000000001</v>
          </cell>
          <cell r="BW33">
            <v>9.536E-2</v>
          </cell>
          <cell r="BX33">
            <v>0.76988000000000001</v>
          </cell>
          <cell r="BY33">
            <v>1.8022899999999999</v>
          </cell>
          <cell r="BZ33">
            <v>2.6460400000000002</v>
          </cell>
          <cell r="CA33">
            <v>0.16653999999999999</v>
          </cell>
          <cell r="CE33">
            <v>7.6502206177296431E-2</v>
          </cell>
          <cell r="CF33">
            <v>0.22122034969757051</v>
          </cell>
          <cell r="CG33">
            <v>0.29308483131632784</v>
          </cell>
          <cell r="CH33">
            <v>0.31356571922901449</v>
          </cell>
          <cell r="CI33">
            <v>0.11442509189597717</v>
          </cell>
          <cell r="CJ33">
            <v>0</v>
          </cell>
          <cell r="CK33">
            <v>0</v>
          </cell>
          <cell r="CL33">
            <v>0</v>
          </cell>
          <cell r="CM33">
            <v>-5.4759999999999996E-2</v>
          </cell>
          <cell r="CN33">
            <v>0.46273000000000003</v>
          </cell>
          <cell r="CO33">
            <v>1.3341400000000001</v>
          </cell>
          <cell r="CP33">
            <v>2.01796</v>
          </cell>
          <cell r="CQ33">
            <v>2.5989999999999999E-2</v>
          </cell>
          <cell r="CU33">
            <v>4.7357299999999993</v>
          </cell>
          <cell r="CV33">
            <v>11.57048</v>
          </cell>
          <cell r="CW33">
            <v>19.562360000000002</v>
          </cell>
          <cell r="CX33">
            <v>26.717929999999999</v>
          </cell>
          <cell r="CY33">
            <v>4.9519399999999996</v>
          </cell>
          <cell r="DC33">
            <v>0.45312000000000002</v>
          </cell>
          <cell r="DD33">
            <v>1.53407</v>
          </cell>
          <cell r="DE33">
            <v>3.3828100000000001</v>
          </cell>
          <cell r="DF33">
            <v>4.3068500000000007</v>
          </cell>
          <cell r="DG33">
            <v>5.058E-2</v>
          </cell>
          <cell r="DK33">
            <v>9.5681130469853659E-2</v>
          </cell>
          <cell r="DL33">
            <v>0.13258481929876723</v>
          </cell>
          <cell r="DM33">
            <v>0.17292443243044295</v>
          </cell>
          <cell r="DN33">
            <v>0.16119699392879616</v>
          </cell>
          <cell r="DO33">
            <v>1.0214178685525269E-2</v>
          </cell>
          <cell r="DP33">
            <v>0</v>
          </cell>
          <cell r="DQ33">
            <v>0</v>
          </cell>
          <cell r="DR33">
            <v>0</v>
          </cell>
          <cell r="DS33">
            <v>0.17011999999999999</v>
          </cell>
          <cell r="DT33">
            <v>0.95787999999999995</v>
          </cell>
          <cell r="DU33">
            <v>2.4179299999999997</v>
          </cell>
          <cell r="DV33">
            <v>3.0376300000000001</v>
          </cell>
          <cell r="DW33">
            <v>-0.27743000000000001</v>
          </cell>
          <cell r="EA33">
            <v>17.494</v>
          </cell>
          <cell r="EB33">
            <v>40.314999999999998</v>
          </cell>
          <cell r="EC33">
            <v>64.304000000000002</v>
          </cell>
          <cell r="ED33">
            <v>85.287000000000006</v>
          </cell>
          <cell r="EE33">
            <v>13.858000000000001</v>
          </cell>
          <cell r="EQ33">
            <v>4.7357299999999993</v>
          </cell>
          <cell r="ER33">
            <v>11.57048</v>
          </cell>
          <cell r="ES33">
            <v>19.562360000000002</v>
          </cell>
          <cell r="ET33">
            <v>26.717929999999999</v>
          </cell>
          <cell r="EU33">
            <v>4.9519399999999996</v>
          </cell>
          <cell r="EY33">
            <v>0.45312000000000002</v>
          </cell>
          <cell r="EZ33">
            <v>1.53407</v>
          </cell>
          <cell r="FA33">
            <v>3.3828100000000001</v>
          </cell>
          <cell r="FB33">
            <v>4.3068500000000007</v>
          </cell>
          <cell r="FC33">
            <v>5.058E-2</v>
          </cell>
          <cell r="FG33">
            <v>9.5681130469853659E-2</v>
          </cell>
          <cell r="FH33">
            <v>0.13258481929876723</v>
          </cell>
          <cell r="FI33">
            <v>0.17292443243044295</v>
          </cell>
          <cell r="FJ33">
            <v>0.16119699392879616</v>
          </cell>
          <cell r="FK33">
            <v>1.0214178685525269E-2</v>
          </cell>
          <cell r="FL33">
            <v>0</v>
          </cell>
          <cell r="FM33">
            <v>0</v>
          </cell>
          <cell r="FN33">
            <v>0</v>
          </cell>
          <cell r="FO33">
            <v>0.17011999999999999</v>
          </cell>
          <cell r="FP33">
            <v>0.95787999999999995</v>
          </cell>
          <cell r="FQ33">
            <v>2.4179299999999997</v>
          </cell>
          <cell r="FR33">
            <v>3.0376300000000001</v>
          </cell>
          <cell r="FS33">
            <v>-0.27743000000000001</v>
          </cell>
          <cell r="FW33">
            <v>0</v>
          </cell>
          <cell r="FX33">
            <v>0</v>
          </cell>
          <cell r="FY33">
            <v>0</v>
          </cell>
          <cell r="FZ33">
            <v>0</v>
          </cell>
          <cell r="GA33">
            <v>0</v>
          </cell>
          <cell r="GE33">
            <v>0</v>
          </cell>
          <cell r="GF33">
            <v>0</v>
          </cell>
          <cell r="GG33">
            <v>0</v>
          </cell>
          <cell r="GH33">
            <v>0</v>
          </cell>
          <cell r="GI33">
            <v>0</v>
          </cell>
          <cell r="GM33">
            <v>0</v>
          </cell>
          <cell r="GN33">
            <v>0</v>
          </cell>
          <cell r="GO33">
            <v>0</v>
          </cell>
          <cell r="GP33">
            <v>0</v>
          </cell>
          <cell r="GQ33">
            <v>0</v>
          </cell>
          <cell r="GU33">
            <v>0</v>
          </cell>
          <cell r="GV33">
            <v>0</v>
          </cell>
          <cell r="GW33">
            <v>0</v>
          </cell>
          <cell r="GX33">
            <v>0</v>
          </cell>
          <cell r="GY33">
            <v>0</v>
          </cell>
          <cell r="GZ33">
            <v>0</v>
          </cell>
          <cell r="HA33">
            <v>0</v>
          </cell>
          <cell r="HB33">
            <v>0</v>
          </cell>
          <cell r="HC33">
            <v>0</v>
          </cell>
          <cell r="HD33">
            <v>0</v>
          </cell>
          <cell r="HE33">
            <v>0</v>
          </cell>
          <cell r="HF33">
            <v>0</v>
          </cell>
          <cell r="HG33">
            <v>0</v>
          </cell>
          <cell r="HK33">
            <v>6.0724200000000002</v>
          </cell>
          <cell r="HL33">
            <v>15.351709999999999</v>
          </cell>
          <cell r="HM33">
            <v>26.40466</v>
          </cell>
          <cell r="HN33">
            <v>35.94894</v>
          </cell>
          <cell r="HO33">
            <v>6.5019499999999999</v>
          </cell>
          <cell r="HS33">
            <v>0.626</v>
          </cell>
          <cell r="HT33">
            <v>2.5972199999999996</v>
          </cell>
          <cell r="HU33">
            <v>5.9435600000000006</v>
          </cell>
          <cell r="HV33">
            <v>7.8033100000000006</v>
          </cell>
          <cell r="HW33">
            <v>0.26624999999999999</v>
          </cell>
          <cell r="IA33">
            <v>0.10308904851772439</v>
          </cell>
          <cell r="IB33">
            <v>0.16918115310932788</v>
          </cell>
          <cell r="IC33">
            <v>0.22509511578638017</v>
          </cell>
          <cell r="ID33">
            <v>0.21706648374054979</v>
          </cell>
          <cell r="IE33">
            <v>4.0949253685432833E-2</v>
          </cell>
          <cell r="IF33">
            <v>0</v>
          </cell>
          <cell r="IG33">
            <v>0</v>
          </cell>
          <cell r="IH33">
            <v>0</v>
          </cell>
          <cell r="II33">
            <v>0.15538999999999997</v>
          </cell>
          <cell r="IJ33">
            <v>1.63622</v>
          </cell>
          <cell r="IK33">
            <v>4.3952799999999996</v>
          </cell>
          <cell r="IL33">
            <v>5.7290200000000002</v>
          </cell>
          <cell r="IM33">
            <v>-0.27226999999999996</v>
          </cell>
          <cell r="IR33" t="str">
            <v>ISK</v>
          </cell>
          <cell r="IS33">
            <v>150.36233999999999</v>
          </cell>
          <cell r="IT33">
            <v>149.00066000000001</v>
          </cell>
          <cell r="IU33">
            <v>147.98545999999999</v>
          </cell>
          <cell r="IV33">
            <v>146.3192</v>
          </cell>
          <cell r="IW33">
            <v>141.55538000000001</v>
          </cell>
        </row>
        <row r="34">
          <cell r="A34">
            <v>34</v>
          </cell>
          <cell r="B34" t="str">
            <v>Mibau Group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0</v>
          </cell>
          <cell r="DG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>
            <v>0</v>
          </cell>
          <cell r="DT34">
            <v>0</v>
          </cell>
          <cell r="DU34">
            <v>0</v>
          </cell>
          <cell r="DV34">
            <v>0</v>
          </cell>
          <cell r="DW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Q34">
            <v>0</v>
          </cell>
          <cell r="ER34">
            <v>0</v>
          </cell>
          <cell r="ES34">
            <v>0</v>
          </cell>
          <cell r="ET34">
            <v>0</v>
          </cell>
          <cell r="EU34">
            <v>0</v>
          </cell>
          <cell r="EY34">
            <v>0</v>
          </cell>
          <cell r="EZ34">
            <v>0</v>
          </cell>
          <cell r="FA34">
            <v>0</v>
          </cell>
          <cell r="FB34">
            <v>0</v>
          </cell>
          <cell r="FC34">
            <v>0</v>
          </cell>
          <cell r="FG34">
            <v>0</v>
          </cell>
          <cell r="FH34">
            <v>0</v>
          </cell>
          <cell r="FI34">
            <v>0</v>
          </cell>
          <cell r="FJ34">
            <v>0</v>
          </cell>
          <cell r="FK34">
            <v>0</v>
          </cell>
          <cell r="FL34">
            <v>0</v>
          </cell>
          <cell r="FM34">
            <v>0</v>
          </cell>
          <cell r="FN34">
            <v>0</v>
          </cell>
          <cell r="FO34">
            <v>0</v>
          </cell>
          <cell r="FP34">
            <v>0</v>
          </cell>
          <cell r="FQ34">
            <v>0</v>
          </cell>
          <cell r="FR34">
            <v>0</v>
          </cell>
          <cell r="FS34">
            <v>0</v>
          </cell>
          <cell r="FW34">
            <v>0</v>
          </cell>
          <cell r="FX34">
            <v>0</v>
          </cell>
          <cell r="FY34">
            <v>0</v>
          </cell>
          <cell r="FZ34">
            <v>0</v>
          </cell>
          <cell r="GA34">
            <v>0</v>
          </cell>
          <cell r="GE34">
            <v>0</v>
          </cell>
          <cell r="GF34">
            <v>0</v>
          </cell>
          <cell r="GG34">
            <v>0</v>
          </cell>
          <cell r="GH34">
            <v>0</v>
          </cell>
          <cell r="GI34">
            <v>0</v>
          </cell>
          <cell r="GM34">
            <v>0</v>
          </cell>
          <cell r="GN34">
            <v>0</v>
          </cell>
          <cell r="GO34">
            <v>0</v>
          </cell>
          <cell r="GP34">
            <v>0</v>
          </cell>
          <cell r="GQ34">
            <v>0</v>
          </cell>
          <cell r="GU34">
            <v>0</v>
          </cell>
          <cell r="GV34">
            <v>0</v>
          </cell>
          <cell r="GW34">
            <v>0</v>
          </cell>
          <cell r="GX34">
            <v>0</v>
          </cell>
          <cell r="GY34">
            <v>0</v>
          </cell>
          <cell r="GZ34">
            <v>0</v>
          </cell>
          <cell r="HA34">
            <v>0</v>
          </cell>
          <cell r="HB34">
            <v>0</v>
          </cell>
          <cell r="HC34">
            <v>0</v>
          </cell>
          <cell r="HD34">
            <v>0</v>
          </cell>
          <cell r="HE34">
            <v>0</v>
          </cell>
          <cell r="HF34">
            <v>0</v>
          </cell>
          <cell r="HG34">
            <v>0</v>
          </cell>
          <cell r="HK34">
            <v>0</v>
          </cell>
          <cell r="HL34">
            <v>0</v>
          </cell>
          <cell r="HM34">
            <v>0</v>
          </cell>
          <cell r="HN34">
            <v>0</v>
          </cell>
          <cell r="HO34">
            <v>0</v>
          </cell>
          <cell r="HS34">
            <v>1.4513499999999999</v>
          </cell>
          <cell r="HT34">
            <v>3.5037699999999998</v>
          </cell>
          <cell r="HU34">
            <v>4.9888399999999997</v>
          </cell>
          <cell r="HV34">
            <v>5.5316099999999997</v>
          </cell>
          <cell r="HW34">
            <v>0.15317</v>
          </cell>
          <cell r="IA34">
            <v>0</v>
          </cell>
          <cell r="IB34">
            <v>0</v>
          </cell>
          <cell r="IC34">
            <v>0</v>
          </cell>
          <cell r="ID34">
            <v>0</v>
          </cell>
          <cell r="IE34">
            <v>0</v>
          </cell>
          <cell r="IF34">
            <v>0</v>
          </cell>
          <cell r="IG34">
            <v>0</v>
          </cell>
          <cell r="IH34">
            <v>0</v>
          </cell>
          <cell r="II34">
            <v>1.4513499999999999</v>
          </cell>
          <cell r="IJ34">
            <v>3.5037699999999998</v>
          </cell>
          <cell r="IK34">
            <v>4.9888399999999997</v>
          </cell>
          <cell r="IL34">
            <v>5.5316099999999997</v>
          </cell>
          <cell r="IM34">
            <v>0.15317</v>
          </cell>
          <cell r="IR34" t="str">
            <v>EUR</v>
          </cell>
          <cell r="IS34">
            <v>1</v>
          </cell>
          <cell r="IT34">
            <v>1</v>
          </cell>
          <cell r="IU34">
            <v>1</v>
          </cell>
          <cell r="IV34">
            <v>1</v>
          </cell>
          <cell r="IW34">
            <v>1</v>
          </cell>
        </row>
        <row r="35">
          <cell r="A35">
            <v>35</v>
          </cell>
          <cell r="B35" t="str">
            <v>Nordic Precast Group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  <cell r="DV35">
            <v>0</v>
          </cell>
          <cell r="DW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Q35">
            <v>0</v>
          </cell>
          <cell r="ER35">
            <v>0</v>
          </cell>
          <cell r="ES35">
            <v>0</v>
          </cell>
          <cell r="ET35">
            <v>0</v>
          </cell>
          <cell r="EU35">
            <v>0</v>
          </cell>
          <cell r="EY35">
            <v>0</v>
          </cell>
          <cell r="EZ35">
            <v>0</v>
          </cell>
          <cell r="FA35">
            <v>0</v>
          </cell>
          <cell r="FB35">
            <v>0</v>
          </cell>
          <cell r="FC35">
            <v>0</v>
          </cell>
          <cell r="FG35">
            <v>0</v>
          </cell>
          <cell r="FH35">
            <v>0</v>
          </cell>
          <cell r="FI35">
            <v>0</v>
          </cell>
          <cell r="FJ35">
            <v>0</v>
          </cell>
          <cell r="FK35">
            <v>0</v>
          </cell>
          <cell r="FL35">
            <v>0</v>
          </cell>
          <cell r="FM35">
            <v>0</v>
          </cell>
          <cell r="FN35">
            <v>0</v>
          </cell>
          <cell r="FO35">
            <v>0</v>
          </cell>
          <cell r="FP35">
            <v>0</v>
          </cell>
          <cell r="FQ35">
            <v>0</v>
          </cell>
          <cell r="FR35">
            <v>0</v>
          </cell>
          <cell r="FS35">
            <v>0</v>
          </cell>
          <cell r="FW35">
            <v>0</v>
          </cell>
          <cell r="FX35">
            <v>0</v>
          </cell>
          <cell r="FY35">
            <v>0</v>
          </cell>
          <cell r="FZ35">
            <v>0</v>
          </cell>
          <cell r="GA35">
            <v>0</v>
          </cell>
          <cell r="GE35">
            <v>0</v>
          </cell>
          <cell r="GF35">
            <v>0</v>
          </cell>
          <cell r="GG35">
            <v>0</v>
          </cell>
          <cell r="GH35">
            <v>0</v>
          </cell>
          <cell r="GI35">
            <v>0</v>
          </cell>
          <cell r="GM35">
            <v>0</v>
          </cell>
          <cell r="GN35">
            <v>0</v>
          </cell>
          <cell r="GO35">
            <v>0</v>
          </cell>
          <cell r="GP35">
            <v>0</v>
          </cell>
          <cell r="GQ35">
            <v>0</v>
          </cell>
          <cell r="GU35">
            <v>0</v>
          </cell>
          <cell r="GV35">
            <v>0</v>
          </cell>
          <cell r="GW35">
            <v>0</v>
          </cell>
          <cell r="GX35">
            <v>0</v>
          </cell>
          <cell r="GY35">
            <v>0</v>
          </cell>
          <cell r="GZ35">
            <v>0</v>
          </cell>
          <cell r="HA35">
            <v>0</v>
          </cell>
          <cell r="HB35">
            <v>0</v>
          </cell>
          <cell r="HC35">
            <v>0</v>
          </cell>
          <cell r="HD35">
            <v>0</v>
          </cell>
          <cell r="HE35">
            <v>0</v>
          </cell>
          <cell r="HF35">
            <v>0</v>
          </cell>
          <cell r="HG35">
            <v>0</v>
          </cell>
          <cell r="HK35">
            <v>0</v>
          </cell>
          <cell r="HL35">
            <v>0</v>
          </cell>
          <cell r="HM35">
            <v>15.990069999999999</v>
          </cell>
          <cell r="HN35">
            <v>127.93289</v>
          </cell>
          <cell r="HO35">
            <v>96.204179999999994</v>
          </cell>
          <cell r="HS35">
            <v>0</v>
          </cell>
          <cell r="HT35">
            <v>0</v>
          </cell>
          <cell r="HU35">
            <v>5.8506099999999996</v>
          </cell>
          <cell r="HV35">
            <v>16.769959999999998</v>
          </cell>
          <cell r="HW35">
            <v>6.9942399999999996</v>
          </cell>
          <cell r="IA35">
            <v>0</v>
          </cell>
          <cell r="IB35">
            <v>0</v>
          </cell>
          <cell r="IC35">
            <v>0.36589020560885599</v>
          </cell>
          <cell r="ID35">
            <v>0.13108403945224717</v>
          </cell>
          <cell r="IE35">
            <v>7.2702038518492648E-2</v>
          </cell>
          <cell r="IF35">
            <v>0</v>
          </cell>
          <cell r="IG35">
            <v>0</v>
          </cell>
          <cell r="IH35">
            <v>0</v>
          </cell>
          <cell r="II35">
            <v>0</v>
          </cell>
          <cell r="IJ35">
            <v>0</v>
          </cell>
          <cell r="IK35">
            <v>4.2503500000000001</v>
          </cell>
          <cell r="IL35">
            <v>13.32058</v>
          </cell>
          <cell r="IM35">
            <v>5.1692999999999998</v>
          </cell>
          <cell r="IR35" t="str">
            <v>NOK</v>
          </cell>
          <cell r="IS35">
            <v>8.7345600000000001</v>
          </cell>
          <cell r="IT35">
            <v>8.6551399999999994</v>
          </cell>
          <cell r="IU35">
            <v>8.8217499999999998</v>
          </cell>
          <cell r="IV35">
            <v>8.9545999999999992</v>
          </cell>
          <cell r="IW35">
            <v>9.52257</v>
          </cell>
        </row>
        <row r="36">
          <cell r="A36">
            <v>36</v>
          </cell>
          <cell r="B36" t="str">
            <v>Norway</v>
          </cell>
          <cell r="C36">
            <v>353.6</v>
          </cell>
          <cell r="D36">
            <v>807.6</v>
          </cell>
          <cell r="E36">
            <v>1250.4000000000001</v>
          </cell>
          <cell r="F36">
            <v>1680</v>
          </cell>
          <cell r="G36">
            <v>397.1</v>
          </cell>
          <cell r="K36">
            <v>692.12653439999997</v>
          </cell>
          <cell r="L36">
            <v>706.60562959999993</v>
          </cell>
          <cell r="M36">
            <v>713.76779249999993</v>
          </cell>
          <cell r="N36">
            <v>708.93568199999993</v>
          </cell>
          <cell r="O36">
            <v>709.431465</v>
          </cell>
          <cell r="S36">
            <v>39.29804</v>
          </cell>
          <cell r="T36">
            <v>88.145880000000005</v>
          </cell>
          <cell r="U36">
            <v>133.06951999999998</v>
          </cell>
          <cell r="V36">
            <v>177.6087</v>
          </cell>
          <cell r="W36">
            <v>37.206139999999998</v>
          </cell>
          <cell r="AA36">
            <v>-0.44980000000000003</v>
          </cell>
          <cell r="AB36">
            <v>8.4507999999999992</v>
          </cell>
          <cell r="AC36">
            <v>17.68046</v>
          </cell>
          <cell r="AD36">
            <v>24.330009999999998</v>
          </cell>
          <cell r="AE36">
            <v>2.7700200000000001</v>
          </cell>
          <cell r="AI36">
            <v>-1.1445863457821307E-2</v>
          </cell>
          <cell r="AJ36">
            <v>9.5872887082186928E-2</v>
          </cell>
          <cell r="AK36">
            <v>0.1328663393390162</v>
          </cell>
          <cell r="AL36">
            <v>0.13698658905785582</v>
          </cell>
          <cell r="AM36">
            <v>7.4450614871631418E-2</v>
          </cell>
          <cell r="AN36">
            <v>0</v>
          </cell>
          <cell r="AO36">
            <v>0</v>
          </cell>
          <cell r="AP36">
            <v>0</v>
          </cell>
          <cell r="AQ36">
            <v>-2.9626999999999999</v>
          </cell>
          <cell r="AR36">
            <v>3.39357</v>
          </cell>
          <cell r="AS36">
            <v>10.25778</v>
          </cell>
          <cell r="AT36">
            <v>14.58943</v>
          </cell>
          <cell r="AU36">
            <v>0.98971000000000009</v>
          </cell>
          <cell r="AY36">
            <v>835.48500000000001</v>
          </cell>
          <cell r="AZ36">
            <v>2236.1</v>
          </cell>
          <cell r="BA36">
            <v>3648.9</v>
          </cell>
          <cell r="BB36">
            <v>4719.5</v>
          </cell>
          <cell r="BC36">
            <v>731.52200000000005</v>
          </cell>
          <cell r="BG36">
            <v>84.725231999999991</v>
          </cell>
          <cell r="BH36">
            <v>83.262446799999992</v>
          </cell>
          <cell r="BI36">
            <v>80.277924999999996</v>
          </cell>
          <cell r="BJ36">
            <v>80.054123999999987</v>
          </cell>
          <cell r="BK36">
            <v>79.703910899999997</v>
          </cell>
          <cell r="BO36">
            <v>12.515799999999999</v>
          </cell>
          <cell r="BP36">
            <v>30.874369999999999</v>
          </cell>
          <cell r="BQ36">
            <v>46.322339999999997</v>
          </cell>
          <cell r="BR36">
            <v>56.597490000000001</v>
          </cell>
          <cell r="BS36">
            <v>7.4068199999999997</v>
          </cell>
          <cell r="BW36">
            <v>9.7549999999999998E-2</v>
          </cell>
          <cell r="BX36">
            <v>3.1733699999999998</v>
          </cell>
          <cell r="BY36">
            <v>5.5170300000000001</v>
          </cell>
          <cell r="BZ36">
            <v>5.5017399999999999</v>
          </cell>
          <cell r="CA36">
            <v>-0.11176</v>
          </cell>
          <cell r="CE36">
            <v>7.7941481966793975E-3</v>
          </cell>
          <cell r="CF36">
            <v>0.10278331185381272</v>
          </cell>
          <cell r="CG36">
            <v>0.11910084853226327</v>
          </cell>
          <cell r="CH36">
            <v>9.7208197748698752E-2</v>
          </cell>
          <cell r="CI36">
            <v>-1.5088796541565747E-2</v>
          </cell>
          <cell r="CJ36">
            <v>0</v>
          </cell>
          <cell r="CK36">
            <v>0</v>
          </cell>
          <cell r="CL36">
            <v>0</v>
          </cell>
          <cell r="CM36">
            <v>-0.53361999999999998</v>
          </cell>
          <cell r="CN36">
            <v>1.76346</v>
          </cell>
          <cell r="CO36">
            <v>3.3723400000000003</v>
          </cell>
          <cell r="CP36">
            <v>2.6654400000000003</v>
          </cell>
          <cell r="CQ36">
            <v>-0.78983000000000003</v>
          </cell>
          <cell r="CU36">
            <v>24.66169</v>
          </cell>
          <cell r="CV36">
            <v>54.333949999999994</v>
          </cell>
          <cell r="CW36">
            <v>79.238129999999998</v>
          </cell>
          <cell r="CX36">
            <v>106.85358000000001</v>
          </cell>
          <cell r="CY36">
            <v>21.909020000000002</v>
          </cell>
          <cell r="DC36">
            <v>1.25701</v>
          </cell>
          <cell r="DD36">
            <v>3.4132399999999996</v>
          </cell>
          <cell r="DE36">
            <v>4.9457299999999993</v>
          </cell>
          <cell r="DF36">
            <v>7.4804300000000001</v>
          </cell>
          <cell r="DG36">
            <v>0.86702000000000001</v>
          </cell>
          <cell r="DK36">
            <v>5.0970148436704867E-2</v>
          </cell>
          <cell r="DL36">
            <v>6.28196551143438E-2</v>
          </cell>
          <cell r="DM36">
            <v>6.2416036319887902E-2</v>
          </cell>
          <cell r="DN36">
            <v>7.0006358233388147E-2</v>
          </cell>
          <cell r="DO36">
            <v>3.9573655051663652E-2</v>
          </cell>
          <cell r="DP36">
            <v>0</v>
          </cell>
          <cell r="DQ36">
            <v>0</v>
          </cell>
          <cell r="DR36">
            <v>0</v>
          </cell>
          <cell r="DS36">
            <v>0.70323000000000002</v>
          </cell>
          <cell r="DT36">
            <v>2.2984200000000001</v>
          </cell>
          <cell r="DU36">
            <v>3.3246199999999999</v>
          </cell>
          <cell r="DV36">
            <v>5.3704499999999999</v>
          </cell>
          <cell r="DW36">
            <v>0.42722000000000004</v>
          </cell>
          <cell r="EA36">
            <v>167.4</v>
          </cell>
          <cell r="EB36">
            <v>365.87</v>
          </cell>
          <cell r="EC36">
            <v>545</v>
          </cell>
          <cell r="ED36">
            <v>736.8</v>
          </cell>
          <cell r="EE36">
            <v>160.6</v>
          </cell>
          <cell r="EI36">
            <v>1268.7821856</v>
          </cell>
          <cell r="EJ36">
            <v>1285.28829</v>
          </cell>
          <cell r="EK36">
            <v>1282.5942324999999</v>
          </cell>
          <cell r="EL36">
            <v>1298.596092</v>
          </cell>
          <cell r="EM36">
            <v>1298.9737737</v>
          </cell>
          <cell r="EQ36">
            <v>24.66169</v>
          </cell>
          <cell r="ER36">
            <v>54.333949999999994</v>
          </cell>
          <cell r="ES36">
            <v>79.238129999999998</v>
          </cell>
          <cell r="ET36">
            <v>106.85358000000001</v>
          </cell>
          <cell r="EU36">
            <v>21.909020000000002</v>
          </cell>
          <cell r="EY36">
            <v>1.25701</v>
          </cell>
          <cell r="EZ36">
            <v>3.4132399999999996</v>
          </cell>
          <cell r="FA36">
            <v>4.9457299999999993</v>
          </cell>
          <cell r="FB36">
            <v>7.4804300000000001</v>
          </cell>
          <cell r="FC36">
            <v>0.86702000000000001</v>
          </cell>
          <cell r="FG36">
            <v>5.0970148436704867E-2</v>
          </cell>
          <cell r="FH36">
            <v>6.28196551143438E-2</v>
          </cell>
          <cell r="FI36">
            <v>6.2416036319887902E-2</v>
          </cell>
          <cell r="FJ36">
            <v>7.0006358233388147E-2</v>
          </cell>
          <cell r="FK36">
            <v>3.9573655051663652E-2</v>
          </cell>
          <cell r="FL36">
            <v>0</v>
          </cell>
          <cell r="FM36">
            <v>0</v>
          </cell>
          <cell r="FN36">
            <v>0</v>
          </cell>
          <cell r="FO36">
            <v>0.70323000000000002</v>
          </cell>
          <cell r="FP36">
            <v>2.2984200000000001</v>
          </cell>
          <cell r="FQ36">
            <v>3.3246199999999999</v>
          </cell>
          <cell r="FR36">
            <v>5.3704499999999999</v>
          </cell>
          <cell r="FS36">
            <v>0.42722000000000004</v>
          </cell>
          <cell r="FW36">
            <v>0</v>
          </cell>
          <cell r="FX36">
            <v>0</v>
          </cell>
          <cell r="FY36">
            <v>0</v>
          </cell>
          <cell r="FZ36">
            <v>0</v>
          </cell>
          <cell r="GA36">
            <v>0</v>
          </cell>
          <cell r="GE36">
            <v>0</v>
          </cell>
          <cell r="GF36">
            <v>0</v>
          </cell>
          <cell r="GG36">
            <v>0</v>
          </cell>
          <cell r="GH36">
            <v>0</v>
          </cell>
          <cell r="GI36">
            <v>0</v>
          </cell>
          <cell r="GM36">
            <v>0</v>
          </cell>
          <cell r="GN36">
            <v>0</v>
          </cell>
          <cell r="GO36">
            <v>0</v>
          </cell>
          <cell r="GP36">
            <v>0</v>
          </cell>
          <cell r="GQ36">
            <v>0</v>
          </cell>
          <cell r="GU36">
            <v>0</v>
          </cell>
          <cell r="GV36">
            <v>0</v>
          </cell>
          <cell r="GW36">
            <v>0</v>
          </cell>
          <cell r="GX36">
            <v>0</v>
          </cell>
          <cell r="GY36">
            <v>0</v>
          </cell>
          <cell r="GZ36">
            <v>0</v>
          </cell>
          <cell r="HA36">
            <v>0</v>
          </cell>
          <cell r="HB36">
            <v>0</v>
          </cell>
          <cell r="HC36">
            <v>0</v>
          </cell>
          <cell r="HD36">
            <v>0</v>
          </cell>
          <cell r="HE36">
            <v>0</v>
          </cell>
          <cell r="HF36">
            <v>0</v>
          </cell>
          <cell r="HG36">
            <v>0</v>
          </cell>
          <cell r="HK36">
            <v>68.489890000000003</v>
          </cell>
          <cell r="HL36">
            <v>156.24262999999999</v>
          </cell>
          <cell r="HM36">
            <v>234.34193999999999</v>
          </cell>
          <cell r="HN36">
            <v>308.25997999999998</v>
          </cell>
          <cell r="HO36">
            <v>59.933730000000004</v>
          </cell>
          <cell r="HS36">
            <v>0.97199999999999998</v>
          </cell>
          <cell r="HT36">
            <v>15.600340000000001</v>
          </cell>
          <cell r="HU36">
            <v>29.470680000000002</v>
          </cell>
          <cell r="HV36">
            <v>39.013719999999999</v>
          </cell>
          <cell r="HW36">
            <v>3.53905</v>
          </cell>
          <cell r="IA36">
            <v>1.419187561843069E-2</v>
          </cell>
          <cell r="IB36">
            <v>9.9846885577898947E-2</v>
          </cell>
          <cell r="IC36">
            <v>0.125759307104823</v>
          </cell>
          <cell r="ID36">
            <v>0.12656109300986784</v>
          </cell>
          <cell r="IE36">
            <v>5.90493867142926E-2</v>
          </cell>
          <cell r="IF36">
            <v>0</v>
          </cell>
          <cell r="IG36">
            <v>0</v>
          </cell>
          <cell r="IH36">
            <v>0</v>
          </cell>
          <cell r="II36">
            <v>-2.7258499999999999</v>
          </cell>
          <cell r="IJ36">
            <v>8.0183800000000005</v>
          </cell>
          <cell r="IK36">
            <v>18.2822</v>
          </cell>
          <cell r="IL36">
            <v>24.32686</v>
          </cell>
          <cell r="IM36">
            <v>0.64087000000000005</v>
          </cell>
          <cell r="IR36" t="str">
            <v>NOK</v>
          </cell>
          <cell r="IS36">
            <v>8.7345600000000001</v>
          </cell>
          <cell r="IT36">
            <v>8.6551399999999994</v>
          </cell>
          <cell r="IU36">
            <v>8.8217499999999998</v>
          </cell>
          <cell r="IV36">
            <v>8.9545999999999992</v>
          </cell>
          <cell r="IW36">
            <v>9.52257</v>
          </cell>
        </row>
        <row r="37">
          <cell r="A37">
            <v>37</v>
          </cell>
          <cell r="B37" t="str">
            <v>Sweden</v>
          </cell>
          <cell r="C37">
            <v>656.5</v>
          </cell>
          <cell r="D37">
            <v>1517.4269999999999</v>
          </cell>
          <cell r="E37">
            <v>2352</v>
          </cell>
          <cell r="F37">
            <v>3210.6</v>
          </cell>
          <cell r="G37">
            <v>632.9</v>
          </cell>
          <cell r="K37">
            <v>656.84277700000007</v>
          </cell>
          <cell r="L37">
            <v>673.25952459999985</v>
          </cell>
          <cell r="M37">
            <v>674.17435539999997</v>
          </cell>
          <cell r="N37">
            <v>672.68954470000006</v>
          </cell>
          <cell r="O37">
            <v>632.7460309999999</v>
          </cell>
          <cell r="S37">
            <v>45.876649999999998</v>
          </cell>
          <cell r="T37">
            <v>104.71469999999999</v>
          </cell>
          <cell r="U37">
            <v>159.42301</v>
          </cell>
          <cell r="V37">
            <v>217.48851000000002</v>
          </cell>
          <cell r="W37">
            <v>44.320250000000001</v>
          </cell>
          <cell r="AA37">
            <v>1.1839500000000001</v>
          </cell>
          <cell r="AB37">
            <v>17.47298</v>
          </cell>
          <cell r="AC37">
            <v>35.528390000000002</v>
          </cell>
          <cell r="AD37">
            <v>50.665579999999999</v>
          </cell>
          <cell r="AE37">
            <v>-2.1419299999999999</v>
          </cell>
          <cell r="AI37">
            <v>2.580724616989253E-2</v>
          </cell>
          <cell r="AJ37">
            <v>0.16686272318977183</v>
          </cell>
          <cell r="AK37">
            <v>0.22285609837626325</v>
          </cell>
          <cell r="AL37">
            <v>0.23295750198481746</v>
          </cell>
          <cell r="AM37">
            <v>-4.8328472876393969E-2</v>
          </cell>
          <cell r="AN37">
            <v>0</v>
          </cell>
          <cell r="AO37">
            <v>0</v>
          </cell>
          <cell r="AP37">
            <v>0</v>
          </cell>
          <cell r="AQ37">
            <v>-1.80982</v>
          </cell>
          <cell r="AR37">
            <v>11.393330000000001</v>
          </cell>
          <cell r="AS37">
            <v>26.348680000000002</v>
          </cell>
          <cell r="AT37">
            <v>38.331789999999998</v>
          </cell>
          <cell r="AU37">
            <v>-5.1061000000000005</v>
          </cell>
          <cell r="AY37">
            <v>907</v>
          </cell>
          <cell r="AZ37">
            <v>2084</v>
          </cell>
          <cell r="BA37">
            <v>3082</v>
          </cell>
          <cell r="BB37">
            <v>4143</v>
          </cell>
          <cell r="BC37">
            <v>780</v>
          </cell>
          <cell r="BG37">
            <v>106.73584137872108</v>
          </cell>
          <cell r="BH37">
            <v>107.38774726785027</v>
          </cell>
          <cell r="BI37">
            <v>107.74850776041532</v>
          </cell>
          <cell r="BJ37">
            <v>106.7974201841902</v>
          </cell>
          <cell r="BK37">
            <v>106.24724437999998</v>
          </cell>
          <cell r="BO37">
            <v>12.09409</v>
          </cell>
          <cell r="BP37">
            <v>28.1249</v>
          </cell>
          <cell r="BQ37">
            <v>41.404440000000001</v>
          </cell>
          <cell r="BR37">
            <v>55.478050000000003</v>
          </cell>
          <cell r="BS37">
            <v>10.54349</v>
          </cell>
          <cell r="BW37">
            <v>0.73660000000000003</v>
          </cell>
          <cell r="BX37">
            <v>3.3757199999999998</v>
          </cell>
          <cell r="BY37">
            <v>5.0924100000000001</v>
          </cell>
          <cell r="BZ37">
            <v>7.2490699999999997</v>
          </cell>
          <cell r="CA37">
            <v>-0.80755999999999994</v>
          </cell>
          <cell r="CE37">
            <v>6.0905781253488278E-2</v>
          </cell>
          <cell r="CF37">
            <v>0.12002602675920625</v>
          </cell>
          <cell r="CG37">
            <v>0.12299188203004316</v>
          </cell>
          <cell r="CH37">
            <v>0.13066555151091286</v>
          </cell>
          <cell r="CI37">
            <v>-7.6593234308563851E-2</v>
          </cell>
          <cell r="CJ37">
            <v>0</v>
          </cell>
          <cell r="CK37">
            <v>0</v>
          </cell>
          <cell r="CL37">
            <v>0</v>
          </cell>
          <cell r="CM37">
            <v>0.18974000000000002</v>
          </cell>
          <cell r="CN37">
            <v>2.2674899999999996</v>
          </cell>
          <cell r="CO37">
            <v>3.4323200000000003</v>
          </cell>
          <cell r="CP37">
            <v>4.9898400000000001</v>
          </cell>
          <cell r="CQ37">
            <v>-1.38693</v>
          </cell>
          <cell r="CU37">
            <v>25.08728</v>
          </cell>
          <cell r="CV37">
            <v>58.524980000000006</v>
          </cell>
          <cell r="CW37">
            <v>85.365960000000001</v>
          </cell>
          <cell r="CX37">
            <v>117.53316000000001</v>
          </cell>
          <cell r="CY37">
            <v>24.635470000000002</v>
          </cell>
          <cell r="DC37">
            <v>1.5437700000000001</v>
          </cell>
          <cell r="DD37">
            <v>5.5806300000000002</v>
          </cell>
          <cell r="DE37">
            <v>7.3603300000000003</v>
          </cell>
          <cell r="DF37">
            <v>10.865950000000002</v>
          </cell>
          <cell r="DG37">
            <v>0.66988999999999999</v>
          </cell>
          <cell r="DK37">
            <v>6.1535965636768913E-2</v>
          </cell>
          <cell r="DL37">
            <v>9.5354667357425829E-2</v>
          </cell>
          <cell r="DM37">
            <v>8.6220901164820271E-2</v>
          </cell>
          <cell r="DN37">
            <v>9.2450079620083392E-2</v>
          </cell>
          <cell r="DO37">
            <v>2.7192093351578028E-2</v>
          </cell>
          <cell r="DP37">
            <v>0</v>
          </cell>
          <cell r="DQ37">
            <v>0</v>
          </cell>
          <cell r="DR37">
            <v>0</v>
          </cell>
          <cell r="DS37">
            <v>0.97741</v>
          </cell>
          <cell r="DT37">
            <v>4.4292899999999999</v>
          </cell>
          <cell r="DU37">
            <v>5.6404300000000003</v>
          </cell>
          <cell r="DV37">
            <v>8.6175099999999993</v>
          </cell>
          <cell r="DW37">
            <v>0.19572000000000001</v>
          </cell>
          <cell r="EA37">
            <v>159</v>
          </cell>
          <cell r="EB37">
            <v>373</v>
          </cell>
          <cell r="EC37">
            <v>543</v>
          </cell>
          <cell r="ED37">
            <v>731</v>
          </cell>
          <cell r="EE37">
            <v>149</v>
          </cell>
          <cell r="EI37">
            <v>1483.0117</v>
          </cell>
          <cell r="EJ37">
            <v>1467.2981808</v>
          </cell>
          <cell r="EK37">
            <v>1473.730699</v>
          </cell>
          <cell r="EL37">
            <v>1489.145771</v>
          </cell>
          <cell r="EM37">
            <v>1539.2001829999999</v>
          </cell>
          <cell r="EQ37">
            <v>25.08728</v>
          </cell>
          <cell r="ER37">
            <v>58.524980000000006</v>
          </cell>
          <cell r="ES37">
            <v>85.365960000000001</v>
          </cell>
          <cell r="ET37">
            <v>117.53316000000001</v>
          </cell>
          <cell r="EU37">
            <v>24.635470000000002</v>
          </cell>
          <cell r="EY37">
            <v>1.5437700000000001</v>
          </cell>
          <cell r="EZ37">
            <v>5.5806300000000002</v>
          </cell>
          <cell r="FA37">
            <v>7.3603300000000003</v>
          </cell>
          <cell r="FB37">
            <v>10.865950000000002</v>
          </cell>
          <cell r="FC37">
            <v>0.66988999999999999</v>
          </cell>
          <cell r="FG37">
            <v>6.1535965636768913E-2</v>
          </cell>
          <cell r="FH37">
            <v>9.5354667357425829E-2</v>
          </cell>
          <cell r="FI37">
            <v>8.6220901164820271E-2</v>
          </cell>
          <cell r="FJ37">
            <v>9.2450079620083392E-2</v>
          </cell>
          <cell r="FK37">
            <v>2.7192093351578028E-2</v>
          </cell>
          <cell r="FL37">
            <v>0</v>
          </cell>
          <cell r="FM37">
            <v>0</v>
          </cell>
          <cell r="FN37">
            <v>0</v>
          </cell>
          <cell r="FO37">
            <v>0.97741</v>
          </cell>
          <cell r="FP37">
            <v>4.4292899999999999</v>
          </cell>
          <cell r="FQ37">
            <v>5.6404300000000003</v>
          </cell>
          <cell r="FR37">
            <v>8.6175099999999993</v>
          </cell>
          <cell r="FS37">
            <v>0.19572000000000001</v>
          </cell>
          <cell r="FW37">
            <v>0</v>
          </cell>
          <cell r="FX37">
            <v>0</v>
          </cell>
          <cell r="FY37">
            <v>0</v>
          </cell>
          <cell r="FZ37">
            <v>0</v>
          </cell>
          <cell r="GA37">
            <v>0</v>
          </cell>
          <cell r="GE37">
            <v>0</v>
          </cell>
          <cell r="GF37">
            <v>0</v>
          </cell>
          <cell r="GG37">
            <v>0</v>
          </cell>
          <cell r="GH37">
            <v>0</v>
          </cell>
          <cell r="GI37">
            <v>0</v>
          </cell>
          <cell r="GM37">
            <v>0</v>
          </cell>
          <cell r="GN37">
            <v>0</v>
          </cell>
          <cell r="GO37">
            <v>0</v>
          </cell>
          <cell r="GP37">
            <v>0</v>
          </cell>
          <cell r="GQ37">
            <v>0</v>
          </cell>
          <cell r="GU37">
            <v>0</v>
          </cell>
          <cell r="GV37">
            <v>0</v>
          </cell>
          <cell r="GW37">
            <v>0</v>
          </cell>
          <cell r="GX37">
            <v>0</v>
          </cell>
          <cell r="GY37">
            <v>0</v>
          </cell>
          <cell r="GZ37">
            <v>0</v>
          </cell>
          <cell r="HA37">
            <v>0</v>
          </cell>
          <cell r="HB37">
            <v>0</v>
          </cell>
          <cell r="HC37">
            <v>0</v>
          </cell>
          <cell r="HD37">
            <v>0</v>
          </cell>
          <cell r="HE37">
            <v>0</v>
          </cell>
          <cell r="HF37">
            <v>0</v>
          </cell>
          <cell r="HG37">
            <v>0</v>
          </cell>
          <cell r="HK37">
            <v>105.758</v>
          </cell>
          <cell r="HL37">
            <v>240.91159999999999</v>
          </cell>
          <cell r="HM37">
            <v>346.26954000000001</v>
          </cell>
          <cell r="HN37">
            <v>441.56553000000002</v>
          </cell>
          <cell r="HO37">
            <v>72.85517999999999</v>
          </cell>
          <cell r="HS37">
            <v>6.8880499999999998</v>
          </cell>
          <cell r="HT37">
            <v>34.051559999999995</v>
          </cell>
          <cell r="HU37">
            <v>57.822009999999999</v>
          </cell>
          <cell r="HV37">
            <v>78.621479999999991</v>
          </cell>
          <cell r="HW37">
            <v>-2.2795999999999998</v>
          </cell>
          <cell r="IA37">
            <v>6.5130297471586079E-2</v>
          </cell>
          <cell r="IB37">
            <v>0.14134462599559339</v>
          </cell>
          <cell r="IC37">
            <v>0.1669855511980638</v>
          </cell>
          <cell r="ID37">
            <v>0.1780516699299422</v>
          </cell>
          <cell r="IE37">
            <v>-3.1289470426124816E-2</v>
          </cell>
          <cell r="IF37">
            <v>0</v>
          </cell>
          <cell r="IG37">
            <v>0</v>
          </cell>
          <cell r="IH37">
            <v>0</v>
          </cell>
          <cell r="II37">
            <v>2.32959</v>
          </cell>
          <cell r="IJ37">
            <v>24.800930000000001</v>
          </cell>
          <cell r="IK37">
            <v>44.049500000000002</v>
          </cell>
          <cell r="IL37">
            <v>60.567209999999996</v>
          </cell>
          <cell r="IM37">
            <v>-6.2973100000000004</v>
          </cell>
          <cell r="IR37" t="str">
            <v>SEK</v>
          </cell>
          <cell r="IS37">
            <v>9.3861500000000007</v>
          </cell>
          <cell r="IT37">
            <v>9.3482299999999992</v>
          </cell>
          <cell r="IU37">
            <v>9.3778600000000001</v>
          </cell>
          <cell r="IV37">
            <v>9.3598099999999995</v>
          </cell>
          <cell r="IW37">
            <v>9.3256599999999992</v>
          </cell>
        </row>
        <row r="38">
          <cell r="A38">
            <v>38</v>
          </cell>
        </row>
        <row r="39">
          <cell r="A39">
            <v>39</v>
          </cell>
          <cell r="B39" t="str">
            <v>Northern Europe</v>
          </cell>
          <cell r="C39">
            <v>1129.0040000000001</v>
          </cell>
          <cell r="D39">
            <v>2675.9479999999994</v>
          </cell>
          <cell r="E39">
            <v>4159.880000000001</v>
          </cell>
          <cell r="F39">
            <v>5584.42</v>
          </cell>
          <cell r="G39">
            <v>1143.2359999999999</v>
          </cell>
          <cell r="S39">
            <v>95.556010000000001</v>
          </cell>
          <cell r="T39">
            <v>220.55015</v>
          </cell>
          <cell r="U39">
            <v>337.18977000000001</v>
          </cell>
          <cell r="V39">
            <v>451.94551000000001</v>
          </cell>
          <cell r="W39">
            <v>91.902479999999997</v>
          </cell>
          <cell r="AA39">
            <v>1.1043099999999999</v>
          </cell>
          <cell r="AB39">
            <v>29.78303</v>
          </cell>
          <cell r="AC39">
            <v>61.630290000000002</v>
          </cell>
          <cell r="AD39">
            <v>88.63794</v>
          </cell>
          <cell r="AE39">
            <v>0.88196000000000008</v>
          </cell>
          <cell r="AI39">
            <v>1.1556677596730963E-2</v>
          </cell>
          <cell r="AJ39">
            <v>0.13503971772406412</v>
          </cell>
          <cell r="AK39">
            <v>0.18277627461829579</v>
          </cell>
          <cell r="AL39">
            <v>0.19612528067819504</v>
          </cell>
          <cell r="AM39">
            <v>9.596694235019557E-3</v>
          </cell>
          <cell r="AN39">
            <v>0</v>
          </cell>
          <cell r="AO39">
            <v>0</v>
          </cell>
          <cell r="AP39">
            <v>0</v>
          </cell>
          <cell r="AQ39">
            <v>-5.7155200000000006</v>
          </cell>
          <cell r="AR39">
            <v>16.07367</v>
          </cell>
          <cell r="AS39">
            <v>41.19191</v>
          </cell>
          <cell r="AT39">
            <v>61.458169999999996</v>
          </cell>
          <cell r="AU39">
            <v>-5.1432700000000002</v>
          </cell>
          <cell r="AY39">
            <v>2059.5640000000003</v>
          </cell>
          <cell r="AZ39">
            <v>5221.549</v>
          </cell>
          <cell r="BA39">
            <v>8255.1139999999996</v>
          </cell>
          <cell r="BB39">
            <v>10795.96</v>
          </cell>
          <cell r="BC39">
            <v>1809.1660000000002</v>
          </cell>
          <cell r="BO39">
            <v>27.542470000000002</v>
          </cell>
          <cell r="BP39">
            <v>67.78528</v>
          </cell>
          <cell r="BQ39">
            <v>102.80206</v>
          </cell>
          <cell r="BR39">
            <v>130.81708</v>
          </cell>
          <cell r="BS39">
            <v>20.76679</v>
          </cell>
          <cell r="BW39">
            <v>0.99851000000000001</v>
          </cell>
          <cell r="BX39">
            <v>7.9949700000000004</v>
          </cell>
          <cell r="BY39">
            <v>13.75573</v>
          </cell>
          <cell r="BZ39">
            <v>16.850849999999998</v>
          </cell>
          <cell r="CA39">
            <v>-0.63178000000000001</v>
          </cell>
          <cell r="CE39">
            <v>3.6253466010855231E-2</v>
          </cell>
          <cell r="CF39">
            <v>0.11794551855506093</v>
          </cell>
          <cell r="CG39">
            <v>0.13380792174787159</v>
          </cell>
          <cell r="CH39">
            <v>0.12881230799525564</v>
          </cell>
          <cell r="CI39">
            <v>-3.0422612257358986E-2</v>
          </cell>
          <cell r="CJ39">
            <v>0</v>
          </cell>
          <cell r="CK39">
            <v>0</v>
          </cell>
          <cell r="CL39">
            <v>0</v>
          </cell>
          <cell r="CM39">
            <v>-0.37063999999999997</v>
          </cell>
          <cell r="CN39">
            <v>5.0876800000000006</v>
          </cell>
          <cell r="CO39">
            <v>9.3667999999999996</v>
          </cell>
          <cell r="CP39">
            <v>10.95424</v>
          </cell>
          <cell r="CQ39">
            <v>-2.0557699999999999</v>
          </cell>
          <cell r="CU39">
            <v>70.04898</v>
          </cell>
          <cell r="CV39">
            <v>158.10602</v>
          </cell>
          <cell r="CW39">
            <v>236.08403000000001</v>
          </cell>
          <cell r="CX39">
            <v>320.57822999999996</v>
          </cell>
          <cell r="CY39">
            <v>68.111320000000006</v>
          </cell>
          <cell r="DC39">
            <v>4.0739299999999998</v>
          </cell>
          <cell r="DD39">
            <v>12.915649999999999</v>
          </cell>
          <cell r="DE39">
            <v>19.721109999999999</v>
          </cell>
          <cell r="DF39">
            <v>27.674169999999997</v>
          </cell>
          <cell r="DG39">
            <v>2.7338899999999997</v>
          </cell>
          <cell r="DK39">
            <v>5.8158305802596982E-2</v>
          </cell>
          <cell r="DL39">
            <v>8.1689805359720008E-2</v>
          </cell>
          <cell r="DM39">
            <v>8.3534282263819357E-2</v>
          </cell>
          <cell r="DN39">
            <v>8.6325793239297621E-2</v>
          </cell>
          <cell r="DO39">
            <v>4.0138555529389233E-2</v>
          </cell>
          <cell r="DP39">
            <v>0</v>
          </cell>
          <cell r="DQ39">
            <v>0</v>
          </cell>
          <cell r="DR39">
            <v>0</v>
          </cell>
          <cell r="DS39">
            <v>1.52704</v>
          </cell>
          <cell r="DT39">
            <v>7.8084100000000003</v>
          </cell>
          <cell r="DU39">
            <v>12.040299999999998</v>
          </cell>
          <cell r="DV39">
            <v>17.545560000000002</v>
          </cell>
          <cell r="DW39">
            <v>0.42330000000000001</v>
          </cell>
          <cell r="EA39">
            <v>480.608</v>
          </cell>
          <cell r="EB39">
            <v>1091.299</v>
          </cell>
          <cell r="EC39">
            <v>1639.942</v>
          </cell>
          <cell r="ED39">
            <v>2210.3379999999997</v>
          </cell>
          <cell r="EE39">
            <v>477.62599999999998</v>
          </cell>
          <cell r="EQ39">
            <v>70.04898</v>
          </cell>
          <cell r="ER39">
            <v>158.10602</v>
          </cell>
          <cell r="ES39">
            <v>236.08403000000001</v>
          </cell>
          <cell r="ET39">
            <v>320.57822999999996</v>
          </cell>
          <cell r="EU39">
            <v>68.111320000000006</v>
          </cell>
          <cell r="EY39">
            <v>4.0739299999999998</v>
          </cell>
          <cell r="EZ39">
            <v>12.915649999999999</v>
          </cell>
          <cell r="FA39">
            <v>19.721109999999999</v>
          </cell>
          <cell r="FB39">
            <v>27.674169999999997</v>
          </cell>
          <cell r="FC39">
            <v>2.7338899999999997</v>
          </cell>
          <cell r="FG39">
            <v>5.8158305802596982E-2</v>
          </cell>
          <cell r="FH39">
            <v>8.1689805359720008E-2</v>
          </cell>
          <cell r="FI39">
            <v>8.3534282263819357E-2</v>
          </cell>
          <cell r="FJ39">
            <v>8.6325793239297621E-2</v>
          </cell>
          <cell r="FK39">
            <v>4.0138555529389233E-2</v>
          </cell>
          <cell r="FL39">
            <v>0</v>
          </cell>
          <cell r="FM39">
            <v>0</v>
          </cell>
          <cell r="FN39">
            <v>0</v>
          </cell>
          <cell r="FO39">
            <v>1.52704</v>
          </cell>
          <cell r="FP39">
            <v>7.8084100000000003</v>
          </cell>
          <cell r="FQ39">
            <v>12.040299999999998</v>
          </cell>
          <cell r="FR39">
            <v>17.545560000000002</v>
          </cell>
          <cell r="FS39">
            <v>0.42330000000000001</v>
          </cell>
          <cell r="FW39">
            <v>0</v>
          </cell>
          <cell r="FX39">
            <v>0</v>
          </cell>
          <cell r="FY39">
            <v>0</v>
          </cell>
          <cell r="FZ39">
            <v>0</v>
          </cell>
          <cell r="GA39">
            <v>0</v>
          </cell>
          <cell r="GE39">
            <v>0</v>
          </cell>
          <cell r="GF39">
            <v>0</v>
          </cell>
          <cell r="GG39">
            <v>0</v>
          </cell>
          <cell r="GH39">
            <v>0</v>
          </cell>
          <cell r="GI39">
            <v>0</v>
          </cell>
          <cell r="GM39">
            <v>0</v>
          </cell>
          <cell r="GN39">
            <v>0</v>
          </cell>
          <cell r="GO39">
            <v>0</v>
          </cell>
          <cell r="GP39">
            <v>0</v>
          </cell>
          <cell r="GQ39">
            <v>0</v>
          </cell>
          <cell r="GU39">
            <v>0</v>
          </cell>
          <cell r="GV39">
            <v>0</v>
          </cell>
          <cell r="GW39">
            <v>0</v>
          </cell>
          <cell r="GX39">
            <v>0</v>
          </cell>
          <cell r="GY39">
            <v>0</v>
          </cell>
          <cell r="GZ39">
            <v>0</v>
          </cell>
          <cell r="HA39">
            <v>0</v>
          </cell>
          <cell r="HB39">
            <v>0</v>
          </cell>
          <cell r="HC39">
            <v>0</v>
          </cell>
          <cell r="HD39">
            <v>0</v>
          </cell>
          <cell r="HE39">
            <v>0</v>
          </cell>
          <cell r="HF39">
            <v>0</v>
          </cell>
          <cell r="HG39">
            <v>0</v>
          </cell>
          <cell r="HK39">
            <v>205.00060999999999</v>
          </cell>
          <cell r="HL39">
            <v>471.79568</v>
          </cell>
          <cell r="HM39">
            <v>714.84741000000008</v>
          </cell>
          <cell r="HN39">
            <v>1026.91221</v>
          </cell>
          <cell r="HO39">
            <v>256.65870999999999</v>
          </cell>
          <cell r="HS39">
            <v>9.6677199999999992</v>
          </cell>
          <cell r="HT39">
            <v>58.878809999999994</v>
          </cell>
          <cell r="HU39">
            <v>112.12608</v>
          </cell>
          <cell r="HV39">
            <v>161.47533999999999</v>
          </cell>
          <cell r="HW39">
            <v>9.9920799999999996</v>
          </cell>
          <cell r="IA39">
            <v>4.7159469427920236E-2</v>
          </cell>
          <cell r="IB39">
            <v>0.12479726393425221</v>
          </cell>
          <cell r="IC39">
            <v>0.1568531667478518</v>
          </cell>
          <cell r="ID39">
            <v>0.15724356807482112</v>
          </cell>
          <cell r="IE39">
            <v>3.893138869123125E-2</v>
          </cell>
          <cell r="IF39">
            <v>0</v>
          </cell>
          <cell r="IG39">
            <v>0</v>
          </cell>
          <cell r="IH39">
            <v>0</v>
          </cell>
          <cell r="II39">
            <v>-1.51962</v>
          </cell>
          <cell r="IJ39">
            <v>36.243510000000001</v>
          </cell>
          <cell r="IK39">
            <v>76.80489</v>
          </cell>
          <cell r="IL39">
            <v>113.60816</v>
          </cell>
          <cell r="IM39">
            <v>-1.59267</v>
          </cell>
          <cell r="IR39" t="str">
            <v>EUR</v>
          </cell>
          <cell r="IS39">
            <v>1</v>
          </cell>
          <cell r="IT39">
            <v>1</v>
          </cell>
          <cell r="IU39">
            <v>1</v>
          </cell>
          <cell r="IV39">
            <v>1</v>
          </cell>
          <cell r="IW39">
            <v>1</v>
          </cell>
        </row>
        <row r="40">
          <cell r="A40">
            <v>40</v>
          </cell>
        </row>
        <row r="41">
          <cell r="A41">
            <v>41</v>
          </cell>
          <cell r="B41" t="str">
            <v>NORTHERN AND EASTERN EUROPE</v>
          </cell>
          <cell r="C41">
            <v>3841.3159999999998</v>
          </cell>
          <cell r="D41">
            <v>10087.713000000002</v>
          </cell>
          <cell r="E41">
            <v>16836.836000000003</v>
          </cell>
          <cell r="F41">
            <v>22120.355</v>
          </cell>
          <cell r="G41">
            <v>3951.6849999999999</v>
          </cell>
          <cell r="S41">
            <v>242.04289999999997</v>
          </cell>
          <cell r="T41">
            <v>631.07973000000015</v>
          </cell>
          <cell r="U41">
            <v>1028.6432100000002</v>
          </cell>
          <cell r="V41">
            <v>1330.04925</v>
          </cell>
          <cell r="W41">
            <v>225.48551999999998</v>
          </cell>
          <cell r="AA41">
            <v>4.0556599999999996</v>
          </cell>
          <cell r="AB41">
            <v>90.695589999999996</v>
          </cell>
          <cell r="AC41">
            <v>198.61090000000004</v>
          </cell>
          <cell r="AD41">
            <v>269.84519</v>
          </cell>
          <cell r="AE41">
            <v>6.1178299999999997</v>
          </cell>
          <cell r="AI41">
            <v>1.6755955245950201E-2</v>
          </cell>
          <cell r="AJ41">
            <v>0.14371494707966612</v>
          </cell>
          <cell r="AK41">
            <v>0.19308045595323572</v>
          </cell>
          <cell r="AL41">
            <v>0.20288360750551154</v>
          </cell>
          <cell r="AM41">
            <v>2.713180872989095E-2</v>
          </cell>
          <cell r="AN41">
            <v>0</v>
          </cell>
          <cell r="AO41">
            <v>0</v>
          </cell>
          <cell r="AP41">
            <v>0</v>
          </cell>
          <cell r="AQ41">
            <v>-22.091089999999998</v>
          </cell>
          <cell r="AR41">
            <v>36.308169999999997</v>
          </cell>
          <cell r="AS41">
            <v>119.37191999999999</v>
          </cell>
          <cell r="AT41">
            <v>165.16381999999999</v>
          </cell>
          <cell r="AU41">
            <v>-20.198779999999999</v>
          </cell>
          <cell r="AY41">
            <v>5019.5879999999997</v>
          </cell>
          <cell r="AZ41">
            <v>14351.452000000001</v>
          </cell>
          <cell r="BA41">
            <v>24519.834000000003</v>
          </cell>
          <cell r="BB41">
            <v>33209.156999999999</v>
          </cell>
          <cell r="BC41">
            <v>4607.6610000000001</v>
          </cell>
          <cell r="BO41">
            <v>41.730070000000005</v>
          </cell>
          <cell r="BP41">
            <v>114.59667000000002</v>
          </cell>
          <cell r="BQ41">
            <v>187.61109999999996</v>
          </cell>
          <cell r="BR41">
            <v>247.24375999999998</v>
          </cell>
          <cell r="BS41">
            <v>32.935410000000005</v>
          </cell>
          <cell r="BW41">
            <v>-1.7777400000000001</v>
          </cell>
          <cell r="BX41">
            <v>11.68703</v>
          </cell>
          <cell r="BY41">
            <v>27.051490000000001</v>
          </cell>
          <cell r="BZ41">
            <v>34.643120000000003</v>
          </cell>
          <cell r="CA41">
            <v>-5.2889499999999998</v>
          </cell>
          <cell r="CE41">
            <v>-4.2600935009215177E-2</v>
          </cell>
          <cell r="CF41">
            <v>0.10198402798266301</v>
          </cell>
          <cell r="CG41">
            <v>0.1441891764399868</v>
          </cell>
          <cell r="CH41">
            <v>0.14011726726692719</v>
          </cell>
          <cell r="CI41">
            <v>-0.16058552178339358</v>
          </cell>
          <cell r="CJ41">
            <v>0</v>
          </cell>
          <cell r="CK41">
            <v>0</v>
          </cell>
          <cell r="CL41">
            <v>0</v>
          </cell>
          <cell r="CM41">
            <v>-4.877019999999999</v>
          </cell>
          <cell r="CN41">
            <v>4.8606600000000011</v>
          </cell>
          <cell r="CO41">
            <v>16.529589999999999</v>
          </cell>
          <cell r="CP41">
            <v>20.30829</v>
          </cell>
          <cell r="CQ41">
            <v>-8.7102199999999996</v>
          </cell>
          <cell r="CU41">
            <v>100.72615000000002</v>
          </cell>
          <cell r="CV41">
            <v>236.11099999999996</v>
          </cell>
          <cell r="CW41">
            <v>367.63252999999997</v>
          </cell>
          <cell r="CX41">
            <v>503.55646000000002</v>
          </cell>
          <cell r="CY41">
            <v>99.900220000000004</v>
          </cell>
          <cell r="DC41">
            <v>3.2811100000000004</v>
          </cell>
          <cell r="DD41">
            <v>14.575999999999997</v>
          </cell>
          <cell r="DE41">
            <v>26.353519999999996</v>
          </cell>
          <cell r="DF41">
            <v>34.87941</v>
          </cell>
          <cell r="DG41">
            <v>0.74787999999999999</v>
          </cell>
          <cell r="DK41">
            <v>3.25745598337671E-2</v>
          </cell>
          <cell r="DL41">
            <v>6.1733676109965226E-2</v>
          </cell>
          <cell r="DM41">
            <v>7.1684407253079591E-2</v>
          </cell>
          <cell r="DN41">
            <v>6.9266135519341757E-2</v>
          </cell>
          <cell r="DO41">
            <v>7.4862698000064459E-3</v>
          </cell>
          <cell r="DP41">
            <v>0</v>
          </cell>
          <cell r="DQ41">
            <v>0</v>
          </cell>
          <cell r="DR41">
            <v>0</v>
          </cell>
          <cell r="DS41">
            <v>-1.0226000000000002</v>
          </cell>
          <cell r="DT41">
            <v>5.9158600000000021</v>
          </cell>
          <cell r="DU41">
            <v>13.297469999999997</v>
          </cell>
          <cell r="DV41">
            <v>17.565649999999998</v>
          </cell>
          <cell r="DW41">
            <v>-3.4022899999999998</v>
          </cell>
          <cell r="EA41">
            <v>1029.6210000000001</v>
          </cell>
          <cell r="EB41">
            <v>2495.7629999999999</v>
          </cell>
          <cell r="EC41">
            <v>4046.0499999999997</v>
          </cell>
          <cell r="ED41">
            <v>5604.0059999999994</v>
          </cell>
          <cell r="EE41">
            <v>1102.9639999999999</v>
          </cell>
          <cell r="EQ41">
            <v>100.72615000000002</v>
          </cell>
          <cell r="ER41">
            <v>236.11099999999996</v>
          </cell>
          <cell r="ES41">
            <v>367.63252999999997</v>
          </cell>
          <cell r="ET41">
            <v>503.55646000000002</v>
          </cell>
          <cell r="EU41">
            <v>99.900220000000004</v>
          </cell>
          <cell r="EY41">
            <v>3.2811100000000004</v>
          </cell>
          <cell r="EZ41">
            <v>14.575999999999997</v>
          </cell>
          <cell r="FA41">
            <v>26.353519999999996</v>
          </cell>
          <cell r="FB41">
            <v>34.87941</v>
          </cell>
          <cell r="FC41">
            <v>0.74787999999999999</v>
          </cell>
          <cell r="FG41">
            <v>3.25745598337671E-2</v>
          </cell>
          <cell r="FH41">
            <v>6.1733676109965226E-2</v>
          </cell>
          <cell r="FI41">
            <v>7.1684407253079591E-2</v>
          </cell>
          <cell r="FJ41">
            <v>6.9266135519341757E-2</v>
          </cell>
          <cell r="FK41">
            <v>7.4862698000064459E-3</v>
          </cell>
          <cell r="FL41">
            <v>0</v>
          </cell>
          <cell r="FM41">
            <v>0</v>
          </cell>
          <cell r="FN41">
            <v>0</v>
          </cell>
          <cell r="FO41">
            <v>-1.0226000000000002</v>
          </cell>
          <cell r="FP41">
            <v>5.9158600000000021</v>
          </cell>
          <cell r="FQ41">
            <v>13.297469999999997</v>
          </cell>
          <cell r="FR41">
            <v>17.565649999999998</v>
          </cell>
          <cell r="FS41">
            <v>-3.4022899999999998</v>
          </cell>
          <cell r="FW41">
            <v>0</v>
          </cell>
          <cell r="FX41">
            <v>0</v>
          </cell>
          <cell r="FY41">
            <v>0</v>
          </cell>
          <cell r="FZ41">
            <v>0</v>
          </cell>
          <cell r="GA41">
            <v>0</v>
          </cell>
          <cell r="GE41">
            <v>0</v>
          </cell>
          <cell r="GF41">
            <v>0</v>
          </cell>
          <cell r="GG41">
            <v>0</v>
          </cell>
          <cell r="GH41">
            <v>0</v>
          </cell>
          <cell r="GI41">
            <v>0</v>
          </cell>
          <cell r="GM41">
            <v>0</v>
          </cell>
          <cell r="GN41">
            <v>0</v>
          </cell>
          <cell r="GO41">
            <v>0</v>
          </cell>
          <cell r="GP41">
            <v>0</v>
          </cell>
          <cell r="GQ41">
            <v>0</v>
          </cell>
          <cell r="GU41">
            <v>0</v>
          </cell>
          <cell r="GV41">
            <v>0</v>
          </cell>
          <cell r="GW41">
            <v>0</v>
          </cell>
          <cell r="GX41">
            <v>0</v>
          </cell>
          <cell r="GY41">
            <v>0</v>
          </cell>
          <cell r="GZ41">
            <v>0</v>
          </cell>
          <cell r="HA41">
            <v>0</v>
          </cell>
          <cell r="HB41">
            <v>0</v>
          </cell>
          <cell r="HC41">
            <v>0</v>
          </cell>
          <cell r="HD41">
            <v>0</v>
          </cell>
          <cell r="HE41">
            <v>0</v>
          </cell>
          <cell r="HF41">
            <v>0</v>
          </cell>
          <cell r="HG41">
            <v>0</v>
          </cell>
          <cell r="HK41">
            <v>382.47407000000004</v>
          </cell>
          <cell r="HL41">
            <v>971.95926999999972</v>
          </cell>
          <cell r="HM41">
            <v>1563.6612600000001</v>
          </cell>
          <cell r="HN41">
            <v>2123.5041099999999</v>
          </cell>
          <cell r="HO41">
            <v>419.55817999999999</v>
          </cell>
          <cell r="HS41">
            <v>9.4357900000000026</v>
          </cell>
          <cell r="HT41">
            <v>131.93819999999997</v>
          </cell>
          <cell r="HU41">
            <v>281.50498999999991</v>
          </cell>
          <cell r="HV41">
            <v>381.71444000000008</v>
          </cell>
          <cell r="HW41">
            <v>7.9226299999999998</v>
          </cell>
          <cell r="IA41">
            <v>2.46704044538235E-2</v>
          </cell>
          <cell r="IB41">
            <v>0.13574457703356232</v>
          </cell>
          <cell r="IC41">
            <v>0.1800293946017438</v>
          </cell>
          <cell r="ID41">
            <v>0.17975686423324139</v>
          </cell>
          <cell r="IE41">
            <v>1.888326906175444E-2</v>
          </cell>
          <cell r="IF41">
            <v>0</v>
          </cell>
          <cell r="IG41">
            <v>0</v>
          </cell>
          <cell r="IH41">
            <v>0</v>
          </cell>
          <cell r="II41">
            <v>-24.56542</v>
          </cell>
          <cell r="IJ41">
            <v>61.152860000000004</v>
          </cell>
          <cell r="IK41">
            <v>175.87499</v>
          </cell>
          <cell r="IL41">
            <v>240.72228999999993</v>
          </cell>
          <cell r="IM41">
            <v>-27.79036</v>
          </cell>
          <cell r="IR41" t="str">
            <v>EUR</v>
          </cell>
          <cell r="IS41">
            <v>1</v>
          </cell>
          <cell r="IT41">
            <v>1</v>
          </cell>
          <cell r="IU41">
            <v>1</v>
          </cell>
          <cell r="IV41">
            <v>1</v>
          </cell>
          <cell r="IW41">
            <v>1</v>
          </cell>
        </row>
        <row r="42">
          <cell r="A42">
            <v>42</v>
          </cell>
          <cell r="B42" t="str">
            <v>US North Region</v>
          </cell>
          <cell r="C42">
            <v>748.39</v>
          </cell>
          <cell r="D42">
            <v>2368.66</v>
          </cell>
          <cell r="E42">
            <v>4128.93</v>
          </cell>
          <cell r="F42">
            <v>5586.16</v>
          </cell>
          <cell r="G42">
            <v>1050.72</v>
          </cell>
          <cell r="K42">
            <v>93.288599900000008</v>
          </cell>
          <cell r="L42">
            <v>96.157341000000002</v>
          </cell>
          <cell r="M42">
            <v>96.767766000000009</v>
          </cell>
          <cell r="N42">
            <v>96.703645999999992</v>
          </cell>
          <cell r="O42">
            <v>98.533453599999987</v>
          </cell>
          <cell r="S42">
            <v>72.594999999999999</v>
          </cell>
          <cell r="T42">
            <v>235.44420000000002</v>
          </cell>
          <cell r="U42">
            <v>412.29596000000004</v>
          </cell>
          <cell r="V42">
            <v>560.39768000000004</v>
          </cell>
          <cell r="W42">
            <v>108.05927</v>
          </cell>
          <cell r="AA42">
            <v>2.2067350000000001</v>
          </cell>
          <cell r="AB42">
            <v>46.494960000000006</v>
          </cell>
          <cell r="AC42">
            <v>91.495862499999987</v>
          </cell>
          <cell r="AD42">
            <v>132.3104725</v>
          </cell>
          <cell r="AE42">
            <v>14.9712125</v>
          </cell>
          <cell r="AI42">
            <v>3.0397892416833116E-2</v>
          </cell>
          <cell r="AJ42">
            <v>0.19747761890078414</v>
          </cell>
          <cell r="AK42">
            <v>0.22191792153384179</v>
          </cell>
          <cell r="AL42">
            <v>0.2361010354289832</v>
          </cell>
          <cell r="AM42">
            <v>0.13854630426431716</v>
          </cell>
          <cell r="AN42">
            <v>0</v>
          </cell>
          <cell r="AO42">
            <v>0</v>
          </cell>
          <cell r="AP42">
            <v>0</v>
          </cell>
          <cell r="AQ42">
            <v>-9.3263875000000009</v>
          </cell>
          <cell r="AR42">
            <v>21.817147500000001</v>
          </cell>
          <cell r="AS42">
            <v>53.708407499999993</v>
          </cell>
          <cell r="AT42">
            <v>80.716245000000001</v>
          </cell>
          <cell r="AU42">
            <v>1.7355175</v>
          </cell>
          <cell r="AY42">
            <v>5355.19</v>
          </cell>
          <cell r="AZ42">
            <v>20011.32</v>
          </cell>
          <cell r="BA42">
            <v>37525.22</v>
          </cell>
          <cell r="BB42">
            <v>51259.89</v>
          </cell>
          <cell r="BC42">
            <v>6652.52</v>
          </cell>
          <cell r="BG42">
            <v>10.342149707301328</v>
          </cell>
          <cell r="BH42">
            <v>10.416778966032977</v>
          </cell>
          <cell r="BI42">
            <v>10.384497425125556</v>
          </cell>
          <cell r="BJ42">
            <v>10.352337669510879</v>
          </cell>
          <cell r="BK42">
            <v>10.343523095798584</v>
          </cell>
          <cell r="BO42">
            <v>58.406169999999996</v>
          </cell>
          <cell r="BP42">
            <v>219.55973</v>
          </cell>
          <cell r="BQ42">
            <v>410.14820000000003</v>
          </cell>
          <cell r="BR42">
            <v>559.24239</v>
          </cell>
          <cell r="BS42">
            <v>72.588229999999996</v>
          </cell>
          <cell r="BW42">
            <v>-15.784565000000001</v>
          </cell>
          <cell r="BX42">
            <v>41.072880000000005</v>
          </cell>
          <cell r="BY42">
            <v>113.63220250000001</v>
          </cell>
          <cell r="BZ42">
            <v>151.5620825</v>
          </cell>
          <cell r="CA42">
            <v>-3.4015375000000003</v>
          </cell>
          <cell r="CE42">
            <v>-0.27025509462442071</v>
          </cell>
          <cell r="CF42">
            <v>0.18706927723039196</v>
          </cell>
          <cell r="CG42">
            <v>0.27705156940832604</v>
          </cell>
          <cell r="CH42">
            <v>0.27101322290679719</v>
          </cell>
          <cell r="CI42">
            <v>-4.6860730727281828E-2</v>
          </cell>
          <cell r="CJ42">
            <v>0</v>
          </cell>
          <cell r="CK42">
            <v>0</v>
          </cell>
          <cell r="CL42">
            <v>0</v>
          </cell>
          <cell r="CM42">
            <v>-23.8888575</v>
          </cell>
          <cell r="CN42">
            <v>22.089477500000001</v>
          </cell>
          <cell r="CO42">
            <v>83.626357499999997</v>
          </cell>
          <cell r="CP42">
            <v>108.828115</v>
          </cell>
          <cell r="CQ42">
            <v>-11.739872499999999</v>
          </cell>
          <cell r="CU42">
            <v>3.5771500000000001</v>
          </cell>
          <cell r="CV42">
            <v>51.442439999999998</v>
          </cell>
          <cell r="CW42">
            <v>127.06045</v>
          </cell>
          <cell r="CX42">
            <v>171.37138000000002</v>
          </cell>
          <cell r="CY42">
            <v>5.8352000000000004</v>
          </cell>
          <cell r="DC42">
            <v>-3.5442650000000002</v>
          </cell>
          <cell r="DD42">
            <v>3.9300899999999994</v>
          </cell>
          <cell r="DE42">
            <v>19.211662499999999</v>
          </cell>
          <cell r="DF42">
            <v>25.339002500000003</v>
          </cell>
          <cell r="DG42">
            <v>-2.1120875000000003</v>
          </cell>
          <cell r="DK42">
            <v>-0.99080692730246145</v>
          </cell>
          <cell r="DL42">
            <v>7.6397814722629784E-2</v>
          </cell>
          <cell r="DM42">
            <v>0.1512009637932181</v>
          </cell>
          <cell r="DN42">
            <v>0.14786017653589531</v>
          </cell>
          <cell r="DO42">
            <v>-0.36195631683575547</v>
          </cell>
          <cell r="DP42">
            <v>0</v>
          </cell>
          <cell r="DQ42">
            <v>0</v>
          </cell>
          <cell r="DR42">
            <v>0</v>
          </cell>
          <cell r="DS42">
            <v>-4.2996674999999991</v>
          </cell>
          <cell r="DT42">
            <v>2.4098574999999998</v>
          </cell>
          <cell r="DU42">
            <v>16.969827500000001</v>
          </cell>
          <cell r="DV42">
            <v>22.454935000000003</v>
          </cell>
          <cell r="DW42">
            <v>-2.6853124999999998</v>
          </cell>
          <cell r="EA42">
            <v>20.93</v>
          </cell>
          <cell r="EB42">
            <v>108.89</v>
          </cell>
          <cell r="EC42">
            <v>223.51</v>
          </cell>
          <cell r="ED42">
            <v>312.58</v>
          </cell>
          <cell r="EE42">
            <v>32.520000000000003</v>
          </cell>
          <cell r="EI42">
            <v>155.4096352</v>
          </cell>
          <cell r="EJ42">
            <v>149.7977253</v>
          </cell>
          <cell r="EK42">
            <v>149.1557555</v>
          </cell>
          <cell r="EL42">
            <v>150.717795</v>
          </cell>
          <cell r="EM42">
            <v>164.7487294</v>
          </cell>
          <cell r="EQ42">
            <v>2.88673</v>
          </cell>
          <cell r="ER42">
            <v>14.604989999999999</v>
          </cell>
          <cell r="ES42">
            <v>29.890720000000002</v>
          </cell>
          <cell r="ET42">
            <v>42.432310000000001</v>
          </cell>
          <cell r="EU42">
            <v>4.8530100000000003</v>
          </cell>
          <cell r="EY42">
            <v>-1.4432700000000001</v>
          </cell>
          <cell r="EZ42">
            <v>-0.51766999999999996</v>
          </cell>
          <cell r="FA42">
            <v>1.8875200000000001</v>
          </cell>
          <cell r="FB42">
            <v>2.51464</v>
          </cell>
          <cell r="FC42">
            <v>0.36235000000000001</v>
          </cell>
          <cell r="FG42">
            <v>-0.49996709079131058</v>
          </cell>
          <cell r="FH42">
            <v>-3.5444734984412862E-2</v>
          </cell>
          <cell r="FI42">
            <v>6.3147358109807997E-2</v>
          </cell>
          <cell r="FJ42">
            <v>5.9262387553258355E-2</v>
          </cell>
          <cell r="FK42">
            <v>7.4665001720581659E-2</v>
          </cell>
          <cell r="FL42">
            <v>0</v>
          </cell>
          <cell r="FM42">
            <v>0</v>
          </cell>
          <cell r="FN42">
            <v>0</v>
          </cell>
          <cell r="FO42">
            <v>-1.6671099999999999</v>
          </cell>
          <cell r="FP42">
            <v>-0.9657</v>
          </cell>
          <cell r="FQ42">
            <v>1.22607</v>
          </cell>
          <cell r="FR42">
            <v>1.62283</v>
          </cell>
          <cell r="FS42">
            <v>0.17843000000000001</v>
          </cell>
          <cell r="FW42">
            <v>12.23</v>
          </cell>
          <cell r="FX42">
            <v>677.43</v>
          </cell>
          <cell r="FY42">
            <v>1766.57</v>
          </cell>
          <cell r="FZ42">
            <v>2361.75</v>
          </cell>
          <cell r="GA42">
            <v>21.47</v>
          </cell>
          <cell r="GE42">
            <v>0.69041999999999992</v>
          </cell>
          <cell r="GF42">
            <v>36.837449999999997</v>
          </cell>
          <cell r="GG42">
            <v>97.169730000000001</v>
          </cell>
          <cell r="GH42">
            <v>128.93907000000002</v>
          </cell>
          <cell r="GI42">
            <v>0.98219000000000001</v>
          </cell>
          <cell r="GM42">
            <v>-2.1012</v>
          </cell>
          <cell r="GN42">
            <v>4.5782799999999995</v>
          </cell>
          <cell r="GO42">
            <v>17.801069999999999</v>
          </cell>
          <cell r="GP42">
            <v>22.921320000000001</v>
          </cell>
          <cell r="GQ42">
            <v>-2.7313400000000003</v>
          </cell>
          <cell r="GU42">
            <v>-3.0433649083166769</v>
          </cell>
          <cell r="GV42">
            <v>0.1242833040832088</v>
          </cell>
          <cell r="GW42">
            <v>0.18319563098508146</v>
          </cell>
          <cell r="GX42">
            <v>0.1777686158276153</v>
          </cell>
          <cell r="GY42">
            <v>-2.7808672456449366</v>
          </cell>
          <cell r="GZ42">
            <v>0</v>
          </cell>
          <cell r="HA42">
            <v>0</v>
          </cell>
          <cell r="HB42">
            <v>0</v>
          </cell>
          <cell r="HC42">
            <v>-2.6131899999999999</v>
          </cell>
          <cell r="HD42">
            <v>3.5398100000000001</v>
          </cell>
          <cell r="HE42">
            <v>16.27177</v>
          </cell>
          <cell r="HF42">
            <v>20.99736</v>
          </cell>
          <cell r="HG42">
            <v>-3.1036199999999998</v>
          </cell>
          <cell r="HK42">
            <v>135.76593</v>
          </cell>
          <cell r="HL42">
            <v>508.82495</v>
          </cell>
          <cell r="HM42">
            <v>954.51601000000005</v>
          </cell>
          <cell r="HN42">
            <v>1296.15057</v>
          </cell>
          <cell r="HO42">
            <v>186.76526000000001</v>
          </cell>
          <cell r="HS42">
            <v>-18.023150000000001</v>
          </cell>
          <cell r="HT42">
            <v>90.016059999999996</v>
          </cell>
          <cell r="HU42">
            <v>223.71686</v>
          </cell>
          <cell r="HV42">
            <v>310.70384999999999</v>
          </cell>
          <cell r="HW42">
            <v>8.2230600000000003</v>
          </cell>
          <cell r="IA42">
            <v>-0.13275164100448472</v>
          </cell>
          <cell r="IB42">
            <v>0.17690968180707334</v>
          </cell>
          <cell r="IC42">
            <v>0.23437727356715576</v>
          </cell>
          <cell r="ID42">
            <v>0.23971277503662247</v>
          </cell>
          <cell r="IE42">
            <v>4.4028852046681485E-2</v>
          </cell>
          <cell r="IF42">
            <v>0</v>
          </cell>
          <cell r="IG42">
            <v>0</v>
          </cell>
          <cell r="IH42">
            <v>0</v>
          </cell>
          <cell r="II42">
            <v>-38.802620000000005</v>
          </cell>
          <cell r="IJ42">
            <v>44.056699999999999</v>
          </cell>
          <cell r="IK42">
            <v>152.50896</v>
          </cell>
          <cell r="IL42">
            <v>211.89668</v>
          </cell>
          <cell r="IM42">
            <v>-14.335450000000002</v>
          </cell>
          <cell r="IR42" t="str">
            <v>USD</v>
          </cell>
          <cell r="IS42">
            <v>1.1268100000000001</v>
          </cell>
          <cell r="IT42">
            <v>1.1168100000000001</v>
          </cell>
          <cell r="IU42">
            <v>1.1153500000000001</v>
          </cell>
          <cell r="IV42">
            <v>1.11026</v>
          </cell>
          <cell r="IW42">
            <v>1.1041399999999999</v>
          </cell>
        </row>
        <row r="43">
          <cell r="A43">
            <v>43</v>
          </cell>
          <cell r="B43" t="str">
            <v>US South Region</v>
          </cell>
          <cell r="C43">
            <v>342.66</v>
          </cell>
          <cell r="D43">
            <v>774.56</v>
          </cell>
          <cell r="E43">
            <v>1212.6600000000001</v>
          </cell>
          <cell r="F43">
            <v>1605.03</v>
          </cell>
          <cell r="G43">
            <v>398.54</v>
          </cell>
          <cell r="K43">
            <v>95.136568300000022</v>
          </cell>
          <cell r="L43">
            <v>95.677112700000009</v>
          </cell>
          <cell r="M43">
            <v>95.920100000000005</v>
          </cell>
          <cell r="N43">
            <v>96.170721200000003</v>
          </cell>
          <cell r="O43">
            <v>101.71337679999999</v>
          </cell>
          <cell r="S43">
            <v>31.170060000000003</v>
          </cell>
          <cell r="T43">
            <v>72.690219999999997</v>
          </cell>
          <cell r="U43">
            <v>114.6632</v>
          </cell>
          <cell r="V43">
            <v>152.59696</v>
          </cell>
          <cell r="W43">
            <v>38.998190000000001</v>
          </cell>
          <cell r="AA43">
            <v>0.32541999999999999</v>
          </cell>
          <cell r="AB43">
            <v>4.4969625000000004</v>
          </cell>
          <cell r="AC43">
            <v>9.328637500000001</v>
          </cell>
          <cell r="AD43">
            <v>13.6986825</v>
          </cell>
          <cell r="AE43">
            <v>6.2231374999999991</v>
          </cell>
          <cell r="AI43">
            <v>1.044014673054848E-2</v>
          </cell>
          <cell r="AJ43">
            <v>6.1864752919993923E-2</v>
          </cell>
          <cell r="AK43">
            <v>8.1356856428217605E-2</v>
          </cell>
          <cell r="AL43">
            <v>8.9770349946683078E-2</v>
          </cell>
          <cell r="AM43">
            <v>0.15957503412337851</v>
          </cell>
          <cell r="AN43">
            <v>0</v>
          </cell>
          <cell r="AO43">
            <v>0</v>
          </cell>
          <cell r="AP43">
            <v>0</v>
          </cell>
          <cell r="AQ43">
            <v>-1.8760075000000001</v>
          </cell>
          <cell r="AR43">
            <v>-3.171750000000001E-2</v>
          </cell>
          <cell r="AS43">
            <v>2.4776474999999998</v>
          </cell>
          <cell r="AT43">
            <v>4.1598649999999999</v>
          </cell>
          <cell r="AU43">
            <v>3.8506149999999999</v>
          </cell>
          <cell r="AY43">
            <v>7819.79</v>
          </cell>
          <cell r="AZ43">
            <v>17518.62</v>
          </cell>
          <cell r="BA43">
            <v>28272.83</v>
          </cell>
          <cell r="BB43">
            <v>37367.5</v>
          </cell>
          <cell r="BC43">
            <v>9612.7800000000007</v>
          </cell>
          <cell r="BG43">
            <v>12.105597682582525</v>
          </cell>
          <cell r="BH43">
            <v>12.282068463652276</v>
          </cell>
          <cell r="BI43">
            <v>12.41365954672631</v>
          </cell>
          <cell r="BJ43">
            <v>12.527968991199037</v>
          </cell>
          <cell r="BK43">
            <v>13.194858774417389</v>
          </cell>
          <cell r="BO43">
            <v>101.56241</v>
          </cell>
          <cell r="BP43">
            <v>232.70564999999999</v>
          </cell>
          <cell r="BQ43">
            <v>379.51799</v>
          </cell>
          <cell r="BR43">
            <v>511.46978000000001</v>
          </cell>
          <cell r="BS43">
            <v>138.73810999999998</v>
          </cell>
          <cell r="BW43">
            <v>19.137790000000003</v>
          </cell>
          <cell r="BX43">
            <v>50.874242500000001</v>
          </cell>
          <cell r="BY43">
            <v>90.27228749999999</v>
          </cell>
          <cell r="BZ43">
            <v>122.6104725</v>
          </cell>
          <cell r="CA43">
            <v>38.062317500000006</v>
          </cell>
          <cell r="CE43">
            <v>0.18843379159671381</v>
          </cell>
          <cell r="CF43">
            <v>0.21862057281376709</v>
          </cell>
          <cell r="CG43">
            <v>0.23786036466940602</v>
          </cell>
          <cell r="CH43">
            <v>0.23972183165934066</v>
          </cell>
          <cell r="CI43">
            <v>0.27434651877555499</v>
          </cell>
          <cell r="CJ43">
            <v>0</v>
          </cell>
          <cell r="CK43">
            <v>0</v>
          </cell>
          <cell r="CL43">
            <v>0</v>
          </cell>
          <cell r="CM43">
            <v>11.469842499999999</v>
          </cell>
          <cell r="CN43">
            <v>35.005792500000005</v>
          </cell>
          <cell r="CO43">
            <v>65.983797499999994</v>
          </cell>
          <cell r="CP43">
            <v>89.120744999999999</v>
          </cell>
          <cell r="CQ43">
            <v>29.236424999999997</v>
          </cell>
          <cell r="CU43">
            <v>48.473819999999996</v>
          </cell>
          <cell r="CV43">
            <v>101.25832000000001</v>
          </cell>
          <cell r="CW43">
            <v>160.85346999999999</v>
          </cell>
          <cell r="CX43">
            <v>216.85545000000002</v>
          </cell>
          <cell r="CY43">
            <v>52.368830000000003</v>
          </cell>
          <cell r="DC43">
            <v>1.65276</v>
          </cell>
          <cell r="DD43">
            <v>5.1764524999999999</v>
          </cell>
          <cell r="DE43">
            <v>12.394807500000001</v>
          </cell>
          <cell r="DF43">
            <v>18.767322499999999</v>
          </cell>
          <cell r="DG43">
            <v>4.8557975000000004</v>
          </cell>
          <cell r="DK43">
            <v>3.4095930545601734E-2</v>
          </cell>
          <cell r="DL43">
            <v>5.1121256011357877E-2</v>
          </cell>
          <cell r="DM43">
            <v>7.705651298663313E-2</v>
          </cell>
          <cell r="DN43">
            <v>8.6543005951660409E-2</v>
          </cell>
          <cell r="DO43">
            <v>9.2723047278314222E-2</v>
          </cell>
          <cell r="DP43">
            <v>0</v>
          </cell>
          <cell r="DQ43">
            <v>0</v>
          </cell>
          <cell r="DR43">
            <v>0</v>
          </cell>
          <cell r="DS43">
            <v>0.46332250000000003</v>
          </cell>
          <cell r="DT43">
            <v>2.8136325000000002</v>
          </cell>
          <cell r="DU43">
            <v>8.9458575000000025</v>
          </cell>
          <cell r="DV43">
            <v>13.700015</v>
          </cell>
          <cell r="DW43">
            <v>3.6947549999999998</v>
          </cell>
          <cell r="EA43">
            <v>414.76</v>
          </cell>
          <cell r="EB43">
            <v>854.71</v>
          </cell>
          <cell r="EC43">
            <v>1338.88</v>
          </cell>
          <cell r="ED43">
            <v>1776.14</v>
          </cell>
          <cell r="EE43">
            <v>409.07</v>
          </cell>
          <cell r="EI43">
            <v>131.69028470000001</v>
          </cell>
          <cell r="EJ43">
            <v>132.30848070000002</v>
          </cell>
          <cell r="EK43">
            <v>133.99814900000001</v>
          </cell>
          <cell r="EL43">
            <v>135.562746</v>
          </cell>
          <cell r="EM43">
            <v>141.35200280000001</v>
          </cell>
          <cell r="EQ43">
            <v>48.473819999999996</v>
          </cell>
          <cell r="ER43">
            <v>101.25832000000001</v>
          </cell>
          <cell r="ES43">
            <v>160.85346999999999</v>
          </cell>
          <cell r="ET43">
            <v>216.85545000000002</v>
          </cell>
          <cell r="EU43">
            <v>52.368830000000003</v>
          </cell>
          <cell r="EY43">
            <v>1.6997100000000001</v>
          </cell>
          <cell r="EZ43">
            <v>5.4660799999999998</v>
          </cell>
          <cell r="FA43">
            <v>12.72931</v>
          </cell>
          <cell r="FB43">
            <v>18.431619999999999</v>
          </cell>
          <cell r="FC43">
            <v>4.7873100000000006</v>
          </cell>
          <cell r="FG43">
            <v>3.5064494607604683E-2</v>
          </cell>
          <cell r="FH43">
            <v>5.3981539492260977E-2</v>
          </cell>
          <cell r="FI43">
            <v>7.9136060913078218E-2</v>
          </cell>
          <cell r="FJ43">
            <v>8.4994958623359471E-2</v>
          </cell>
          <cell r="FK43">
            <v>9.1415255983377908E-2</v>
          </cell>
          <cell r="FL43">
            <v>0</v>
          </cell>
          <cell r="FM43">
            <v>0</v>
          </cell>
          <cell r="FN43">
            <v>0</v>
          </cell>
          <cell r="FO43">
            <v>0.51563000000000003</v>
          </cell>
          <cell r="FP43">
            <v>3.1140700000000003</v>
          </cell>
          <cell r="FQ43">
            <v>9.2964300000000009</v>
          </cell>
          <cell r="FR43">
            <v>13.385290000000001</v>
          </cell>
          <cell r="FS43">
            <v>3.6307700000000001</v>
          </cell>
          <cell r="FW43">
            <v>0</v>
          </cell>
          <cell r="FX43">
            <v>0</v>
          </cell>
          <cell r="FY43">
            <v>0</v>
          </cell>
          <cell r="FZ43">
            <v>0</v>
          </cell>
          <cell r="GA43">
            <v>0</v>
          </cell>
          <cell r="GE43">
            <v>0</v>
          </cell>
          <cell r="GF43">
            <v>0</v>
          </cell>
          <cell r="GG43">
            <v>0</v>
          </cell>
          <cell r="GH43">
            <v>0</v>
          </cell>
          <cell r="GI43">
            <v>0</v>
          </cell>
          <cell r="GM43">
            <v>0</v>
          </cell>
          <cell r="GN43">
            <v>0</v>
          </cell>
          <cell r="GO43">
            <v>0</v>
          </cell>
          <cell r="GP43">
            <v>0</v>
          </cell>
          <cell r="GQ43">
            <v>0</v>
          </cell>
          <cell r="GU43">
            <v>0</v>
          </cell>
          <cell r="GV43">
            <v>0</v>
          </cell>
          <cell r="GW43">
            <v>0</v>
          </cell>
          <cell r="GX43">
            <v>0</v>
          </cell>
          <cell r="GY43">
            <v>0</v>
          </cell>
          <cell r="GZ43">
            <v>0</v>
          </cell>
          <cell r="HA43">
            <v>0</v>
          </cell>
          <cell r="HB43">
            <v>0</v>
          </cell>
          <cell r="HC43">
            <v>0</v>
          </cell>
          <cell r="HD43">
            <v>0</v>
          </cell>
          <cell r="HE43">
            <v>0</v>
          </cell>
          <cell r="HF43">
            <v>0</v>
          </cell>
          <cell r="HG43">
            <v>0</v>
          </cell>
          <cell r="HK43">
            <v>194.36242999999999</v>
          </cell>
          <cell r="HL43">
            <v>433.32425999999998</v>
          </cell>
          <cell r="HM43">
            <v>695.48196999999993</v>
          </cell>
          <cell r="HN43">
            <v>930.31650000000002</v>
          </cell>
          <cell r="HO43">
            <v>240.05680999999998</v>
          </cell>
          <cell r="HS43">
            <v>34.440849999999998</v>
          </cell>
          <cell r="HT43">
            <v>88.40992</v>
          </cell>
          <cell r="HU43">
            <v>155.41705999999999</v>
          </cell>
          <cell r="HV43">
            <v>212.46516</v>
          </cell>
          <cell r="HW43">
            <v>58.84892</v>
          </cell>
          <cell r="IA43">
            <v>0.17719911198887561</v>
          </cell>
          <cell r="IB43">
            <v>0.2040271643226253</v>
          </cell>
          <cell r="IC43">
            <v>0.22346669892822671</v>
          </cell>
          <cell r="ID43">
            <v>0.22837943861040838</v>
          </cell>
          <cell r="IE43">
            <v>0.24514580527834226</v>
          </cell>
          <cell r="IF43">
            <v>0</v>
          </cell>
          <cell r="IG43">
            <v>0</v>
          </cell>
          <cell r="IH43">
            <v>0</v>
          </cell>
          <cell r="II43">
            <v>22.70063</v>
          </cell>
          <cell r="IJ43">
            <v>64.279989999999998</v>
          </cell>
          <cell r="IK43">
            <v>118.79315</v>
          </cell>
          <cell r="IL43">
            <v>162.19015999999999</v>
          </cell>
          <cell r="IM43">
            <v>45.947000000000003</v>
          </cell>
          <cell r="IR43" t="str">
            <v>USD</v>
          </cell>
          <cell r="IS43">
            <v>1.1268100000000001</v>
          </cell>
          <cell r="IT43">
            <v>1.1168100000000001</v>
          </cell>
          <cell r="IU43">
            <v>1.1153500000000001</v>
          </cell>
          <cell r="IV43">
            <v>1.11026</v>
          </cell>
          <cell r="IW43">
            <v>1.1041399999999999</v>
          </cell>
        </row>
        <row r="44">
          <cell r="A44">
            <v>44</v>
          </cell>
          <cell r="B44" t="str">
            <v>US West Region</v>
          </cell>
          <cell r="C44">
            <v>636.04999999999995</v>
          </cell>
          <cell r="D44">
            <v>1334.16</v>
          </cell>
          <cell r="E44">
            <v>2047.1</v>
          </cell>
          <cell r="F44">
            <v>2640.48</v>
          </cell>
          <cell r="G44">
            <v>578.36</v>
          </cell>
          <cell r="K44">
            <v>89.164475300000007</v>
          </cell>
          <cell r="L44">
            <v>92.080984500000014</v>
          </cell>
          <cell r="M44">
            <v>92.629817500000001</v>
          </cell>
          <cell r="N44">
            <v>92.895454200000003</v>
          </cell>
          <cell r="O44">
            <v>93.620030599999993</v>
          </cell>
          <cell r="S44">
            <v>54.336469999999998</v>
          </cell>
          <cell r="T44">
            <v>118.28755</v>
          </cell>
          <cell r="U44">
            <v>183.46789000000001</v>
          </cell>
          <cell r="V44">
            <v>239.61857999999998</v>
          </cell>
          <cell r="W44">
            <v>52.106850000000001</v>
          </cell>
          <cell r="AA44">
            <v>3.7276275000000001</v>
          </cell>
          <cell r="AB44">
            <v>20.406902500000001</v>
          </cell>
          <cell r="AC44">
            <v>32.265052500000003</v>
          </cell>
          <cell r="AD44">
            <v>43.590857499999998</v>
          </cell>
          <cell r="AE44">
            <v>2.4346450000000002</v>
          </cell>
          <cell r="AI44">
            <v>6.8602680667330801E-2</v>
          </cell>
          <cell r="AJ44">
            <v>0.17251944519943141</v>
          </cell>
          <cell r="AK44">
            <v>0.17586212224929387</v>
          </cell>
          <cell r="AL44">
            <v>0.1819176855985041</v>
          </cell>
          <cell r="AM44">
            <v>4.6724087140174474E-2</v>
          </cell>
          <cell r="AN44">
            <v>0</v>
          </cell>
          <cell r="AO44">
            <v>0</v>
          </cell>
          <cell r="AP44">
            <v>0</v>
          </cell>
          <cell r="AQ44">
            <v>-1.8994149999999999</v>
          </cell>
          <cell r="AR44">
            <v>9.0332799999999995</v>
          </cell>
          <cell r="AS44">
            <v>15.087237500000001</v>
          </cell>
          <cell r="AT44">
            <v>19.906694999999999</v>
          </cell>
          <cell r="AU44">
            <v>-4.6762024999999996</v>
          </cell>
          <cell r="AY44">
            <v>2572.64</v>
          </cell>
          <cell r="AZ44">
            <v>5395.67</v>
          </cell>
          <cell r="BA44">
            <v>8406.73</v>
          </cell>
          <cell r="BB44">
            <v>11339.82</v>
          </cell>
          <cell r="BC44">
            <v>2306.5100000000002</v>
          </cell>
          <cell r="BG44">
            <v>12.709037501936145</v>
          </cell>
          <cell r="BH44">
            <v>12.808402824807672</v>
          </cell>
          <cell r="BI44">
            <v>12.955428601744082</v>
          </cell>
          <cell r="BJ44">
            <v>12.927856309809505</v>
          </cell>
          <cell r="BK44">
            <v>13.05709253790792</v>
          </cell>
          <cell r="BO44">
            <v>31.56962</v>
          </cell>
          <cell r="BP44">
            <v>67.491079999999997</v>
          </cell>
          <cell r="BQ44">
            <v>106.18974</v>
          </cell>
          <cell r="BR44">
            <v>143.89995000000002</v>
          </cell>
          <cell r="BS44">
            <v>29.685560000000002</v>
          </cell>
          <cell r="BW44">
            <v>6.593917499999999</v>
          </cell>
          <cell r="BX44">
            <v>14.510642500000001</v>
          </cell>
          <cell r="BY44">
            <v>21.280862500000001</v>
          </cell>
          <cell r="BZ44">
            <v>37.061197500000006</v>
          </cell>
          <cell r="CA44">
            <v>3.3764250000000002</v>
          </cell>
          <cell r="CE44">
            <v>0.20886908046406638</v>
          </cell>
          <cell r="CF44">
            <v>0.2150008934514013</v>
          </cell>
          <cell r="CG44">
            <v>0.20040413038020435</v>
          </cell>
          <cell r="CH44">
            <v>0.25754836954425625</v>
          </cell>
          <cell r="CI44">
            <v>0.11373964311267835</v>
          </cell>
          <cell r="CJ44">
            <v>0</v>
          </cell>
          <cell r="CK44">
            <v>0</v>
          </cell>
          <cell r="CL44">
            <v>0</v>
          </cell>
          <cell r="CM44">
            <v>3.7257349999999998</v>
          </cell>
          <cell r="CN44">
            <v>8.5716799999999989</v>
          </cell>
          <cell r="CO44">
            <v>12.4719175</v>
          </cell>
          <cell r="CP44">
            <v>25.236635</v>
          </cell>
          <cell r="CQ44">
            <v>0.53412750000000009</v>
          </cell>
          <cell r="CU44">
            <v>44.891759999999998</v>
          </cell>
          <cell r="CV44">
            <v>101.53955999999999</v>
          </cell>
          <cell r="CW44">
            <v>163.96064000000001</v>
          </cell>
          <cell r="CX44">
            <v>222.03478000000001</v>
          </cell>
          <cell r="CY44">
            <v>46.091999999999999</v>
          </cell>
          <cell r="DC44">
            <v>0.99310749999999992</v>
          </cell>
          <cell r="DD44">
            <v>4.8374925000000006</v>
          </cell>
          <cell r="DE44">
            <v>10.890082500000002</v>
          </cell>
          <cell r="DF44">
            <v>12.2194775</v>
          </cell>
          <cell r="DG44">
            <v>1.194685</v>
          </cell>
          <cell r="DK44">
            <v>2.2122266981735621E-2</v>
          </cell>
          <cell r="DL44">
            <v>4.764145619697388E-2</v>
          </cell>
          <cell r="DM44">
            <v>6.6418882604995941E-2</v>
          </cell>
          <cell r="DN44">
            <v>5.5034069437229605E-2</v>
          </cell>
          <cell r="DO44">
            <v>2.5919573895686887E-2</v>
          </cell>
          <cell r="DP44">
            <v>0</v>
          </cell>
          <cell r="DQ44">
            <v>0</v>
          </cell>
          <cell r="DR44">
            <v>0</v>
          </cell>
          <cell r="DS44">
            <v>-0.71717500000000056</v>
          </cell>
          <cell r="DT44">
            <v>1.3830800000000008</v>
          </cell>
          <cell r="DU44">
            <v>5.7856475000000005</v>
          </cell>
          <cell r="DV44">
            <v>5.4620050000000004</v>
          </cell>
          <cell r="DW44">
            <v>-0.55195249999999985</v>
          </cell>
          <cell r="EA44">
            <v>314.93</v>
          </cell>
          <cell r="EB44">
            <v>697.28</v>
          </cell>
          <cell r="EC44">
            <v>1087.33</v>
          </cell>
          <cell r="ED44">
            <v>1472.41</v>
          </cell>
          <cell r="EE44">
            <v>333.34</v>
          </cell>
          <cell r="EI44">
            <v>110.2132861</v>
          </cell>
          <cell r="EJ44">
            <v>109.92760830000002</v>
          </cell>
          <cell r="EK44">
            <v>110.46426400000001</v>
          </cell>
          <cell r="EL44">
            <v>110.3820492</v>
          </cell>
          <cell r="EM44">
            <v>111.69480239999999</v>
          </cell>
          <cell r="EQ44">
            <v>30.80293</v>
          </cell>
          <cell r="ER44">
            <v>68.635310000000004</v>
          </cell>
          <cell r="ES44">
            <v>107.68194</v>
          </cell>
          <cell r="ET44">
            <v>146.39097000000001</v>
          </cell>
          <cell r="EU44">
            <v>33.719679999999997</v>
          </cell>
          <cell r="EY44">
            <v>-0.77664</v>
          </cell>
          <cell r="EZ44">
            <v>-0.18896000000000002</v>
          </cell>
          <cell r="FA44">
            <v>0.52561000000000002</v>
          </cell>
          <cell r="FB44">
            <v>-0.35045999999999999</v>
          </cell>
          <cell r="FC44">
            <v>-0.45437</v>
          </cell>
          <cell r="FG44">
            <v>-2.5213185888485284E-2</v>
          </cell>
          <cell r="FH44">
            <v>-2.7531018654975113E-3</v>
          </cell>
          <cell r="FI44">
            <v>4.8811341994767186E-3</v>
          </cell>
          <cell r="FJ44">
            <v>-2.3940001217288196E-3</v>
          </cell>
          <cell r="FK44">
            <v>-1.3474920283941011E-2</v>
          </cell>
          <cell r="FL44">
            <v>0</v>
          </cell>
          <cell r="FM44">
            <v>0</v>
          </cell>
          <cell r="FN44">
            <v>0</v>
          </cell>
          <cell r="FO44">
            <v>-2.1917600000000004</v>
          </cell>
          <cell r="FP44">
            <v>-3.0383499999999999</v>
          </cell>
          <cell r="FQ44">
            <v>-3.6686300000000003</v>
          </cell>
          <cell r="FR44">
            <v>-5.8616000000000001</v>
          </cell>
          <cell r="FS44">
            <v>-1.7743599999999999</v>
          </cell>
          <cell r="FW44">
            <v>243.6</v>
          </cell>
          <cell r="FX44">
            <v>568.46</v>
          </cell>
          <cell r="FY44">
            <v>980.16</v>
          </cell>
          <cell r="FZ44">
            <v>1313.66</v>
          </cell>
          <cell r="GA44">
            <v>211.05</v>
          </cell>
          <cell r="GE44">
            <v>14.08883</v>
          </cell>
          <cell r="GF44">
            <v>32.904249999999998</v>
          </cell>
          <cell r="GG44">
            <v>56.278700000000001</v>
          </cell>
          <cell r="GH44">
            <v>75.643810000000002</v>
          </cell>
          <cell r="GI44">
            <v>12.37232</v>
          </cell>
          <cell r="GM44">
            <v>1.79531</v>
          </cell>
          <cell r="GN44">
            <v>5.0601400000000005</v>
          </cell>
          <cell r="GO44">
            <v>10.398160000000001</v>
          </cell>
          <cell r="GP44">
            <v>12.47132</v>
          </cell>
          <cell r="GQ44">
            <v>1.55829</v>
          </cell>
          <cell r="GU44">
            <v>0.12742789855509648</v>
          </cell>
          <cell r="GV44">
            <v>0.15378378173032362</v>
          </cell>
          <cell r="GW44">
            <v>0.18476190814642129</v>
          </cell>
          <cell r="GX44">
            <v>0.16486900910993246</v>
          </cell>
          <cell r="GY44">
            <v>0.1259497006220337</v>
          </cell>
          <cell r="GZ44">
            <v>0</v>
          </cell>
          <cell r="HA44">
            <v>0</v>
          </cell>
          <cell r="HB44">
            <v>0</v>
          </cell>
          <cell r="HC44">
            <v>1.5083199999999999</v>
          </cell>
          <cell r="HD44">
            <v>4.4713100000000008</v>
          </cell>
          <cell r="HE44">
            <v>9.5120000000000005</v>
          </cell>
          <cell r="HF44">
            <v>11.256830000000001</v>
          </cell>
          <cell r="HG44">
            <v>1.1393800000000001</v>
          </cell>
          <cell r="HK44">
            <v>123.55748</v>
          </cell>
          <cell r="HL44">
            <v>271.27855999999997</v>
          </cell>
          <cell r="HM44">
            <v>429.80063999999999</v>
          </cell>
          <cell r="HN44">
            <v>573.76625999999999</v>
          </cell>
          <cell r="HO44">
            <v>122.27152000000001</v>
          </cell>
          <cell r="HS44">
            <v>11.259049999999998</v>
          </cell>
          <cell r="HT44">
            <v>40.497419999999998</v>
          </cell>
          <cell r="HU44">
            <v>64.463369999999998</v>
          </cell>
          <cell r="HV44">
            <v>89.867740000000012</v>
          </cell>
          <cell r="HW44">
            <v>6.5122299999999997</v>
          </cell>
          <cell r="IA44">
            <v>9.1123985371019206E-2</v>
          </cell>
          <cell r="IB44">
            <v>0.14928352612900925</v>
          </cell>
          <cell r="IC44">
            <v>0.14998435088416806</v>
          </cell>
          <cell r="ID44">
            <v>0.1566277877684896</v>
          </cell>
          <cell r="IE44">
            <v>5.326039947814503E-2</v>
          </cell>
          <cell r="IF44">
            <v>0</v>
          </cell>
          <cell r="IG44">
            <v>0</v>
          </cell>
          <cell r="IH44">
            <v>0</v>
          </cell>
          <cell r="II44">
            <v>0.97772999999999999</v>
          </cell>
          <cell r="IJ44">
            <v>19.57591</v>
          </cell>
          <cell r="IK44">
            <v>33.139489999999995</v>
          </cell>
          <cell r="IL44">
            <v>47.30782</v>
          </cell>
          <cell r="IM44">
            <v>-5.2426400000000006</v>
          </cell>
          <cell r="IR44" t="str">
            <v>USD</v>
          </cell>
          <cell r="IS44">
            <v>1.1268100000000001</v>
          </cell>
          <cell r="IT44">
            <v>1.1168100000000001</v>
          </cell>
          <cell r="IU44">
            <v>1.1153500000000001</v>
          </cell>
          <cell r="IV44">
            <v>1.11026</v>
          </cell>
          <cell r="IW44">
            <v>1.1041399999999999</v>
          </cell>
        </row>
        <row r="45">
          <cell r="A45">
            <v>45</v>
          </cell>
          <cell r="B45" t="str">
            <v>US White Cement</v>
          </cell>
          <cell r="C45">
            <v>126.94</v>
          </cell>
          <cell r="D45">
            <v>284.75</v>
          </cell>
          <cell r="E45">
            <v>430.08</v>
          </cell>
          <cell r="F45">
            <v>557.95000000000005</v>
          </cell>
          <cell r="G45">
            <v>141.02000000000001</v>
          </cell>
          <cell r="S45">
            <v>27.222180000000002</v>
          </cell>
          <cell r="T45">
            <v>62.293030000000002</v>
          </cell>
          <cell r="U45">
            <v>94.656929999999988</v>
          </cell>
          <cell r="V45">
            <v>123.48224</v>
          </cell>
          <cell r="W45">
            <v>31.66677</v>
          </cell>
          <cell r="AA45">
            <v>3.447635</v>
          </cell>
          <cell r="AB45">
            <v>11.608599999999999</v>
          </cell>
          <cell r="AC45">
            <v>18.227372500000001</v>
          </cell>
          <cell r="AD45">
            <v>25.417032500000001</v>
          </cell>
          <cell r="AE45">
            <v>5.52318</v>
          </cell>
          <cell r="AI45">
            <v>0.12664801276018306</v>
          </cell>
          <cell r="AJ45">
            <v>0.18635471737367726</v>
          </cell>
          <cell r="AK45">
            <v>0.19256247271066157</v>
          </cell>
          <cell r="AL45">
            <v>0.20583553149019648</v>
          </cell>
          <cell r="AM45">
            <v>0.17441564138053867</v>
          </cell>
          <cell r="AN45">
            <v>0</v>
          </cell>
          <cell r="AO45">
            <v>0</v>
          </cell>
          <cell r="AP45">
            <v>0</v>
          </cell>
          <cell r="AQ45">
            <v>2.8768300000000004</v>
          </cell>
          <cell r="AR45">
            <v>10.45471</v>
          </cell>
          <cell r="AS45">
            <v>16.449797499999999</v>
          </cell>
          <cell r="AT45">
            <v>23.013870000000001</v>
          </cell>
          <cell r="AU45">
            <v>4.9096250000000001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W45">
            <v>1.885E-3</v>
          </cell>
          <cell r="BX45">
            <v>-2.2000000000000001E-3</v>
          </cell>
          <cell r="BY45">
            <v>-1.4174999999999999E-3</v>
          </cell>
          <cell r="BZ45">
            <v>3.0249999999999998E-4</v>
          </cell>
          <cell r="CA45">
            <v>2.0760000000000001E-2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1.81E-3</v>
          </cell>
          <cell r="CN45">
            <v>-2.3500000000000001E-3</v>
          </cell>
          <cell r="CO45">
            <v>-1.6425000000000001E-3</v>
          </cell>
          <cell r="CP45">
            <v>0</v>
          </cell>
          <cell r="CQ45">
            <v>2.0684999999999999E-2</v>
          </cell>
          <cell r="CU45">
            <v>0</v>
          </cell>
          <cell r="CV45">
            <v>0</v>
          </cell>
          <cell r="CW45">
            <v>0</v>
          </cell>
          <cell r="CX45">
            <v>0</v>
          </cell>
          <cell r="CY45">
            <v>0</v>
          </cell>
          <cell r="DC45">
            <v>1.885E-3</v>
          </cell>
          <cell r="DD45">
            <v>-2.2000000000000001E-3</v>
          </cell>
          <cell r="DE45">
            <v>-1.4174999999999999E-3</v>
          </cell>
          <cell r="DF45">
            <v>3.0249999999999998E-4</v>
          </cell>
          <cell r="DG45">
            <v>2.0760000000000001E-2</v>
          </cell>
          <cell r="DK45">
            <v>0</v>
          </cell>
          <cell r="DL45">
            <v>0</v>
          </cell>
          <cell r="DM45">
            <v>0</v>
          </cell>
          <cell r="DN45">
            <v>0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1.81E-3</v>
          </cell>
          <cell r="DT45">
            <v>-2.3500000000000001E-3</v>
          </cell>
          <cell r="DU45">
            <v>-1.6425000000000001E-3</v>
          </cell>
          <cell r="DV45">
            <v>0</v>
          </cell>
          <cell r="DW45">
            <v>2.0684999999999999E-2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  <cell r="EE45">
            <v>0</v>
          </cell>
          <cell r="EQ45">
            <v>0</v>
          </cell>
          <cell r="ER45">
            <v>0</v>
          </cell>
          <cell r="ES45">
            <v>0</v>
          </cell>
          <cell r="ET45">
            <v>0</v>
          </cell>
          <cell r="EU45">
            <v>0</v>
          </cell>
          <cell r="EY45">
            <v>0</v>
          </cell>
          <cell r="EZ45">
            <v>0</v>
          </cell>
          <cell r="FA45">
            <v>0</v>
          </cell>
          <cell r="FB45">
            <v>0</v>
          </cell>
          <cell r="FC45">
            <v>0</v>
          </cell>
          <cell r="FG45">
            <v>0</v>
          </cell>
          <cell r="FH45">
            <v>0</v>
          </cell>
          <cell r="FI45">
            <v>0</v>
          </cell>
          <cell r="FJ45">
            <v>0</v>
          </cell>
          <cell r="FK45">
            <v>0</v>
          </cell>
          <cell r="FL45">
            <v>0</v>
          </cell>
          <cell r="FM45">
            <v>0</v>
          </cell>
          <cell r="FN45">
            <v>0</v>
          </cell>
          <cell r="FO45">
            <v>0</v>
          </cell>
          <cell r="FP45">
            <v>0</v>
          </cell>
          <cell r="FQ45">
            <v>0</v>
          </cell>
          <cell r="FR45">
            <v>0</v>
          </cell>
          <cell r="FS45">
            <v>0</v>
          </cell>
          <cell r="FW45">
            <v>0</v>
          </cell>
          <cell r="FX45">
            <v>0</v>
          </cell>
          <cell r="FY45">
            <v>0</v>
          </cell>
          <cell r="FZ45">
            <v>0</v>
          </cell>
          <cell r="GA45">
            <v>0</v>
          </cell>
          <cell r="GE45">
            <v>0</v>
          </cell>
          <cell r="GF45">
            <v>0</v>
          </cell>
          <cell r="GG45">
            <v>0</v>
          </cell>
          <cell r="GH45">
            <v>0</v>
          </cell>
          <cell r="GI45">
            <v>0</v>
          </cell>
          <cell r="GM45">
            <v>0</v>
          </cell>
          <cell r="GN45">
            <v>0</v>
          </cell>
          <cell r="GO45">
            <v>0</v>
          </cell>
          <cell r="GP45">
            <v>0</v>
          </cell>
          <cell r="GQ45">
            <v>0</v>
          </cell>
          <cell r="GU45">
            <v>0</v>
          </cell>
          <cell r="GV45">
            <v>0</v>
          </cell>
          <cell r="GW45">
            <v>0</v>
          </cell>
          <cell r="GX45">
            <v>0</v>
          </cell>
          <cell r="GY45">
            <v>0</v>
          </cell>
          <cell r="GZ45">
            <v>0</v>
          </cell>
          <cell r="HA45">
            <v>0</v>
          </cell>
          <cell r="HB45">
            <v>0</v>
          </cell>
          <cell r="HC45">
            <v>0</v>
          </cell>
          <cell r="HD45">
            <v>0</v>
          </cell>
          <cell r="HE45">
            <v>0</v>
          </cell>
          <cell r="HF45">
            <v>0</v>
          </cell>
          <cell r="HG45">
            <v>0</v>
          </cell>
          <cell r="HK45">
            <v>27.222180000000002</v>
          </cell>
          <cell r="HL45">
            <v>62.293030000000002</v>
          </cell>
          <cell r="HM45">
            <v>94.656929999999988</v>
          </cell>
          <cell r="HN45">
            <v>123.48224</v>
          </cell>
          <cell r="HO45">
            <v>31.66677</v>
          </cell>
          <cell r="HS45">
            <v>3.45329</v>
          </cell>
          <cell r="HT45">
            <v>11.602</v>
          </cell>
          <cell r="HU45">
            <v>18.223119999999998</v>
          </cell>
          <cell r="HV45">
            <v>25.417939999999998</v>
          </cell>
          <cell r="HW45">
            <v>5.5854600000000003</v>
          </cell>
          <cell r="IA45">
            <v>0.12685574777626185</v>
          </cell>
          <cell r="IB45">
            <v>0.18624876651529071</v>
          </cell>
          <cell r="IC45">
            <v>0.19251754731534185</v>
          </cell>
          <cell r="ID45">
            <v>0.20584288072519577</v>
          </cell>
          <cell r="IE45">
            <v>0.17638237180489202</v>
          </cell>
          <cell r="IF45">
            <v>0</v>
          </cell>
          <cell r="IG45">
            <v>0</v>
          </cell>
          <cell r="IH45">
            <v>0</v>
          </cell>
          <cell r="II45">
            <v>2.88226</v>
          </cell>
          <cell r="IJ45">
            <v>10.447659999999999</v>
          </cell>
          <cell r="IK45">
            <v>16.444869999999998</v>
          </cell>
          <cell r="IL45">
            <v>23.013870000000001</v>
          </cell>
          <cell r="IM45">
            <v>4.9716800000000001</v>
          </cell>
          <cell r="IR45" t="str">
            <v>USD</v>
          </cell>
          <cell r="IS45">
            <v>1.1268100000000001</v>
          </cell>
          <cell r="IT45">
            <v>1.1168100000000001</v>
          </cell>
          <cell r="IU45">
            <v>1.1153500000000001</v>
          </cell>
          <cell r="IV45">
            <v>1.11026</v>
          </cell>
          <cell r="IW45">
            <v>1.1041399999999999</v>
          </cell>
        </row>
        <row r="46">
          <cell r="A46">
            <v>46</v>
          </cell>
        </row>
        <row r="47">
          <cell r="A47">
            <v>47</v>
          </cell>
          <cell r="B47" t="str">
            <v>Total US</v>
          </cell>
          <cell r="C47">
            <v>1812.7000000000003</v>
          </cell>
          <cell r="D47">
            <v>4659.42</v>
          </cell>
          <cell r="E47">
            <v>7674.77</v>
          </cell>
          <cell r="F47">
            <v>10207.719999999999</v>
          </cell>
          <cell r="G47">
            <v>2150.96</v>
          </cell>
          <cell r="H47">
            <v>0</v>
          </cell>
          <cell r="I47">
            <v>0</v>
          </cell>
          <cell r="J47">
            <v>0</v>
          </cell>
          <cell r="K47">
            <v>92.102758206120185</v>
          </cell>
          <cell r="L47">
            <v>94.863131272352931</v>
          </cell>
          <cell r="M47">
            <v>95.492347750014034</v>
          </cell>
          <cell r="N47">
            <v>95.592683413049812</v>
          </cell>
          <cell r="O47">
            <v>97.592291713249992</v>
          </cell>
          <cell r="S47">
            <v>182.51166000000001</v>
          </cell>
          <cell r="T47">
            <v>480.60939999999994</v>
          </cell>
          <cell r="U47">
            <v>793.53060999999991</v>
          </cell>
          <cell r="V47">
            <v>1061.2063500000002</v>
          </cell>
          <cell r="W47">
            <v>229.49213000000003</v>
          </cell>
          <cell r="X47">
            <v>0</v>
          </cell>
          <cell r="Y47">
            <v>0</v>
          </cell>
          <cell r="Z47">
            <v>0</v>
          </cell>
          <cell r="AA47">
            <v>7.4342275000000004</v>
          </cell>
          <cell r="AB47">
            <v>79.534334999999999</v>
          </cell>
          <cell r="AC47">
            <v>149.45684749999998</v>
          </cell>
          <cell r="AD47">
            <v>205.66837250000006</v>
          </cell>
          <cell r="AE47">
            <v>26.57376</v>
          </cell>
          <cell r="AF47">
            <v>0</v>
          </cell>
          <cell r="AG47">
            <v>0</v>
          </cell>
          <cell r="AH47">
            <v>0</v>
          </cell>
          <cell r="AI47">
            <v>4.0732890709557955E-2</v>
          </cell>
          <cell r="AJ47">
            <v>0.16548643243348968</v>
          </cell>
          <cell r="AK47">
            <v>0.1883441490681752</v>
          </cell>
          <cell r="AL47">
            <v>0.19380620225274758</v>
          </cell>
          <cell r="AM47">
            <v>0.11579377471462746</v>
          </cell>
          <cell r="AN47">
            <v>0</v>
          </cell>
          <cell r="AO47">
            <v>0</v>
          </cell>
          <cell r="AP47">
            <v>0</v>
          </cell>
          <cell r="AQ47">
            <v>-11.96826845792029</v>
          </cell>
          <cell r="AR47">
            <v>36.091302500000005</v>
          </cell>
          <cell r="AS47">
            <v>83.301584999999989</v>
          </cell>
          <cell r="AT47">
            <v>115.05572749999999</v>
          </cell>
          <cell r="AU47">
            <v>2.4676900000000028</v>
          </cell>
          <cell r="AV47">
            <v>0</v>
          </cell>
          <cell r="AW47">
            <v>0</v>
          </cell>
          <cell r="AX47">
            <v>0</v>
          </cell>
          <cell r="AY47">
            <v>15747.619999999999</v>
          </cell>
          <cell r="AZ47">
            <v>42925.61</v>
          </cell>
          <cell r="BA47">
            <v>74204.78</v>
          </cell>
          <cell r="BB47">
            <v>99967.21</v>
          </cell>
          <cell r="BC47">
            <v>18571.809999999998</v>
          </cell>
          <cell r="BD47">
            <v>0</v>
          </cell>
          <cell r="BE47">
            <v>0</v>
          </cell>
          <cell r="BF47">
            <v>0</v>
          </cell>
          <cell r="BG47">
            <v>11.604495576620849</v>
          </cell>
          <cell r="BH47">
            <v>11.478655803772924</v>
          </cell>
          <cell r="BI47">
            <v>11.448893545656762</v>
          </cell>
          <cell r="BJ47">
            <v>11.457738342399653</v>
          </cell>
          <cell r="BK47">
            <v>12.156385581395462</v>
          </cell>
          <cell r="BO47">
            <v>191.53374000000002</v>
          </cell>
          <cell r="BP47">
            <v>519.75193999999999</v>
          </cell>
          <cell r="BQ47">
            <v>895.83250999999996</v>
          </cell>
          <cell r="BR47">
            <v>1214.5871499999998</v>
          </cell>
          <cell r="BS47">
            <v>241.01189999999997</v>
          </cell>
          <cell r="BT47">
            <v>0</v>
          </cell>
          <cell r="BU47">
            <v>0</v>
          </cell>
          <cell r="BV47">
            <v>0</v>
          </cell>
          <cell r="BW47">
            <v>14.459120883031595</v>
          </cell>
          <cell r="BX47">
            <v>118.77000806590257</v>
          </cell>
          <cell r="BY47">
            <v>246.41611125829297</v>
          </cell>
          <cell r="BZ47">
            <v>332.70524195528156</v>
          </cell>
          <cell r="CA47">
            <v>35.440550000000002</v>
          </cell>
          <cell r="CB47">
            <v>0</v>
          </cell>
          <cell r="CC47">
            <v>0</v>
          </cell>
          <cell r="CD47">
            <v>0</v>
          </cell>
          <cell r="CE47">
            <v>7.5491247041025736E-2</v>
          </cell>
          <cell r="CF47">
            <v>0.22851287109366553</v>
          </cell>
          <cell r="CG47">
            <v>0.27506940025908749</v>
          </cell>
          <cell r="CH47">
            <v>0.27392455284520473</v>
          </cell>
          <cell r="CI47">
            <v>0.14704896314248386</v>
          </cell>
          <cell r="CJ47">
            <v>0</v>
          </cell>
          <cell r="CK47">
            <v>0</v>
          </cell>
          <cell r="CL47">
            <v>0</v>
          </cell>
          <cell r="CM47">
            <v>-5.0534391169684039</v>
          </cell>
          <cell r="CN47">
            <v>76.2964855659026</v>
          </cell>
          <cell r="CO47">
            <v>180.789828758293</v>
          </cell>
          <cell r="CP47">
            <v>241.3146269552816</v>
          </cell>
          <cell r="CQ47">
            <v>14.674110000000001</v>
          </cell>
          <cell r="CR47">
            <v>0</v>
          </cell>
          <cell r="CS47">
            <v>0</v>
          </cell>
          <cell r="CT47">
            <v>0</v>
          </cell>
          <cell r="CU47">
            <v>96.942729999999969</v>
          </cell>
          <cell r="CV47">
            <v>254.24032</v>
          </cell>
          <cell r="CW47">
            <v>451.87455999999997</v>
          </cell>
          <cell r="CX47">
            <v>610.26161000000002</v>
          </cell>
          <cell r="CY47">
            <v>104.29602999999999</v>
          </cell>
          <cell r="CZ47">
            <v>0</v>
          </cell>
          <cell r="DA47">
            <v>0</v>
          </cell>
          <cell r="DB47">
            <v>0</v>
          </cell>
          <cell r="DC47">
            <v>-3.1676125000000002</v>
          </cell>
          <cell r="DD47">
            <v>10.320155000000002</v>
          </cell>
          <cell r="DE47">
            <v>40.452127499999996</v>
          </cell>
          <cell r="DF47">
            <v>46.73259250000001</v>
          </cell>
          <cell r="DG47">
            <v>1.3417400000000002</v>
          </cell>
          <cell r="DH47">
            <v>0</v>
          </cell>
          <cell r="DI47">
            <v>0</v>
          </cell>
          <cell r="DJ47">
            <v>0</v>
          </cell>
          <cell r="DK47">
            <v>-3.2675090746877057E-2</v>
          </cell>
          <cell r="DL47">
            <v>4.0592125592038279E-2</v>
          </cell>
          <cell r="DM47">
            <v>8.9520701276035536E-2</v>
          </cell>
          <cell r="DN47">
            <v>7.6577965472873197E-2</v>
          </cell>
          <cell r="DO47">
            <v>1.2864727449357375E-2</v>
          </cell>
          <cell r="DP47">
            <v>0</v>
          </cell>
          <cell r="DQ47">
            <v>0</v>
          </cell>
          <cell r="DR47">
            <v>0</v>
          </cell>
          <cell r="DS47">
            <v>-7.6553825</v>
          </cell>
          <cell r="DT47">
            <v>1.3789625000000001</v>
          </cell>
          <cell r="DU47">
            <v>27.252374999999997</v>
          </cell>
          <cell r="DV47">
            <v>28.8393075</v>
          </cell>
          <cell r="DW47">
            <v>-2.8912599999999986</v>
          </cell>
          <cell r="DX47">
            <v>0</v>
          </cell>
          <cell r="DY47">
            <v>0</v>
          </cell>
          <cell r="DZ47">
            <v>0</v>
          </cell>
          <cell r="EA47">
            <v>750.61999999999989</v>
          </cell>
          <cell r="EB47">
            <v>1660.8799999999999</v>
          </cell>
          <cell r="EC47">
            <v>2649.72</v>
          </cell>
          <cell r="ED47">
            <v>3561.13</v>
          </cell>
          <cell r="EE47">
            <v>774.93</v>
          </cell>
          <cell r="EF47">
            <v>0</v>
          </cell>
          <cell r="EG47">
            <v>0</v>
          </cell>
          <cell r="EH47">
            <v>0</v>
          </cell>
          <cell r="EI47">
            <v>123.340780072981</v>
          </cell>
          <cell r="EJ47">
            <v>124.05904012477606</v>
          </cell>
          <cell r="EK47">
            <v>125.61944387333192</v>
          </cell>
          <cell r="EL47">
            <v>126.481599128398</v>
          </cell>
          <cell r="EM47">
            <v>129.57665582375182</v>
          </cell>
          <cell r="EQ47">
            <v>82.163479999999979</v>
          </cell>
          <cell r="ER47">
            <v>184.49862000000002</v>
          </cell>
          <cell r="ES47">
            <v>298.42612999999994</v>
          </cell>
          <cell r="ET47">
            <v>405.67873000000003</v>
          </cell>
          <cell r="EU47">
            <v>90.941519999999983</v>
          </cell>
          <cell r="EV47">
            <v>0</v>
          </cell>
          <cell r="EW47">
            <v>0</v>
          </cell>
          <cell r="EX47">
            <v>0</v>
          </cell>
          <cell r="EY47">
            <v>-0.52147999999999994</v>
          </cell>
          <cell r="EZ47">
            <v>4.7404000000000002</v>
          </cell>
          <cell r="FA47">
            <v>15.09878</v>
          </cell>
          <cell r="FB47">
            <v>20.545539999999999</v>
          </cell>
          <cell r="FC47">
            <v>4.69529</v>
          </cell>
          <cell r="FD47">
            <v>0</v>
          </cell>
          <cell r="FE47">
            <v>0</v>
          </cell>
          <cell r="FF47">
            <v>0</v>
          </cell>
          <cell r="FG47">
            <v>-6.346858726042277E-3</v>
          </cell>
          <cell r="FH47">
            <v>2.5693417110653725E-2</v>
          </cell>
          <cell r="FI47">
            <v>5.0594698259163844E-2</v>
          </cell>
          <cell r="FJ47">
            <v>5.0644853872422638E-2</v>
          </cell>
          <cell r="FK47">
            <v>5.1629772627508327E-2</v>
          </cell>
          <cell r="FL47">
            <v>0</v>
          </cell>
          <cell r="FM47">
            <v>0</v>
          </cell>
          <cell r="FN47">
            <v>0</v>
          </cell>
          <cell r="FO47">
            <v>-3.3050299999999999</v>
          </cell>
          <cell r="FP47">
            <v>-0.83004999999999995</v>
          </cell>
          <cell r="FQ47">
            <v>6.9286800000000008</v>
          </cell>
          <cell r="FR47">
            <v>9.2541800000000016</v>
          </cell>
          <cell r="FS47">
            <v>2.0426600000000001</v>
          </cell>
          <cell r="FT47">
            <v>0</v>
          </cell>
          <cell r="FU47">
            <v>0</v>
          </cell>
          <cell r="FV47">
            <v>0</v>
          </cell>
          <cell r="FW47">
            <v>255.83</v>
          </cell>
          <cell r="FX47">
            <v>1245.8900000000001</v>
          </cell>
          <cell r="FY47">
            <v>2746.73</v>
          </cell>
          <cell r="FZ47">
            <v>3675.41</v>
          </cell>
          <cell r="GA47">
            <v>232.52</v>
          </cell>
          <cell r="GB47">
            <v>0</v>
          </cell>
          <cell r="GC47">
            <v>0</v>
          </cell>
          <cell r="GD47">
            <v>0</v>
          </cell>
          <cell r="GE47">
            <v>14.779249999999999</v>
          </cell>
          <cell r="GF47">
            <v>69.741699999999994</v>
          </cell>
          <cell r="GG47">
            <v>153.44843</v>
          </cell>
          <cell r="GH47">
            <v>204.58288000000002</v>
          </cell>
          <cell r="GI47">
            <v>13.354509999999999</v>
          </cell>
          <cell r="GJ47">
            <v>0</v>
          </cell>
          <cell r="GK47">
            <v>0</v>
          </cell>
          <cell r="GL47">
            <v>0</v>
          </cell>
          <cell r="GM47">
            <v>-0.30589</v>
          </cell>
          <cell r="GN47">
            <v>9.63842</v>
          </cell>
          <cell r="GO47">
            <v>28.19923</v>
          </cell>
          <cell r="GP47">
            <v>35.39264</v>
          </cell>
          <cell r="GQ47">
            <v>-1.1730499999999999</v>
          </cell>
          <cell r="GR47">
            <v>0</v>
          </cell>
          <cell r="GS47">
            <v>0</v>
          </cell>
          <cell r="GT47">
            <v>0</v>
          </cell>
          <cell r="GU47">
            <v>-2.0697261363059695E-2</v>
          </cell>
          <cell r="GV47">
            <v>0.13820167847930293</v>
          </cell>
          <cell r="GW47">
            <v>0.18377007832533704</v>
          </cell>
          <cell r="GX47">
            <v>0.17299903100396277</v>
          </cell>
          <cell r="GY47">
            <v>-8.7839239328137086E-2</v>
          </cell>
          <cell r="GZ47">
            <v>0</v>
          </cell>
          <cell r="HA47">
            <v>0</v>
          </cell>
          <cell r="HB47">
            <v>0</v>
          </cell>
          <cell r="HC47">
            <v>-1.1048699999999998</v>
          </cell>
          <cell r="HD47">
            <v>8.01112</v>
          </cell>
          <cell r="HE47">
            <v>25.783770000000001</v>
          </cell>
          <cell r="HF47">
            <v>32.254190000000001</v>
          </cell>
          <cell r="HG47">
            <v>-1.96424</v>
          </cell>
          <cell r="HH47">
            <v>0</v>
          </cell>
          <cell r="HI47">
            <v>0</v>
          </cell>
          <cell r="HJ47">
            <v>0</v>
          </cell>
          <cell r="HK47">
            <v>478.07316000000003</v>
          </cell>
          <cell r="HL47">
            <v>1267.5799400000001</v>
          </cell>
          <cell r="HM47">
            <v>2162.8472200000001</v>
          </cell>
          <cell r="HN47">
            <v>2908.7662600000003</v>
          </cell>
          <cell r="HO47">
            <v>579.40651000000003</v>
          </cell>
          <cell r="HP47">
            <v>0</v>
          </cell>
          <cell r="HQ47">
            <v>0</v>
          </cell>
          <cell r="HR47">
            <v>0</v>
          </cell>
          <cell r="HS47">
            <v>22.157539999999997</v>
          </cell>
          <cell r="HT47">
            <v>216.35182000000003</v>
          </cell>
          <cell r="HU47">
            <v>453.91863000000001</v>
          </cell>
          <cell r="HV47">
            <v>600.62167999999997</v>
          </cell>
          <cell r="HW47">
            <v>68.739009999999993</v>
          </cell>
          <cell r="HX47">
            <v>0</v>
          </cell>
          <cell r="HY47">
            <v>0</v>
          </cell>
          <cell r="HZ47">
            <v>0</v>
          </cell>
          <cell r="IA47">
            <v>4.6347592489818915E-2</v>
          </cell>
          <cell r="IB47">
            <v>0.17068100651703277</v>
          </cell>
          <cell r="IC47">
            <v>0.20987087104562105</v>
          </cell>
          <cell r="ID47">
            <v>0.20648674603369468</v>
          </cell>
          <cell r="IE47">
            <v>0.11863693074487545</v>
          </cell>
          <cell r="IF47">
            <v>0</v>
          </cell>
          <cell r="IG47">
            <v>0</v>
          </cell>
          <cell r="IH47">
            <v>0</v>
          </cell>
          <cell r="II47">
            <v>-24.677439999999997</v>
          </cell>
          <cell r="IJ47">
            <v>117.50896000000002</v>
          </cell>
          <cell r="IK47">
            <v>302.97340000000003</v>
          </cell>
          <cell r="IL47">
            <v>393.31500000000005</v>
          </cell>
          <cell r="IM47">
            <v>17.86478</v>
          </cell>
          <cell r="IN47">
            <v>0</v>
          </cell>
          <cell r="IO47">
            <v>0</v>
          </cell>
          <cell r="IP47">
            <v>0</v>
          </cell>
          <cell r="IR47" t="str">
            <v>USD</v>
          </cell>
          <cell r="IS47">
            <v>1.1268100000000001</v>
          </cell>
          <cell r="IT47">
            <v>1.1168100000000001</v>
          </cell>
          <cell r="IU47">
            <v>1.1153500000000001</v>
          </cell>
          <cell r="IV47">
            <v>1.11026</v>
          </cell>
          <cell r="IW47">
            <v>1.1041399999999999</v>
          </cell>
        </row>
        <row r="48">
          <cell r="A48">
            <v>48</v>
          </cell>
          <cell r="B48" t="str">
            <v>Canada</v>
          </cell>
          <cell r="C48">
            <v>404.35</v>
          </cell>
          <cell r="D48">
            <v>974.23</v>
          </cell>
          <cell r="E48">
            <v>1612.84</v>
          </cell>
          <cell r="F48">
            <v>2102.85</v>
          </cell>
          <cell r="G48">
            <v>371.5</v>
          </cell>
          <cell r="K48">
            <v>157.62972720000002</v>
          </cell>
          <cell r="L48">
            <v>162.1896036</v>
          </cell>
          <cell r="M48">
            <v>166.15249980000002</v>
          </cell>
          <cell r="N48">
            <v>166.7475876</v>
          </cell>
          <cell r="O48">
            <v>163.46322290000001</v>
          </cell>
          <cell r="S48">
            <v>56.474899999999998</v>
          </cell>
          <cell r="T48">
            <v>140.53054</v>
          </cell>
          <cell r="U48">
            <v>235.42439000000002</v>
          </cell>
          <cell r="V48">
            <v>304.67159999999996</v>
          </cell>
          <cell r="W48">
            <v>48.690049999999999</v>
          </cell>
          <cell r="AA48">
            <v>13.060487499999999</v>
          </cell>
          <cell r="AB48">
            <v>41.936694999999993</v>
          </cell>
          <cell r="AC48">
            <v>77.012007499999996</v>
          </cell>
          <cell r="AD48">
            <v>103.743775</v>
          </cell>
          <cell r="AE48">
            <v>11.642887499999999</v>
          </cell>
          <cell r="AI48">
            <v>0.23126180834317545</v>
          </cell>
          <cell r="AJ48">
            <v>0.29841694908451921</v>
          </cell>
          <cell r="AK48">
            <v>0.32711991947818148</v>
          </cell>
          <cell r="AL48">
            <v>0.34051015913527882</v>
          </cell>
          <cell r="AM48">
            <v>0.23912252092573327</v>
          </cell>
          <cell r="AN48">
            <v>0</v>
          </cell>
          <cell r="AO48">
            <v>0</v>
          </cell>
          <cell r="AP48">
            <v>0</v>
          </cell>
          <cell r="AQ48">
            <v>10.238792499999999</v>
          </cell>
          <cell r="AR48">
            <v>36.224984999999997</v>
          </cell>
          <cell r="AS48">
            <v>68.482987500000007</v>
          </cell>
          <cell r="AT48">
            <v>92.121577500000001</v>
          </cell>
          <cell r="AU48">
            <v>8.6697074999999995</v>
          </cell>
          <cell r="AY48">
            <v>2388.8049999999998</v>
          </cell>
          <cell r="AZ48">
            <v>6725.16</v>
          </cell>
          <cell r="BA48">
            <v>12491.22</v>
          </cell>
          <cell r="BB48">
            <v>16627.59</v>
          </cell>
          <cell r="BC48">
            <v>2683.95</v>
          </cell>
          <cell r="BG48">
            <v>18.676103301672594</v>
          </cell>
          <cell r="BH48">
            <v>17.92948407622718</v>
          </cell>
          <cell r="BI48">
            <v>17.735705067878239</v>
          </cell>
          <cell r="BJ48">
            <v>17.881345172787519</v>
          </cell>
          <cell r="BK48">
            <v>18.528909613659721</v>
          </cell>
          <cell r="BO48">
            <v>39.184800000000003</v>
          </cell>
          <cell r="BP48">
            <v>107.22821</v>
          </cell>
          <cell r="BQ48">
            <v>194.32635000000002</v>
          </cell>
          <cell r="BR48">
            <v>256.38929999999999</v>
          </cell>
          <cell r="BS48">
            <v>40.015269999999994</v>
          </cell>
          <cell r="BW48">
            <v>3.2891175000000001</v>
          </cell>
          <cell r="BX48">
            <v>21.054775000000003</v>
          </cell>
          <cell r="BY48">
            <v>51.2549475</v>
          </cell>
          <cell r="BZ48">
            <v>73.044105000000002</v>
          </cell>
          <cell r="CA48">
            <v>4.1169975000000001</v>
          </cell>
          <cell r="CE48">
            <v>8.3938606296318982E-2</v>
          </cell>
          <cell r="CF48">
            <v>0.19635481185408207</v>
          </cell>
          <cell r="CG48">
            <v>0.26375706382587844</v>
          </cell>
          <cell r="CH48">
            <v>0.28489529399237801</v>
          </cell>
          <cell r="CI48">
            <v>0.10288566089895185</v>
          </cell>
          <cell r="CJ48">
            <v>0</v>
          </cell>
          <cell r="CK48">
            <v>0</v>
          </cell>
          <cell r="CL48">
            <v>0</v>
          </cell>
          <cell r="CM48">
            <v>-1.5375000000000111E-3</v>
          </cell>
          <cell r="CN48">
            <v>14.222804999999997</v>
          </cell>
          <cell r="CO48">
            <v>40.828587500000005</v>
          </cell>
          <cell r="CP48">
            <v>58.724587499999991</v>
          </cell>
          <cell r="CQ48">
            <v>0.93908749999999996</v>
          </cell>
          <cell r="CU48">
            <v>79.508130000000008</v>
          </cell>
          <cell r="CV48">
            <v>196.17041</v>
          </cell>
          <cell r="CW48">
            <v>325.46262000000002</v>
          </cell>
          <cell r="CX48">
            <v>428.42910999999998</v>
          </cell>
          <cell r="CY48">
            <v>76.183160000000001</v>
          </cell>
          <cell r="DC48">
            <v>-1.8474925</v>
          </cell>
          <cell r="DD48">
            <v>2.6761349999999999</v>
          </cell>
          <cell r="DE48">
            <v>12.643537499999999</v>
          </cell>
          <cell r="DF48">
            <v>20.767994999999999</v>
          </cell>
          <cell r="DG48">
            <v>-1.7884525</v>
          </cell>
          <cell r="DK48">
            <v>-2.3236523107762686E-2</v>
          </cell>
          <cell r="DL48">
            <v>1.3641889212547397E-2</v>
          </cell>
          <cell r="DM48">
            <v>3.8847894421792581E-2</v>
          </cell>
          <cell r="DN48">
            <v>4.8474752334172623E-2</v>
          </cell>
          <cell r="DO48">
            <v>-2.3475693315950664E-2</v>
          </cell>
          <cell r="DP48">
            <v>0</v>
          </cell>
          <cell r="DQ48">
            <v>0</v>
          </cell>
          <cell r="DR48">
            <v>0</v>
          </cell>
          <cell r="DS48">
            <v>-3.7706874999999997</v>
          </cell>
          <cell r="DT48">
            <v>-1.1781350000000002</v>
          </cell>
          <cell r="DU48">
            <v>6.6612774999999997</v>
          </cell>
          <cell r="DV48">
            <v>12.3007575</v>
          </cell>
          <cell r="DW48">
            <v>-3.9422725000000001</v>
          </cell>
          <cell r="EA48">
            <v>540.19000000000005</v>
          </cell>
          <cell r="EB48">
            <v>1307.8</v>
          </cell>
          <cell r="EC48">
            <v>2186.1</v>
          </cell>
          <cell r="ED48">
            <v>2868.74</v>
          </cell>
          <cell r="EE48">
            <v>556.14</v>
          </cell>
          <cell r="EI48">
            <v>205.503804</v>
          </cell>
          <cell r="EJ48">
            <v>206.8517076</v>
          </cell>
          <cell r="EK48">
            <v>209.11982559999998</v>
          </cell>
          <cell r="EL48">
            <v>212.12484649999999</v>
          </cell>
          <cell r="EM48">
            <v>207.4754647</v>
          </cell>
          <cell r="EQ48">
            <v>79.508130000000008</v>
          </cell>
          <cell r="ER48">
            <v>196.17041</v>
          </cell>
          <cell r="ES48">
            <v>325.46262000000002</v>
          </cell>
          <cell r="ET48">
            <v>428.42910999999998</v>
          </cell>
          <cell r="EU48">
            <v>76.183160000000001</v>
          </cell>
          <cell r="EY48">
            <v>-1.75406</v>
          </cell>
          <cell r="EZ48">
            <v>2.89872</v>
          </cell>
          <cell r="FA48">
            <v>12.967229999999999</v>
          </cell>
          <cell r="FB48">
            <v>20.648779999999999</v>
          </cell>
          <cell r="FC48">
            <v>-1.9165000000000001</v>
          </cell>
          <cell r="FG48">
            <v>-2.2061391709250359E-2</v>
          </cell>
          <cell r="FH48">
            <v>1.4776540457860081E-2</v>
          </cell>
          <cell r="FI48">
            <v>3.9842455640527928E-2</v>
          </cell>
          <cell r="FJ48">
            <v>4.8196491596941206E-2</v>
          </cell>
          <cell r="FK48">
            <v>-2.5156478150814433E-2</v>
          </cell>
          <cell r="FL48">
            <v>0</v>
          </cell>
          <cell r="FM48">
            <v>0</v>
          </cell>
          <cell r="FN48">
            <v>0</v>
          </cell>
          <cell r="FO48">
            <v>-3.6670799999999999</v>
          </cell>
          <cell r="FP48">
            <v>-0.93497000000000008</v>
          </cell>
          <cell r="FQ48">
            <v>7.0169199999999998</v>
          </cell>
          <cell r="FR48">
            <v>12.359909999999999</v>
          </cell>
          <cell r="FS48">
            <v>-4.0303300000000002</v>
          </cell>
          <cell r="FW48">
            <v>0</v>
          </cell>
          <cell r="FX48">
            <v>0</v>
          </cell>
          <cell r="FY48">
            <v>0</v>
          </cell>
          <cell r="FZ48">
            <v>0</v>
          </cell>
          <cell r="GA48">
            <v>0</v>
          </cell>
          <cell r="GE48">
            <v>0</v>
          </cell>
          <cell r="GF48">
            <v>0</v>
          </cell>
          <cell r="GG48">
            <v>0</v>
          </cell>
          <cell r="GH48">
            <v>0</v>
          </cell>
          <cell r="GI48">
            <v>0</v>
          </cell>
          <cell r="GM48">
            <v>0</v>
          </cell>
          <cell r="GN48">
            <v>0</v>
          </cell>
          <cell r="GO48">
            <v>0</v>
          </cell>
          <cell r="GP48">
            <v>0</v>
          </cell>
          <cell r="GQ48">
            <v>0</v>
          </cell>
          <cell r="GU48">
            <v>0</v>
          </cell>
          <cell r="GV48">
            <v>0</v>
          </cell>
          <cell r="GW48">
            <v>0</v>
          </cell>
          <cell r="GX48">
            <v>0</v>
          </cell>
          <cell r="GY48">
            <v>0</v>
          </cell>
          <cell r="GZ48">
            <v>0</v>
          </cell>
          <cell r="HA48">
            <v>0</v>
          </cell>
          <cell r="HB48">
            <v>0</v>
          </cell>
          <cell r="HC48">
            <v>0</v>
          </cell>
          <cell r="HD48">
            <v>0</v>
          </cell>
          <cell r="HE48">
            <v>0</v>
          </cell>
          <cell r="HF48">
            <v>0</v>
          </cell>
          <cell r="HG48">
            <v>0</v>
          </cell>
          <cell r="HK48">
            <v>144.79732999999999</v>
          </cell>
          <cell r="HL48">
            <v>371.93533000000002</v>
          </cell>
          <cell r="HM48">
            <v>640.29815000000008</v>
          </cell>
          <cell r="HN48">
            <v>837.71606999999995</v>
          </cell>
          <cell r="HO48">
            <v>134.33534</v>
          </cell>
          <cell r="HS48">
            <v>15.935889999999999</v>
          </cell>
          <cell r="HT48">
            <v>73.780240000000006</v>
          </cell>
          <cell r="HU48">
            <v>160.99999</v>
          </cell>
          <cell r="HV48">
            <v>228.28801000000001</v>
          </cell>
          <cell r="HW48">
            <v>15.51801</v>
          </cell>
          <cell r="IA48">
            <v>0.11005651830734724</v>
          </cell>
          <cell r="IB48">
            <v>0.19836846367888741</v>
          </cell>
          <cell r="IC48">
            <v>0.25144534620317111</v>
          </cell>
          <cell r="ID48">
            <v>0.27251239193728255</v>
          </cell>
          <cell r="IE48">
            <v>0.11551695927519892</v>
          </cell>
          <cell r="IF48">
            <v>0</v>
          </cell>
          <cell r="IG48">
            <v>0</v>
          </cell>
          <cell r="IH48">
            <v>0</v>
          </cell>
          <cell r="II48">
            <v>6.6983199999999998</v>
          </cell>
          <cell r="IJ48">
            <v>55.036199999999994</v>
          </cell>
          <cell r="IK48">
            <v>132.51337000000001</v>
          </cell>
          <cell r="IL48">
            <v>189.46136999999999</v>
          </cell>
          <cell r="IM48">
            <v>6.1006800000000005</v>
          </cell>
          <cell r="IR48" t="str">
            <v>CAD</v>
          </cell>
          <cell r="IS48">
            <v>1.39656</v>
          </cell>
          <cell r="IT48">
            <v>1.37846</v>
          </cell>
          <cell r="IU48">
            <v>1.40462</v>
          </cell>
          <cell r="IV48">
            <v>1.41937</v>
          </cell>
          <cell r="IW48">
            <v>1.5145299999999999</v>
          </cell>
        </row>
        <row r="49">
          <cell r="A49">
            <v>49</v>
          </cell>
          <cell r="B49" t="str">
            <v>Puerto Rico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E49">
            <v>0</v>
          </cell>
          <cell r="CF49">
            <v>0</v>
          </cell>
          <cell r="CG49">
            <v>0</v>
          </cell>
          <cell r="CH49">
            <v>0</v>
          </cell>
          <cell r="CI49">
            <v>0</v>
          </cell>
          <cell r="CJ49">
            <v>0</v>
          </cell>
          <cell r="CK49">
            <v>0</v>
          </cell>
          <cell r="CL49">
            <v>0</v>
          </cell>
          <cell r="CM49">
            <v>0</v>
          </cell>
          <cell r="CN49">
            <v>0</v>
          </cell>
          <cell r="CO49">
            <v>0</v>
          </cell>
          <cell r="CP49">
            <v>0</v>
          </cell>
          <cell r="CQ49">
            <v>0</v>
          </cell>
          <cell r="CU49">
            <v>0</v>
          </cell>
          <cell r="CV49">
            <v>0</v>
          </cell>
          <cell r="CW49">
            <v>0</v>
          </cell>
          <cell r="CX49">
            <v>0</v>
          </cell>
          <cell r="CY49">
            <v>0</v>
          </cell>
          <cell r="DC49">
            <v>0</v>
          </cell>
          <cell r="DD49">
            <v>0</v>
          </cell>
          <cell r="DE49">
            <v>0</v>
          </cell>
          <cell r="DF49">
            <v>0</v>
          </cell>
          <cell r="DG49">
            <v>0</v>
          </cell>
          <cell r="DK49">
            <v>0</v>
          </cell>
          <cell r="DL49">
            <v>0</v>
          </cell>
          <cell r="DM49">
            <v>0</v>
          </cell>
          <cell r="DN49">
            <v>0</v>
          </cell>
          <cell r="DO49">
            <v>0</v>
          </cell>
          <cell r="DP49">
            <v>0</v>
          </cell>
          <cell r="DQ49">
            <v>0</v>
          </cell>
          <cell r="DR49">
            <v>0</v>
          </cell>
          <cell r="DS49">
            <v>0</v>
          </cell>
          <cell r="DT49">
            <v>0</v>
          </cell>
          <cell r="DU49">
            <v>0</v>
          </cell>
          <cell r="DV49">
            <v>0</v>
          </cell>
          <cell r="DW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  <cell r="EE49">
            <v>0</v>
          </cell>
          <cell r="EQ49">
            <v>0</v>
          </cell>
          <cell r="ER49">
            <v>0</v>
          </cell>
          <cell r="ES49">
            <v>0</v>
          </cell>
          <cell r="ET49">
            <v>0</v>
          </cell>
          <cell r="EU49">
            <v>0</v>
          </cell>
          <cell r="EY49">
            <v>0</v>
          </cell>
          <cell r="EZ49">
            <v>0</v>
          </cell>
          <cell r="FA49">
            <v>0</v>
          </cell>
          <cell r="FB49">
            <v>0</v>
          </cell>
          <cell r="FC49">
            <v>0</v>
          </cell>
          <cell r="FG49">
            <v>0</v>
          </cell>
          <cell r="FH49">
            <v>0</v>
          </cell>
          <cell r="FI49">
            <v>0</v>
          </cell>
          <cell r="FJ49">
            <v>0</v>
          </cell>
          <cell r="FK49">
            <v>0</v>
          </cell>
          <cell r="FL49">
            <v>0</v>
          </cell>
          <cell r="FM49">
            <v>0</v>
          </cell>
          <cell r="FN49">
            <v>0</v>
          </cell>
          <cell r="FO49">
            <v>0</v>
          </cell>
          <cell r="FP49">
            <v>0</v>
          </cell>
          <cell r="FQ49">
            <v>0</v>
          </cell>
          <cell r="FR49">
            <v>0</v>
          </cell>
          <cell r="FS49">
            <v>0</v>
          </cell>
          <cell r="FW49">
            <v>0</v>
          </cell>
          <cell r="FX49">
            <v>0</v>
          </cell>
          <cell r="FY49">
            <v>0</v>
          </cell>
          <cell r="FZ49">
            <v>0</v>
          </cell>
          <cell r="GA49">
            <v>0</v>
          </cell>
          <cell r="GE49">
            <v>0</v>
          </cell>
          <cell r="GF49">
            <v>0</v>
          </cell>
          <cell r="GG49">
            <v>0</v>
          </cell>
          <cell r="GH49">
            <v>0</v>
          </cell>
          <cell r="GI49">
            <v>0</v>
          </cell>
          <cell r="GM49">
            <v>0</v>
          </cell>
          <cell r="GN49">
            <v>0</v>
          </cell>
          <cell r="GO49">
            <v>0</v>
          </cell>
          <cell r="GP49">
            <v>0</v>
          </cell>
          <cell r="GQ49">
            <v>0</v>
          </cell>
          <cell r="GU49">
            <v>0</v>
          </cell>
          <cell r="GV49">
            <v>0</v>
          </cell>
          <cell r="GW49">
            <v>0</v>
          </cell>
          <cell r="GX49">
            <v>0</v>
          </cell>
          <cell r="GY49">
            <v>0</v>
          </cell>
          <cell r="GZ49">
            <v>0</v>
          </cell>
          <cell r="HA49">
            <v>0</v>
          </cell>
          <cell r="HB49">
            <v>0</v>
          </cell>
          <cell r="HC49">
            <v>0</v>
          </cell>
          <cell r="HD49">
            <v>0</v>
          </cell>
          <cell r="HE49">
            <v>0</v>
          </cell>
          <cell r="HF49">
            <v>0</v>
          </cell>
          <cell r="HG49">
            <v>0</v>
          </cell>
          <cell r="HK49">
            <v>0</v>
          </cell>
          <cell r="HL49">
            <v>0</v>
          </cell>
          <cell r="HM49">
            <v>0</v>
          </cell>
          <cell r="HN49">
            <v>0</v>
          </cell>
          <cell r="HO49">
            <v>0</v>
          </cell>
          <cell r="HS49">
            <v>0</v>
          </cell>
          <cell r="HT49">
            <v>0</v>
          </cell>
          <cell r="HU49">
            <v>0</v>
          </cell>
          <cell r="HV49">
            <v>0</v>
          </cell>
          <cell r="HW49">
            <v>0</v>
          </cell>
          <cell r="IA49">
            <v>0</v>
          </cell>
          <cell r="IB49">
            <v>0</v>
          </cell>
          <cell r="IC49">
            <v>0</v>
          </cell>
          <cell r="ID49">
            <v>0</v>
          </cell>
          <cell r="IE49">
            <v>0</v>
          </cell>
          <cell r="IF49">
            <v>0</v>
          </cell>
          <cell r="IG49">
            <v>0</v>
          </cell>
          <cell r="IH49">
            <v>0</v>
          </cell>
          <cell r="II49">
            <v>0</v>
          </cell>
          <cell r="IJ49">
            <v>0</v>
          </cell>
          <cell r="IK49">
            <v>0</v>
          </cell>
          <cell r="IL49">
            <v>0</v>
          </cell>
          <cell r="IM49">
            <v>0</v>
          </cell>
          <cell r="IR49" t="str">
            <v>USD</v>
          </cell>
          <cell r="IS49">
            <v>1.1268100000000001</v>
          </cell>
          <cell r="IT49">
            <v>1.1168100000000001</v>
          </cell>
          <cell r="IU49">
            <v>1.1153500000000001</v>
          </cell>
          <cell r="IV49">
            <v>1.11026</v>
          </cell>
          <cell r="IW49">
            <v>1.1041399999999999</v>
          </cell>
        </row>
        <row r="50">
          <cell r="A50">
            <v>50</v>
          </cell>
        </row>
        <row r="51">
          <cell r="A51">
            <v>51</v>
          </cell>
          <cell r="B51" t="str">
            <v>NORTH AMERICA</v>
          </cell>
          <cell r="C51">
            <v>2217.0500000000002</v>
          </cell>
          <cell r="D51">
            <v>5633.65</v>
          </cell>
          <cell r="E51">
            <v>9287.61</v>
          </cell>
          <cell r="F51">
            <v>12310.57</v>
          </cell>
          <cell r="G51">
            <v>2522.46</v>
          </cell>
          <cell r="S51">
            <v>238.98656</v>
          </cell>
          <cell r="T51">
            <v>621.13993999999991</v>
          </cell>
          <cell r="U51">
            <v>1028.9549999999999</v>
          </cell>
          <cell r="V51">
            <v>1365.8779500000001</v>
          </cell>
          <cell r="W51">
            <v>278.18218000000002</v>
          </cell>
          <cell r="AA51">
            <v>20.494714999999999</v>
          </cell>
          <cell r="AB51">
            <v>121.47103</v>
          </cell>
          <cell r="AC51">
            <v>226.46885499999999</v>
          </cell>
          <cell r="AD51">
            <v>309.41214750000006</v>
          </cell>
          <cell r="AE51">
            <v>38.216647500000001</v>
          </cell>
          <cell r="AI51">
            <v>8.5756768079343043E-2</v>
          </cell>
          <cell r="AJ51">
            <v>0.19556145431575372</v>
          </cell>
          <cell r="AK51">
            <v>0.22009597601450015</v>
          </cell>
          <cell r="AL51">
            <v>0.22652986491216148</v>
          </cell>
          <cell r="AM51">
            <v>0.13737992670846133</v>
          </cell>
          <cell r="AN51">
            <v>0</v>
          </cell>
          <cell r="AO51">
            <v>0</v>
          </cell>
          <cell r="AP51">
            <v>0</v>
          </cell>
          <cell r="AQ51">
            <v>-1.7294759579202916</v>
          </cell>
          <cell r="AR51">
            <v>72.316287500000001</v>
          </cell>
          <cell r="AS51">
            <v>151.7845725</v>
          </cell>
          <cell r="AT51">
            <v>207.17730499999999</v>
          </cell>
          <cell r="AU51">
            <v>11.137397500000002</v>
          </cell>
          <cell r="AY51">
            <v>18136.424999999999</v>
          </cell>
          <cell r="AZ51">
            <v>49650.77</v>
          </cell>
          <cell r="BA51">
            <v>86696</v>
          </cell>
          <cell r="BB51">
            <v>116594.8</v>
          </cell>
          <cell r="BC51">
            <v>21255.759999999998</v>
          </cell>
          <cell r="BO51">
            <v>230.71854000000002</v>
          </cell>
          <cell r="BP51">
            <v>626.98014999999998</v>
          </cell>
          <cell r="BQ51">
            <v>1090.15886</v>
          </cell>
          <cell r="BR51">
            <v>1470.9764499999999</v>
          </cell>
          <cell r="BS51">
            <v>281.02716999999996</v>
          </cell>
          <cell r="BW51">
            <v>17.748238383031595</v>
          </cell>
          <cell r="BX51">
            <v>139.82478306590258</v>
          </cell>
          <cell r="BY51">
            <v>297.67105875829299</v>
          </cell>
          <cell r="BZ51">
            <v>405.74934695528157</v>
          </cell>
          <cell r="CA51">
            <v>39.557547499999998</v>
          </cell>
          <cell r="CE51">
            <v>7.6925930543039991E-2</v>
          </cell>
          <cell r="CF51">
            <v>0.2230130939008238</v>
          </cell>
          <cell r="CG51">
            <v>0.27305291887302829</v>
          </cell>
          <cell r="CH51">
            <v>0.27583673889223825</v>
          </cell>
          <cell r="CI51">
            <v>0.14076058019585794</v>
          </cell>
          <cell r="CJ51">
            <v>0</v>
          </cell>
          <cell r="CK51">
            <v>0</v>
          </cell>
          <cell r="CL51">
            <v>0</v>
          </cell>
          <cell r="CM51">
            <v>-5.0549766169684043</v>
          </cell>
          <cell r="CN51">
            <v>90.519290565902594</v>
          </cell>
          <cell r="CO51">
            <v>221.618416258293</v>
          </cell>
          <cell r="CP51">
            <v>300.03921445528158</v>
          </cell>
          <cell r="CQ51">
            <v>15.6131975</v>
          </cell>
          <cell r="CU51">
            <v>176.45085999999998</v>
          </cell>
          <cell r="CV51">
            <v>450.41073</v>
          </cell>
          <cell r="CW51">
            <v>777.33717999999999</v>
          </cell>
          <cell r="CX51">
            <v>1038.6907200000001</v>
          </cell>
          <cell r="CY51">
            <v>180.47918999999999</v>
          </cell>
          <cell r="DC51">
            <v>-5.0151050000000001</v>
          </cell>
          <cell r="DD51">
            <v>12.996290000000002</v>
          </cell>
          <cell r="DE51">
            <v>53.095664999999997</v>
          </cell>
          <cell r="DF51">
            <v>67.500587500000009</v>
          </cell>
          <cell r="DG51">
            <v>-0.44671249999999985</v>
          </cell>
          <cell r="DK51">
            <v>-2.8422105735273838E-2</v>
          </cell>
          <cell r="DL51">
            <v>2.8854308155580578E-2</v>
          </cell>
          <cell r="DM51">
            <v>6.8304548355708386E-2</v>
          </cell>
          <cell r="DN51">
            <v>6.4986223714408473E-2</v>
          </cell>
          <cell r="DO51">
            <v>-2.4751468576515658E-3</v>
          </cell>
          <cell r="DP51">
            <v>0</v>
          </cell>
          <cell r="DQ51">
            <v>0</v>
          </cell>
          <cell r="DR51">
            <v>0</v>
          </cell>
          <cell r="DS51">
            <v>-11.426069999999999</v>
          </cell>
          <cell r="DT51">
            <v>0.20082749999999994</v>
          </cell>
          <cell r="DU51">
            <v>33.913652499999998</v>
          </cell>
          <cell r="DV51">
            <v>41.140065</v>
          </cell>
          <cell r="DW51">
            <v>-6.8335324999999987</v>
          </cell>
          <cell r="EA51">
            <v>1290.81</v>
          </cell>
          <cell r="EB51">
            <v>2968.68</v>
          </cell>
          <cell r="EC51">
            <v>4835.82</v>
          </cell>
          <cell r="ED51">
            <v>6429.87</v>
          </cell>
          <cell r="EE51">
            <v>1331.07</v>
          </cell>
          <cell r="EQ51">
            <v>161.67160999999999</v>
          </cell>
          <cell r="ER51">
            <v>380.66903000000002</v>
          </cell>
          <cell r="ES51">
            <v>623.88874999999996</v>
          </cell>
          <cell r="ET51">
            <v>834.10784000000001</v>
          </cell>
          <cell r="EU51">
            <v>167.12467999999998</v>
          </cell>
          <cell r="EY51">
            <v>-2.2755399999999999</v>
          </cell>
          <cell r="EZ51">
            <v>7.6391200000000001</v>
          </cell>
          <cell r="FA51">
            <v>28.066009999999999</v>
          </cell>
          <cell r="FB51">
            <v>41.194319999999998</v>
          </cell>
          <cell r="FC51">
            <v>2.7787899999999999</v>
          </cell>
          <cell r="FG51">
            <v>-1.4075074776579512E-2</v>
          </cell>
          <cell r="FH51">
            <v>2.0067616217689155E-2</v>
          </cell>
          <cell r="FI51">
            <v>4.4985600397506771E-2</v>
          </cell>
          <cell r="FJ51">
            <v>4.9387283064022028E-2</v>
          </cell>
          <cell r="FK51">
            <v>1.6627047543187518E-2</v>
          </cell>
          <cell r="FL51">
            <v>0</v>
          </cell>
          <cell r="FM51">
            <v>0</v>
          </cell>
          <cell r="FN51">
            <v>0</v>
          </cell>
          <cell r="FO51">
            <v>-6.9721099999999998</v>
          </cell>
          <cell r="FP51">
            <v>-1.76502</v>
          </cell>
          <cell r="FQ51">
            <v>13.945600000000001</v>
          </cell>
          <cell r="FR51">
            <v>21.614090000000001</v>
          </cell>
          <cell r="FS51">
            <v>-1.98767</v>
          </cell>
          <cell r="FW51">
            <v>255.83</v>
          </cell>
          <cell r="FX51">
            <v>1245.8900000000001</v>
          </cell>
          <cell r="FY51">
            <v>2746.73</v>
          </cell>
          <cell r="FZ51">
            <v>3675.41</v>
          </cell>
          <cell r="GA51">
            <v>232.52</v>
          </cell>
          <cell r="GE51">
            <v>14.779249999999999</v>
          </cell>
          <cell r="GF51">
            <v>69.741699999999994</v>
          </cell>
          <cell r="GG51">
            <v>153.44843</v>
          </cell>
          <cell r="GH51">
            <v>204.58288000000002</v>
          </cell>
          <cell r="GI51">
            <v>13.354509999999999</v>
          </cell>
          <cell r="GM51">
            <v>-0.30589</v>
          </cell>
          <cell r="GN51">
            <v>9.63842</v>
          </cell>
          <cell r="GO51">
            <v>28.19923</v>
          </cell>
          <cell r="GP51">
            <v>35.39264</v>
          </cell>
          <cell r="GQ51">
            <v>-1.1730499999999999</v>
          </cell>
          <cell r="GU51">
            <v>-2.0697261363059695E-2</v>
          </cell>
          <cell r="GV51">
            <v>0.13820167847930293</v>
          </cell>
          <cell r="GW51">
            <v>0.18377007832533704</v>
          </cell>
          <cell r="GX51">
            <v>0.17299903100396277</v>
          </cell>
          <cell r="GY51">
            <v>-8.7839239328137086E-2</v>
          </cell>
          <cell r="GZ51">
            <v>0</v>
          </cell>
          <cell r="HA51">
            <v>0</v>
          </cell>
          <cell r="HB51">
            <v>0</v>
          </cell>
          <cell r="HC51">
            <v>-1.1048699999999998</v>
          </cell>
          <cell r="HD51">
            <v>8.01112</v>
          </cell>
          <cell r="HE51">
            <v>25.783770000000001</v>
          </cell>
          <cell r="HF51">
            <v>32.254190000000001</v>
          </cell>
          <cell r="HG51">
            <v>-1.96424</v>
          </cell>
          <cell r="HK51">
            <v>622.87049000000002</v>
          </cell>
          <cell r="HL51">
            <v>1639.5152700000001</v>
          </cell>
          <cell r="HM51">
            <v>2803.1453700000002</v>
          </cell>
          <cell r="HN51">
            <v>3746.4823300000003</v>
          </cell>
          <cell r="HO51">
            <v>713.74185</v>
          </cell>
          <cell r="HS51">
            <v>38.093429999999998</v>
          </cell>
          <cell r="HT51">
            <v>290.13206000000002</v>
          </cell>
          <cell r="HU51">
            <v>614.91862000000003</v>
          </cell>
          <cell r="HV51">
            <v>828.90968999999996</v>
          </cell>
          <cell r="HW51">
            <v>84.257019999999997</v>
          </cell>
          <cell r="IA51">
            <v>6.1157866059764684E-2</v>
          </cell>
          <cell r="IB51">
            <v>0.17696209685195552</v>
          </cell>
          <cell r="IC51">
            <v>0.21936736730853171</v>
          </cell>
          <cell r="ID51">
            <v>0.22125012664880228</v>
          </cell>
          <cell r="IE51">
            <v>0.1180497122313901</v>
          </cell>
          <cell r="IF51">
            <v>0</v>
          </cell>
          <cell r="IG51">
            <v>0</v>
          </cell>
          <cell r="IH51">
            <v>0</v>
          </cell>
          <cell r="II51">
            <v>-17.979119999999998</v>
          </cell>
          <cell r="IJ51">
            <v>172.54516000000001</v>
          </cell>
          <cell r="IK51">
            <v>435.48677000000004</v>
          </cell>
          <cell r="IL51">
            <v>582.77637000000004</v>
          </cell>
          <cell r="IM51">
            <v>23.96546</v>
          </cell>
          <cell r="IR51" t="str">
            <v>USD</v>
          </cell>
          <cell r="IS51">
            <v>1.1268100000000001</v>
          </cell>
          <cell r="IT51">
            <v>1.1168100000000001</v>
          </cell>
          <cell r="IU51">
            <v>1.1153500000000001</v>
          </cell>
          <cell r="IV51">
            <v>1.11026</v>
          </cell>
          <cell r="IW51">
            <v>1.1041399999999999</v>
          </cell>
        </row>
        <row r="52">
          <cell r="A52">
            <v>52</v>
          </cell>
          <cell r="B52" t="str">
            <v>Australia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K52">
            <v>157.16</v>
          </cell>
          <cell r="L52">
            <v>155.99</v>
          </cell>
          <cell r="M52">
            <v>154.9</v>
          </cell>
          <cell r="N52">
            <v>154.08000000000001</v>
          </cell>
          <cell r="O52">
            <v>153.9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Y52">
            <v>5432</v>
          </cell>
          <cell r="AZ52">
            <v>11069</v>
          </cell>
          <cell r="BA52">
            <v>16724</v>
          </cell>
          <cell r="BB52">
            <v>22587</v>
          </cell>
          <cell r="BC52">
            <v>6133</v>
          </cell>
          <cell r="BG52">
            <v>22.3001325</v>
          </cell>
          <cell r="BH52">
            <v>22.369708500000002</v>
          </cell>
          <cell r="BI52">
            <v>22.574618373786176</v>
          </cell>
          <cell r="BJ52">
            <v>22.574300634294062</v>
          </cell>
          <cell r="BK52">
            <v>21.59123287369966</v>
          </cell>
          <cell r="BO52">
            <v>115.07767</v>
          </cell>
          <cell r="BP52">
            <v>234.57671999999999</v>
          </cell>
          <cell r="BQ52">
            <v>349.36912999999998</v>
          </cell>
          <cell r="BR52">
            <v>468.33709000000005</v>
          </cell>
          <cell r="BS52">
            <v>118.01158</v>
          </cell>
          <cell r="BW52">
            <v>35.081879999999998</v>
          </cell>
          <cell r="BX52">
            <v>71.058440000000019</v>
          </cell>
          <cell r="BY52">
            <v>106.250405</v>
          </cell>
          <cell r="BZ52">
            <v>138.65248500000001</v>
          </cell>
          <cell r="CA52">
            <v>30.992889999999999</v>
          </cell>
          <cell r="CE52">
            <v>0.30485393039327263</v>
          </cell>
          <cell r="CF52">
            <v>0.30292196088341594</v>
          </cell>
          <cell r="CG52">
            <v>0.30412075903786923</v>
          </cell>
          <cell r="CH52">
            <v>0.29605275337044096</v>
          </cell>
          <cell r="CI52">
            <v>0.26262583722716026</v>
          </cell>
          <cell r="CJ52">
            <v>0</v>
          </cell>
          <cell r="CK52">
            <v>0</v>
          </cell>
          <cell r="CL52">
            <v>0</v>
          </cell>
          <cell r="CM52">
            <v>28.50273</v>
          </cell>
          <cell r="CN52">
            <v>57.602175000000003</v>
          </cell>
          <cell r="CO52">
            <v>86.550025000000005</v>
          </cell>
          <cell r="CP52">
            <v>112.70209500000001</v>
          </cell>
          <cell r="CQ52">
            <v>24.383324999999999</v>
          </cell>
          <cell r="CU52">
            <v>179.15937</v>
          </cell>
          <cell r="CV52">
            <v>374.59213</v>
          </cell>
          <cell r="CW52">
            <v>574.97181999999998</v>
          </cell>
          <cell r="CX52">
            <v>768.29783999999995</v>
          </cell>
          <cell r="CY52">
            <v>169.96675000000002</v>
          </cell>
          <cell r="DC52">
            <v>-6.2809999999999997</v>
          </cell>
          <cell r="DD52">
            <v>-12.348769999999998</v>
          </cell>
          <cell r="DE52">
            <v>-12.683524999999998</v>
          </cell>
          <cell r="DF52">
            <v>-17.082395000000002</v>
          </cell>
          <cell r="DG52">
            <v>-7.9598100000000001</v>
          </cell>
          <cell r="DK52">
            <v>-3.5058171950481852E-2</v>
          </cell>
          <cell r="DL52">
            <v>-3.2965908813941174E-2</v>
          </cell>
          <cell r="DM52">
            <v>-2.2059385449533855E-2</v>
          </cell>
          <cell r="DN52">
            <v>-2.2234079169088906E-2</v>
          </cell>
          <cell r="DO52">
            <v>-4.6831571469125574E-2</v>
          </cell>
          <cell r="DP52">
            <v>0</v>
          </cell>
          <cell r="DQ52">
            <v>0</v>
          </cell>
          <cell r="DR52">
            <v>0</v>
          </cell>
          <cell r="DS52">
            <v>-9.1184999999999992</v>
          </cell>
          <cell r="DT52">
            <v>-18.013019999999997</v>
          </cell>
          <cell r="DU52">
            <v>-20.832685000000001</v>
          </cell>
          <cell r="DV52">
            <v>-27.872825000000002</v>
          </cell>
          <cell r="DW52">
            <v>-10.644600000000001</v>
          </cell>
          <cell r="EA52">
            <v>1365</v>
          </cell>
          <cell r="EB52">
            <v>2819</v>
          </cell>
          <cell r="EC52">
            <v>4425</v>
          </cell>
          <cell r="ED52">
            <v>5953</v>
          </cell>
          <cell r="EE52">
            <v>1370</v>
          </cell>
          <cell r="EI52">
            <v>182.48297249999999</v>
          </cell>
          <cell r="EJ52">
            <v>183.44017500000001</v>
          </cell>
          <cell r="EK52">
            <v>184.14981399999999</v>
          </cell>
          <cell r="EL52">
            <v>184.72918860000001</v>
          </cell>
          <cell r="EM52">
            <v>184.305744</v>
          </cell>
          <cell r="EQ52">
            <v>178.10718</v>
          </cell>
          <cell r="ER52">
            <v>371.23813000000001</v>
          </cell>
          <cell r="ES52">
            <v>570.67214000000001</v>
          </cell>
          <cell r="ET52">
            <v>762.4923</v>
          </cell>
          <cell r="EU52">
            <v>168.87072000000001</v>
          </cell>
          <cell r="EY52">
            <v>3.1007199999999999</v>
          </cell>
          <cell r="EZ52">
            <v>7.6424700000000003</v>
          </cell>
          <cell r="FA52">
            <v>16.416520000000002</v>
          </cell>
          <cell r="FB52">
            <v>21.889340000000001</v>
          </cell>
          <cell r="FC52">
            <v>1.4310699999999998</v>
          </cell>
          <cell r="FG52">
            <v>1.7409292539469774E-2</v>
          </cell>
          <cell r="FH52">
            <v>2.0586435989212639E-2</v>
          </cell>
          <cell r="FI52">
            <v>2.8766990447439755E-2</v>
          </cell>
          <cell r="FJ52">
            <v>2.8707621047451889E-2</v>
          </cell>
          <cell r="FK52">
            <v>8.4743524513900322E-3</v>
          </cell>
          <cell r="FL52">
            <v>0</v>
          </cell>
          <cell r="FM52">
            <v>0</v>
          </cell>
          <cell r="FN52">
            <v>0</v>
          </cell>
          <cell r="FO52">
            <v>0.31907999999999997</v>
          </cell>
          <cell r="FP52">
            <v>2.0903</v>
          </cell>
          <cell r="FQ52">
            <v>8.4278999999999993</v>
          </cell>
          <cell r="FR52">
            <v>11.314729999999999</v>
          </cell>
          <cell r="FS52">
            <v>-1.1784700000000001</v>
          </cell>
          <cell r="FW52">
            <v>6</v>
          </cell>
          <cell r="FX52">
            <v>17</v>
          </cell>
          <cell r="FY52">
            <v>24</v>
          </cell>
          <cell r="FZ52">
            <v>35</v>
          </cell>
          <cell r="GA52">
            <v>8</v>
          </cell>
          <cell r="GE52">
            <v>1.05219</v>
          </cell>
          <cell r="GF52">
            <v>3.3540000000000001</v>
          </cell>
          <cell r="GG52">
            <v>4.2996800000000004</v>
          </cell>
          <cell r="GH52">
            <v>5.8055399999999997</v>
          </cell>
          <cell r="GI52">
            <v>1.0960300000000001</v>
          </cell>
          <cell r="GM52">
            <v>-0.33582000000000001</v>
          </cell>
          <cell r="GN52">
            <v>-0.46932999999999997</v>
          </cell>
          <cell r="GO52">
            <v>-0.4748</v>
          </cell>
          <cell r="GP52">
            <v>-0.19281000000000001</v>
          </cell>
          <cell r="GQ52">
            <v>0.14787999999999998</v>
          </cell>
          <cell r="GU52">
            <v>-0.319162888831865</v>
          </cell>
          <cell r="GV52">
            <v>-0.1399314251639833</v>
          </cell>
          <cell r="GW52">
            <v>-0.1104268224612064</v>
          </cell>
          <cell r="GX52">
            <v>-3.3211380853460662E-2</v>
          </cell>
          <cell r="GY52">
            <v>0.13492331414286102</v>
          </cell>
          <cell r="GZ52">
            <v>0</v>
          </cell>
          <cell r="HA52">
            <v>0</v>
          </cell>
          <cell r="HB52">
            <v>0</v>
          </cell>
          <cell r="HC52">
            <v>-0.39168000000000003</v>
          </cell>
          <cell r="HD52">
            <v>-0.58140999999999998</v>
          </cell>
          <cell r="HE52">
            <v>-0.63534000000000002</v>
          </cell>
          <cell r="HF52">
            <v>-0.40862999999999999</v>
          </cell>
          <cell r="HG52">
            <v>7.263E-2</v>
          </cell>
          <cell r="HK52">
            <v>240.07979</v>
          </cell>
          <cell r="HL52">
            <v>498.22242999999997</v>
          </cell>
          <cell r="HM52">
            <v>753.04696000000001</v>
          </cell>
          <cell r="HN52">
            <v>1007.17102</v>
          </cell>
          <cell r="HO52">
            <v>236.65359000000001</v>
          </cell>
          <cell r="HS52">
            <v>42.487400000000001</v>
          </cell>
          <cell r="HT52">
            <v>85.758809999999997</v>
          </cell>
          <cell r="HU52">
            <v>140.90364000000002</v>
          </cell>
          <cell r="HV52">
            <v>199.76329999999999</v>
          </cell>
          <cell r="HW52">
            <v>36.674620000000004</v>
          </cell>
          <cell r="IA52">
            <v>0.17697199751799184</v>
          </cell>
          <cell r="IB52">
            <v>0.17212956470064988</v>
          </cell>
          <cell r="IC52">
            <v>0.18711135889852079</v>
          </cell>
          <cell r="ID52">
            <v>0.1983409927739978</v>
          </cell>
          <cell r="IE52">
            <v>0.15497174583322401</v>
          </cell>
          <cell r="IF52">
            <v>0</v>
          </cell>
          <cell r="IG52">
            <v>0</v>
          </cell>
          <cell r="IH52">
            <v>0</v>
          </cell>
          <cell r="II52">
            <v>31.13185</v>
          </cell>
          <cell r="IJ52">
            <v>62.653500000000001</v>
          </cell>
          <cell r="IK52">
            <v>107.29796</v>
          </cell>
          <cell r="IL52">
            <v>155.43185</v>
          </cell>
          <cell r="IM52">
            <v>25.718229999999998</v>
          </cell>
          <cell r="IR52" t="str">
            <v>AUD</v>
          </cell>
          <cell r="IS52">
            <v>1.43225</v>
          </cell>
          <cell r="IT52">
            <v>1.4275500000000001</v>
          </cell>
          <cell r="IU52">
            <v>1.46383</v>
          </cell>
          <cell r="IV52">
            <v>1.47807</v>
          </cell>
          <cell r="IW52">
            <v>1.52824</v>
          </cell>
        </row>
        <row r="53">
          <cell r="A53">
            <v>53</v>
          </cell>
          <cell r="B53" t="str">
            <v>Bangladesh</v>
          </cell>
          <cell r="C53">
            <v>472.87200000000001</v>
          </cell>
          <cell r="D53">
            <v>891.09299999999996</v>
          </cell>
          <cell r="E53">
            <v>1153.088</v>
          </cell>
          <cell r="F53">
            <v>1533.7329999999999</v>
          </cell>
          <cell r="G53">
            <v>566.40300000000002</v>
          </cell>
          <cell r="K53">
            <v>6942.0235382999999</v>
          </cell>
          <cell r="L53">
            <v>6896.9588999999996</v>
          </cell>
          <cell r="M53">
            <v>6876.7798327999999</v>
          </cell>
          <cell r="N53">
            <v>6797.1131393000005</v>
          </cell>
          <cell r="O53">
            <v>6269.9899119999991</v>
          </cell>
          <cell r="S53">
            <v>37.574419999999996</v>
          </cell>
          <cell r="T53">
            <v>71.01691000000001</v>
          </cell>
          <cell r="U53">
            <v>91.817689999999999</v>
          </cell>
          <cell r="V53">
            <v>121.23128</v>
          </cell>
          <cell r="W53">
            <v>41.128550000000004</v>
          </cell>
          <cell r="AA53">
            <v>7.8589599999999997</v>
          </cell>
          <cell r="AB53">
            <v>13.736030000000001</v>
          </cell>
          <cell r="AC53">
            <v>17.776779999999999</v>
          </cell>
          <cell r="AD53">
            <v>22.805330000000001</v>
          </cell>
          <cell r="AE53">
            <v>9.6662400000000002</v>
          </cell>
          <cell r="AI53">
            <v>0.20915718725664961</v>
          </cell>
          <cell r="AJ53">
            <v>0.19341914482057865</v>
          </cell>
          <cell r="AK53">
            <v>0.19360953210650364</v>
          </cell>
          <cell r="AL53">
            <v>0.18811423916335784</v>
          </cell>
          <cell r="AM53">
            <v>0.23502506166640932</v>
          </cell>
          <cell r="AN53">
            <v>0</v>
          </cell>
          <cell r="AO53">
            <v>0</v>
          </cell>
          <cell r="AP53">
            <v>0</v>
          </cell>
          <cell r="AQ53">
            <v>6.9463599999999994</v>
          </cell>
          <cell r="AR53">
            <v>11.90277</v>
          </cell>
          <cell r="AS53">
            <v>15.023569999999999</v>
          </cell>
          <cell r="AT53">
            <v>19.108070000000001</v>
          </cell>
          <cell r="AU53">
            <v>8.7134699999999992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DC53">
            <v>0</v>
          </cell>
          <cell r="DD53">
            <v>0</v>
          </cell>
          <cell r="DE53">
            <v>0</v>
          </cell>
          <cell r="DF53">
            <v>0</v>
          </cell>
          <cell r="DG53">
            <v>0</v>
          </cell>
          <cell r="DK53">
            <v>0</v>
          </cell>
          <cell r="DL53">
            <v>0</v>
          </cell>
          <cell r="DM53">
            <v>0</v>
          </cell>
          <cell r="DN53">
            <v>0</v>
          </cell>
          <cell r="DO53">
            <v>0</v>
          </cell>
          <cell r="DP53">
            <v>0</v>
          </cell>
          <cell r="DQ53">
            <v>0</v>
          </cell>
          <cell r="DR53">
            <v>0</v>
          </cell>
          <cell r="DS53">
            <v>0</v>
          </cell>
          <cell r="DT53">
            <v>0</v>
          </cell>
          <cell r="DU53">
            <v>0</v>
          </cell>
          <cell r="DV53">
            <v>0</v>
          </cell>
          <cell r="DW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  <cell r="EE53">
            <v>0</v>
          </cell>
          <cell r="EI53">
            <v>0</v>
          </cell>
          <cell r="EJ53">
            <v>0</v>
          </cell>
          <cell r="EK53">
            <v>0</v>
          </cell>
          <cell r="EL53">
            <v>0</v>
          </cell>
          <cell r="EM53">
            <v>0</v>
          </cell>
          <cell r="EQ53">
            <v>0</v>
          </cell>
          <cell r="ER53">
            <v>0</v>
          </cell>
          <cell r="ES53">
            <v>0</v>
          </cell>
          <cell r="ET53">
            <v>0</v>
          </cell>
          <cell r="EU53">
            <v>0</v>
          </cell>
          <cell r="EY53">
            <v>0</v>
          </cell>
          <cell r="EZ53">
            <v>0</v>
          </cell>
          <cell r="FA53">
            <v>0</v>
          </cell>
          <cell r="FB53">
            <v>0</v>
          </cell>
          <cell r="FC53">
            <v>0</v>
          </cell>
          <cell r="FG53">
            <v>0</v>
          </cell>
          <cell r="FH53">
            <v>0</v>
          </cell>
          <cell r="FI53">
            <v>0</v>
          </cell>
          <cell r="FJ53">
            <v>0</v>
          </cell>
          <cell r="FK53">
            <v>0</v>
          </cell>
          <cell r="FL53">
            <v>0</v>
          </cell>
          <cell r="FM53">
            <v>0</v>
          </cell>
          <cell r="FN53">
            <v>0</v>
          </cell>
          <cell r="FO53">
            <v>0</v>
          </cell>
          <cell r="FP53">
            <v>0</v>
          </cell>
          <cell r="FQ53">
            <v>0</v>
          </cell>
          <cell r="FR53">
            <v>0</v>
          </cell>
          <cell r="FS53">
            <v>0</v>
          </cell>
          <cell r="FW53">
            <v>0</v>
          </cell>
          <cell r="FX53">
            <v>0</v>
          </cell>
          <cell r="FY53">
            <v>0</v>
          </cell>
          <cell r="FZ53">
            <v>0</v>
          </cell>
          <cell r="GA53">
            <v>0</v>
          </cell>
          <cell r="GE53">
            <v>0</v>
          </cell>
          <cell r="GF53">
            <v>0</v>
          </cell>
          <cell r="GG53">
            <v>0</v>
          </cell>
          <cell r="GH53">
            <v>0</v>
          </cell>
          <cell r="GI53">
            <v>0</v>
          </cell>
          <cell r="GM53">
            <v>0</v>
          </cell>
          <cell r="GN53">
            <v>0</v>
          </cell>
          <cell r="GO53">
            <v>0</v>
          </cell>
          <cell r="GP53">
            <v>0</v>
          </cell>
          <cell r="GQ53">
            <v>0</v>
          </cell>
          <cell r="GU53">
            <v>0</v>
          </cell>
          <cell r="GV53">
            <v>0</v>
          </cell>
          <cell r="GW53">
            <v>0</v>
          </cell>
          <cell r="GX53">
            <v>0</v>
          </cell>
          <cell r="GY53">
            <v>0</v>
          </cell>
          <cell r="GZ53">
            <v>0</v>
          </cell>
          <cell r="HA53">
            <v>0</v>
          </cell>
          <cell r="HB53">
            <v>0</v>
          </cell>
          <cell r="HC53">
            <v>0</v>
          </cell>
          <cell r="HD53">
            <v>0</v>
          </cell>
          <cell r="HE53">
            <v>0</v>
          </cell>
          <cell r="HF53">
            <v>0</v>
          </cell>
          <cell r="HG53">
            <v>0</v>
          </cell>
          <cell r="HK53">
            <v>37.574419999999996</v>
          </cell>
          <cell r="HL53">
            <v>71.01691000000001</v>
          </cell>
          <cell r="HM53">
            <v>91.817689999999999</v>
          </cell>
          <cell r="HN53">
            <v>121.23128</v>
          </cell>
          <cell r="HO53">
            <v>41.128550000000004</v>
          </cell>
          <cell r="HS53">
            <v>7.8589599999999997</v>
          </cell>
          <cell r="HT53">
            <v>13.736030000000001</v>
          </cell>
          <cell r="HU53">
            <v>17.776779999999999</v>
          </cell>
          <cell r="HV53">
            <v>22.805330000000001</v>
          </cell>
          <cell r="HW53">
            <v>9.6662400000000002</v>
          </cell>
          <cell r="IA53">
            <v>0.20915718725664961</v>
          </cell>
          <cell r="IB53">
            <v>0.19341914482057865</v>
          </cell>
          <cell r="IC53">
            <v>0.19360953210650364</v>
          </cell>
          <cell r="ID53">
            <v>0.18811423916335784</v>
          </cell>
          <cell r="IE53">
            <v>0.23502506166640932</v>
          </cell>
          <cell r="IF53">
            <v>0</v>
          </cell>
          <cell r="IG53">
            <v>0</v>
          </cell>
          <cell r="IH53">
            <v>0</v>
          </cell>
          <cell r="II53">
            <v>6.9463599999999994</v>
          </cell>
          <cell r="IJ53">
            <v>11.90277</v>
          </cell>
          <cell r="IK53">
            <v>15.023569999999999</v>
          </cell>
          <cell r="IL53">
            <v>19.108070000000001</v>
          </cell>
          <cell r="IM53">
            <v>8.7134699999999992</v>
          </cell>
          <cell r="IR53" t="str">
            <v>BDT</v>
          </cell>
          <cell r="IS53">
            <v>87.751530000000002</v>
          </cell>
          <cell r="IT53">
            <v>86.972999999999999</v>
          </cell>
          <cell r="IU53">
            <v>86.849959999999996</v>
          </cell>
          <cell r="IV53">
            <v>86.48827</v>
          </cell>
          <cell r="IW53">
            <v>86.661919999999995</v>
          </cell>
        </row>
        <row r="54">
          <cell r="A54">
            <v>54</v>
          </cell>
          <cell r="B54" t="str">
            <v>Brunei</v>
          </cell>
          <cell r="C54">
            <v>58.390999999999998</v>
          </cell>
          <cell r="D54">
            <v>129.28899999999999</v>
          </cell>
          <cell r="E54">
            <v>190.04599999999999</v>
          </cell>
          <cell r="F54">
            <v>251.96600000000001</v>
          </cell>
          <cell r="G54">
            <v>65.474000000000004</v>
          </cell>
          <cell r="K54">
            <v>151.3517928</v>
          </cell>
          <cell r="L54">
            <v>150.55953450000001</v>
          </cell>
          <cell r="M54">
            <v>150.17346840000002</v>
          </cell>
          <cell r="N54">
            <v>150.5802151</v>
          </cell>
          <cell r="O54">
            <v>152.37964980000001</v>
          </cell>
          <cell r="S54">
            <v>5.8041200000000002</v>
          </cell>
          <cell r="T54">
            <v>12.967180000000001</v>
          </cell>
          <cell r="U54">
            <v>18.840709999999998</v>
          </cell>
          <cell r="V54">
            <v>24.970020000000002</v>
          </cell>
          <cell r="W54">
            <v>6.4776499999999997</v>
          </cell>
          <cell r="AA54">
            <v>1.6912400000000001</v>
          </cell>
          <cell r="AB54">
            <v>4.0088999999999997</v>
          </cell>
          <cell r="AC54">
            <v>5.7793100000000006</v>
          </cell>
          <cell r="AD54">
            <v>7.4833400000000001</v>
          </cell>
          <cell r="AE54">
            <v>1.91906</v>
          </cell>
          <cell r="AI54">
            <v>0.29138611882593746</v>
          </cell>
          <cell r="AJ54">
            <v>0.30915742667256868</v>
          </cell>
          <cell r="AK54">
            <v>0.30674587104201495</v>
          </cell>
          <cell r="AL54">
            <v>0.2996929918358095</v>
          </cell>
          <cell r="AM54">
            <v>0.29625867405617778</v>
          </cell>
          <cell r="AN54">
            <v>0</v>
          </cell>
          <cell r="AO54">
            <v>0</v>
          </cell>
          <cell r="AP54">
            <v>0</v>
          </cell>
          <cell r="AQ54">
            <v>1.4942299999999999</v>
          </cell>
          <cell r="AR54">
            <v>3.5973899999999999</v>
          </cell>
          <cell r="AS54">
            <v>5.1604700000000001</v>
          </cell>
          <cell r="AT54">
            <v>6.6601599999999994</v>
          </cell>
          <cell r="AU54">
            <v>1.71746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E54">
            <v>0</v>
          </cell>
          <cell r="CF54">
            <v>0</v>
          </cell>
          <cell r="CG54">
            <v>0</v>
          </cell>
          <cell r="CH54">
            <v>0</v>
          </cell>
          <cell r="CI54">
            <v>0</v>
          </cell>
          <cell r="CJ54">
            <v>0</v>
          </cell>
          <cell r="CK54">
            <v>0</v>
          </cell>
          <cell r="CL54">
            <v>0</v>
          </cell>
          <cell r="CM54">
            <v>0</v>
          </cell>
          <cell r="CN54">
            <v>0</v>
          </cell>
          <cell r="CO54">
            <v>0</v>
          </cell>
          <cell r="CP54">
            <v>0</v>
          </cell>
          <cell r="CQ54">
            <v>0</v>
          </cell>
          <cell r="CU54">
            <v>0</v>
          </cell>
          <cell r="CV54">
            <v>0</v>
          </cell>
          <cell r="CW54">
            <v>0</v>
          </cell>
          <cell r="CX54">
            <v>0</v>
          </cell>
          <cell r="CY54">
            <v>0</v>
          </cell>
          <cell r="DC54">
            <v>0</v>
          </cell>
          <cell r="DD54">
            <v>0</v>
          </cell>
          <cell r="DE54">
            <v>0</v>
          </cell>
          <cell r="DF54">
            <v>0</v>
          </cell>
          <cell r="DG54">
            <v>0</v>
          </cell>
          <cell r="DK54">
            <v>0</v>
          </cell>
          <cell r="DL54">
            <v>0</v>
          </cell>
          <cell r="DM54">
            <v>0</v>
          </cell>
          <cell r="DN54">
            <v>0</v>
          </cell>
          <cell r="DO54">
            <v>0</v>
          </cell>
          <cell r="DP54">
            <v>0</v>
          </cell>
          <cell r="DQ54">
            <v>0</v>
          </cell>
          <cell r="DR54">
            <v>0</v>
          </cell>
          <cell r="DS54">
            <v>0</v>
          </cell>
          <cell r="DT54">
            <v>0</v>
          </cell>
          <cell r="DU54">
            <v>0</v>
          </cell>
          <cell r="DV54">
            <v>0</v>
          </cell>
          <cell r="DW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  <cell r="EE54">
            <v>0</v>
          </cell>
          <cell r="EI54">
            <v>0</v>
          </cell>
          <cell r="EJ54">
            <v>0</v>
          </cell>
          <cell r="EK54">
            <v>0</v>
          </cell>
          <cell r="EL54">
            <v>0</v>
          </cell>
          <cell r="EM54">
            <v>0</v>
          </cell>
          <cell r="EQ54">
            <v>0</v>
          </cell>
          <cell r="ER54">
            <v>0</v>
          </cell>
          <cell r="ES54">
            <v>0</v>
          </cell>
          <cell r="ET54">
            <v>0</v>
          </cell>
          <cell r="EU54">
            <v>0</v>
          </cell>
          <cell r="EY54">
            <v>0</v>
          </cell>
          <cell r="EZ54">
            <v>0</v>
          </cell>
          <cell r="FA54">
            <v>0</v>
          </cell>
          <cell r="FB54">
            <v>0</v>
          </cell>
          <cell r="FC54">
            <v>0</v>
          </cell>
          <cell r="FG54">
            <v>0</v>
          </cell>
          <cell r="FH54">
            <v>0</v>
          </cell>
          <cell r="FI54">
            <v>0</v>
          </cell>
          <cell r="FJ54">
            <v>0</v>
          </cell>
          <cell r="FK54">
            <v>0</v>
          </cell>
          <cell r="FL54">
            <v>0</v>
          </cell>
          <cell r="FM54">
            <v>0</v>
          </cell>
          <cell r="FN54">
            <v>0</v>
          </cell>
          <cell r="FO54">
            <v>0</v>
          </cell>
          <cell r="FP54">
            <v>0</v>
          </cell>
          <cell r="FQ54">
            <v>0</v>
          </cell>
          <cell r="FR54">
            <v>0</v>
          </cell>
          <cell r="FS54">
            <v>0</v>
          </cell>
          <cell r="FW54">
            <v>0</v>
          </cell>
          <cell r="FX54">
            <v>0</v>
          </cell>
          <cell r="FY54">
            <v>0</v>
          </cell>
          <cell r="FZ54">
            <v>0</v>
          </cell>
          <cell r="GA54">
            <v>0</v>
          </cell>
          <cell r="GE54">
            <v>0</v>
          </cell>
          <cell r="GF54">
            <v>0</v>
          </cell>
          <cell r="GG54">
            <v>0</v>
          </cell>
          <cell r="GH54">
            <v>0</v>
          </cell>
          <cell r="GI54">
            <v>0</v>
          </cell>
          <cell r="GM54">
            <v>0</v>
          </cell>
          <cell r="GN54">
            <v>0</v>
          </cell>
          <cell r="GO54">
            <v>0</v>
          </cell>
          <cell r="GP54">
            <v>0</v>
          </cell>
          <cell r="GQ54">
            <v>0</v>
          </cell>
          <cell r="GU54">
            <v>0</v>
          </cell>
          <cell r="GV54">
            <v>0</v>
          </cell>
          <cell r="GW54">
            <v>0</v>
          </cell>
          <cell r="GX54">
            <v>0</v>
          </cell>
          <cell r="GY54">
            <v>0</v>
          </cell>
          <cell r="GZ54">
            <v>0</v>
          </cell>
          <cell r="HA54">
            <v>0</v>
          </cell>
          <cell r="HB54">
            <v>0</v>
          </cell>
          <cell r="HC54">
            <v>0</v>
          </cell>
          <cell r="HD54">
            <v>0</v>
          </cell>
          <cell r="HE54">
            <v>0</v>
          </cell>
          <cell r="HF54">
            <v>0</v>
          </cell>
          <cell r="HG54">
            <v>0</v>
          </cell>
          <cell r="HK54">
            <v>5.8041200000000002</v>
          </cell>
          <cell r="HL54">
            <v>12.967180000000001</v>
          </cell>
          <cell r="HM54">
            <v>18.840709999999998</v>
          </cell>
          <cell r="HN54">
            <v>24.970020000000002</v>
          </cell>
          <cell r="HO54">
            <v>6.4776499999999997</v>
          </cell>
          <cell r="HS54">
            <v>1.6912400000000001</v>
          </cell>
          <cell r="HT54">
            <v>4.0088999999999997</v>
          </cell>
          <cell r="HU54">
            <v>5.7793100000000006</v>
          </cell>
          <cell r="HV54">
            <v>7.4833400000000001</v>
          </cell>
          <cell r="HW54">
            <v>1.91906</v>
          </cell>
          <cell r="IA54">
            <v>0.29138611882593746</v>
          </cell>
          <cell r="IB54">
            <v>0.30915742667256868</v>
          </cell>
          <cell r="IC54">
            <v>0.30674587104201495</v>
          </cell>
          <cell r="ID54">
            <v>0.2996929918358095</v>
          </cell>
          <cell r="IE54">
            <v>0.29625867405617778</v>
          </cell>
          <cell r="IF54">
            <v>0</v>
          </cell>
          <cell r="IG54">
            <v>0</v>
          </cell>
          <cell r="IH54">
            <v>0</v>
          </cell>
          <cell r="II54">
            <v>1.4942299999999999</v>
          </cell>
          <cell r="IJ54">
            <v>3.5973899999999999</v>
          </cell>
          <cell r="IK54">
            <v>5.1604700000000001</v>
          </cell>
          <cell r="IL54">
            <v>6.6601599999999994</v>
          </cell>
          <cell r="IM54">
            <v>1.71746</v>
          </cell>
          <cell r="IR54" t="str">
            <v>BND</v>
          </cell>
          <cell r="IS54">
            <v>1.5278799999999999</v>
          </cell>
          <cell r="IT54">
            <v>1.50665</v>
          </cell>
          <cell r="IU54">
            <v>1.5205900000000001</v>
          </cell>
          <cell r="IV54">
            <v>1.52579</v>
          </cell>
          <cell r="IW54">
            <v>1.5476300000000001</v>
          </cell>
        </row>
        <row r="55">
          <cell r="A55">
            <v>55</v>
          </cell>
          <cell r="B55" t="str">
            <v>China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K55">
            <v>240.97431546350262</v>
          </cell>
          <cell r="L55">
            <v>226.11018546394877</v>
          </cell>
          <cell r="M55">
            <v>215.60294339365333</v>
          </cell>
          <cell r="N55">
            <v>206.80149017088615</v>
          </cell>
          <cell r="O55">
            <v>183.1302751824455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AA55">
            <v>-1.42689</v>
          </cell>
          <cell r="AB55">
            <v>-3.1199599999999998</v>
          </cell>
          <cell r="AC55">
            <v>-4.5495900000000002</v>
          </cell>
          <cell r="AD55">
            <v>-5.9446400000000006</v>
          </cell>
          <cell r="AE55">
            <v>-0.75727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-1.42689</v>
          </cell>
          <cell r="AR55">
            <v>-3.1199599999999998</v>
          </cell>
          <cell r="AS55">
            <v>-4.5495900000000002</v>
          </cell>
          <cell r="AT55">
            <v>-5.9446400000000006</v>
          </cell>
          <cell r="AU55">
            <v>-0.75727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CO55">
            <v>0</v>
          </cell>
          <cell r="CP55">
            <v>0</v>
          </cell>
          <cell r="CQ55">
            <v>0</v>
          </cell>
          <cell r="CU55">
            <v>0</v>
          </cell>
          <cell r="CV55">
            <v>0</v>
          </cell>
          <cell r="CW55">
            <v>0</v>
          </cell>
          <cell r="CX55">
            <v>0</v>
          </cell>
          <cell r="CY55">
            <v>0</v>
          </cell>
          <cell r="DC55">
            <v>0</v>
          </cell>
          <cell r="DD55">
            <v>0</v>
          </cell>
          <cell r="DE55">
            <v>0</v>
          </cell>
          <cell r="DF55">
            <v>0</v>
          </cell>
          <cell r="DG55">
            <v>0</v>
          </cell>
          <cell r="DK55">
            <v>0</v>
          </cell>
          <cell r="DL55">
            <v>0</v>
          </cell>
          <cell r="DM55">
            <v>0</v>
          </cell>
          <cell r="DN55">
            <v>0</v>
          </cell>
          <cell r="DO55">
            <v>0</v>
          </cell>
          <cell r="DP55">
            <v>0</v>
          </cell>
          <cell r="DQ55">
            <v>0</v>
          </cell>
          <cell r="DR55">
            <v>0</v>
          </cell>
          <cell r="DS55">
            <v>0</v>
          </cell>
          <cell r="DT55">
            <v>0</v>
          </cell>
          <cell r="DU55">
            <v>0</v>
          </cell>
          <cell r="DV55">
            <v>0</v>
          </cell>
          <cell r="DW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  <cell r="EE55">
            <v>0</v>
          </cell>
          <cell r="EQ55">
            <v>0</v>
          </cell>
          <cell r="ER55">
            <v>0</v>
          </cell>
          <cell r="ES55">
            <v>0</v>
          </cell>
          <cell r="ET55">
            <v>0</v>
          </cell>
          <cell r="EU55">
            <v>0</v>
          </cell>
          <cell r="EY55">
            <v>0</v>
          </cell>
          <cell r="EZ55">
            <v>0</v>
          </cell>
          <cell r="FA55">
            <v>0</v>
          </cell>
          <cell r="FB55">
            <v>0</v>
          </cell>
          <cell r="FC55">
            <v>0</v>
          </cell>
          <cell r="FG55">
            <v>0</v>
          </cell>
          <cell r="FH55">
            <v>0</v>
          </cell>
          <cell r="FI55">
            <v>0</v>
          </cell>
          <cell r="FJ55">
            <v>0</v>
          </cell>
          <cell r="FK55">
            <v>0</v>
          </cell>
          <cell r="FL55">
            <v>0</v>
          </cell>
          <cell r="FM55">
            <v>0</v>
          </cell>
          <cell r="FN55">
            <v>0</v>
          </cell>
          <cell r="FO55">
            <v>0</v>
          </cell>
          <cell r="FP55">
            <v>0</v>
          </cell>
          <cell r="FQ55">
            <v>0</v>
          </cell>
          <cell r="FR55">
            <v>0</v>
          </cell>
          <cell r="FS55">
            <v>0</v>
          </cell>
          <cell r="FW55">
            <v>0</v>
          </cell>
          <cell r="FX55">
            <v>0</v>
          </cell>
          <cell r="FY55">
            <v>0</v>
          </cell>
          <cell r="FZ55">
            <v>0</v>
          </cell>
          <cell r="GA55">
            <v>0</v>
          </cell>
          <cell r="GE55">
            <v>0</v>
          </cell>
          <cell r="GF55">
            <v>0</v>
          </cell>
          <cell r="GG55">
            <v>0</v>
          </cell>
          <cell r="GH55">
            <v>0</v>
          </cell>
          <cell r="GI55">
            <v>0</v>
          </cell>
          <cell r="GM55">
            <v>0</v>
          </cell>
          <cell r="GN55">
            <v>0</v>
          </cell>
          <cell r="GO55">
            <v>0</v>
          </cell>
          <cell r="GP55">
            <v>0</v>
          </cell>
          <cell r="GQ55">
            <v>0</v>
          </cell>
          <cell r="GU55">
            <v>0</v>
          </cell>
          <cell r="GV55">
            <v>0</v>
          </cell>
          <cell r="GW55">
            <v>0</v>
          </cell>
          <cell r="GX55">
            <v>0</v>
          </cell>
          <cell r="GY55">
            <v>0</v>
          </cell>
          <cell r="GZ55">
            <v>0</v>
          </cell>
          <cell r="HA55">
            <v>0</v>
          </cell>
          <cell r="HB55">
            <v>0</v>
          </cell>
          <cell r="HC55">
            <v>0</v>
          </cell>
          <cell r="HD55">
            <v>0</v>
          </cell>
          <cell r="HE55">
            <v>0</v>
          </cell>
          <cell r="HF55">
            <v>0</v>
          </cell>
          <cell r="HG55">
            <v>0</v>
          </cell>
          <cell r="HK55">
            <v>0</v>
          </cell>
          <cell r="HL55">
            <v>0</v>
          </cell>
          <cell r="HM55">
            <v>0</v>
          </cell>
          <cell r="HN55">
            <v>0</v>
          </cell>
          <cell r="HO55">
            <v>0</v>
          </cell>
          <cell r="HS55">
            <v>-1.32246</v>
          </cell>
          <cell r="HT55">
            <v>0.42052999999999996</v>
          </cell>
          <cell r="HU55">
            <v>2.3131900000000001</v>
          </cell>
          <cell r="HV55">
            <v>-1.89337</v>
          </cell>
          <cell r="HW55">
            <v>-3.9979299999999998</v>
          </cell>
          <cell r="IA55">
            <v>0</v>
          </cell>
          <cell r="IB55">
            <v>0</v>
          </cell>
          <cell r="IC55">
            <v>0</v>
          </cell>
          <cell r="ID55">
            <v>0</v>
          </cell>
          <cell r="IE55">
            <v>0</v>
          </cell>
          <cell r="IF55">
            <v>0</v>
          </cell>
          <cell r="IG55">
            <v>0</v>
          </cell>
          <cell r="IH55">
            <v>0</v>
          </cell>
          <cell r="II55">
            <v>-1.32246</v>
          </cell>
          <cell r="IJ55">
            <v>0.42052999999999996</v>
          </cell>
          <cell r="IK55">
            <v>2.3131900000000001</v>
          </cell>
          <cell r="IL55">
            <v>-1.89337</v>
          </cell>
          <cell r="IM55">
            <v>-3.9979299999999998</v>
          </cell>
          <cell r="IR55" t="str">
            <v>RMB</v>
          </cell>
          <cell r="IS55">
            <v>7.0264800000000003</v>
          </cell>
          <cell r="IT55">
            <v>6.9462400000000004</v>
          </cell>
          <cell r="IU55">
            <v>6.9690899999999996</v>
          </cell>
          <cell r="IV55">
            <v>6.9772400000000001</v>
          </cell>
          <cell r="IW55">
            <v>7.2209300000000001</v>
          </cell>
        </row>
        <row r="56">
          <cell r="A56">
            <v>56</v>
          </cell>
          <cell r="B56" t="str">
            <v>Hongkong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G56">
            <v>92.109060000000014</v>
          </cell>
          <cell r="BH56">
            <v>89.361396000000013</v>
          </cell>
          <cell r="BI56">
            <v>90.448666000000003</v>
          </cell>
          <cell r="BJ56">
            <v>89.683481199999989</v>
          </cell>
          <cell r="BK56">
            <v>90.729391899999996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DC56">
            <v>0.35141</v>
          </cell>
          <cell r="DD56">
            <v>0.70850999999999997</v>
          </cell>
          <cell r="DE56">
            <v>1.0643900000000002</v>
          </cell>
          <cell r="DF56">
            <v>1.4253699999999998</v>
          </cell>
          <cell r="DG56">
            <v>0.35719999999999996</v>
          </cell>
          <cell r="DK56">
            <v>0</v>
          </cell>
          <cell r="DL56">
            <v>0</v>
          </cell>
          <cell r="DM56">
            <v>0</v>
          </cell>
          <cell r="DN56">
            <v>0</v>
          </cell>
          <cell r="DO56">
            <v>0</v>
          </cell>
          <cell r="DP56">
            <v>0</v>
          </cell>
          <cell r="DQ56">
            <v>0</v>
          </cell>
          <cell r="DR56">
            <v>0</v>
          </cell>
          <cell r="DS56">
            <v>0.35141</v>
          </cell>
          <cell r="DT56">
            <v>0.70850999999999997</v>
          </cell>
          <cell r="DU56">
            <v>1.0643900000000002</v>
          </cell>
          <cell r="DV56">
            <v>1.4253699999999998</v>
          </cell>
          <cell r="DW56">
            <v>0.35719999999999996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  <cell r="EE56">
            <v>0</v>
          </cell>
          <cell r="EI56">
            <v>970.7281200000001</v>
          </cell>
          <cell r="EJ56">
            <v>988.43055750000008</v>
          </cell>
          <cell r="EK56">
            <v>1006.435969</v>
          </cell>
          <cell r="EL56">
            <v>1003.9902189999999</v>
          </cell>
          <cell r="EM56">
            <v>989.43964089999997</v>
          </cell>
          <cell r="EQ56">
            <v>0</v>
          </cell>
          <cell r="ER56">
            <v>0</v>
          </cell>
          <cell r="ES56">
            <v>0</v>
          </cell>
          <cell r="ET56">
            <v>0</v>
          </cell>
          <cell r="EU56">
            <v>0</v>
          </cell>
          <cell r="EY56">
            <v>0.35141</v>
          </cell>
          <cell r="EZ56">
            <v>0.70850999999999997</v>
          </cell>
          <cell r="FA56">
            <v>1.0643900000000002</v>
          </cell>
          <cell r="FB56">
            <v>1.4253699999999998</v>
          </cell>
          <cell r="FC56">
            <v>0.35719999999999996</v>
          </cell>
          <cell r="FG56">
            <v>0</v>
          </cell>
          <cell r="FH56">
            <v>0</v>
          </cell>
          <cell r="FI56">
            <v>0</v>
          </cell>
          <cell r="FJ56">
            <v>0</v>
          </cell>
          <cell r="FK56">
            <v>0</v>
          </cell>
          <cell r="FL56">
            <v>0</v>
          </cell>
          <cell r="FM56">
            <v>0</v>
          </cell>
          <cell r="FN56">
            <v>0</v>
          </cell>
          <cell r="FO56">
            <v>0.35141</v>
          </cell>
          <cell r="FP56">
            <v>0.70850999999999997</v>
          </cell>
          <cell r="FQ56">
            <v>1.0643900000000002</v>
          </cell>
          <cell r="FR56">
            <v>1.4253699999999998</v>
          </cell>
          <cell r="FS56">
            <v>0.35719999999999996</v>
          </cell>
          <cell r="FW56">
            <v>0</v>
          </cell>
          <cell r="FX56">
            <v>0</v>
          </cell>
          <cell r="FY56">
            <v>0</v>
          </cell>
          <cell r="FZ56">
            <v>0</v>
          </cell>
          <cell r="GA56">
            <v>0</v>
          </cell>
          <cell r="GE56">
            <v>0</v>
          </cell>
          <cell r="GF56">
            <v>0</v>
          </cell>
          <cell r="GG56">
            <v>0</v>
          </cell>
          <cell r="GH56">
            <v>0</v>
          </cell>
          <cell r="GI56">
            <v>0</v>
          </cell>
          <cell r="GM56">
            <v>0</v>
          </cell>
          <cell r="GN56">
            <v>0</v>
          </cell>
          <cell r="GO56">
            <v>0</v>
          </cell>
          <cell r="GP56">
            <v>0</v>
          </cell>
          <cell r="GQ56">
            <v>0</v>
          </cell>
          <cell r="GU56">
            <v>0</v>
          </cell>
          <cell r="GV56">
            <v>0</v>
          </cell>
          <cell r="GW56">
            <v>0</v>
          </cell>
          <cell r="GX56">
            <v>0</v>
          </cell>
          <cell r="GY56">
            <v>0</v>
          </cell>
          <cell r="GZ56">
            <v>0</v>
          </cell>
          <cell r="HA56">
            <v>0</v>
          </cell>
          <cell r="HB56">
            <v>0</v>
          </cell>
          <cell r="HC56">
            <v>0</v>
          </cell>
          <cell r="HD56">
            <v>0</v>
          </cell>
          <cell r="HE56">
            <v>0</v>
          </cell>
          <cell r="HF56">
            <v>0</v>
          </cell>
          <cell r="HG56">
            <v>0</v>
          </cell>
          <cell r="HK56">
            <v>0</v>
          </cell>
          <cell r="HL56">
            <v>0</v>
          </cell>
          <cell r="HM56">
            <v>0</v>
          </cell>
          <cell r="HN56">
            <v>0</v>
          </cell>
          <cell r="HO56">
            <v>0</v>
          </cell>
          <cell r="HS56">
            <v>6.5081600000000002</v>
          </cell>
          <cell r="HT56">
            <v>13.649659999999999</v>
          </cell>
          <cell r="HU56">
            <v>20.523119999999999</v>
          </cell>
          <cell r="HV56">
            <v>25.059720000000002</v>
          </cell>
          <cell r="HW56">
            <v>5.9724599999999999</v>
          </cell>
          <cell r="IA56">
            <v>0</v>
          </cell>
          <cell r="IB56">
            <v>0</v>
          </cell>
          <cell r="IC56">
            <v>0</v>
          </cell>
          <cell r="ID56">
            <v>0</v>
          </cell>
          <cell r="IE56">
            <v>0</v>
          </cell>
          <cell r="IF56">
            <v>0</v>
          </cell>
          <cell r="IG56">
            <v>0</v>
          </cell>
          <cell r="IH56">
            <v>0</v>
          </cell>
          <cell r="II56">
            <v>6.5081600000000002</v>
          </cell>
          <cell r="IJ56">
            <v>13.649659999999999</v>
          </cell>
          <cell r="IK56">
            <v>20.523119999999999</v>
          </cell>
          <cell r="IL56">
            <v>25.059720000000002</v>
          </cell>
          <cell r="IM56">
            <v>5.9724599999999999</v>
          </cell>
          <cell r="IR56" t="str">
            <v>HKD</v>
          </cell>
          <cell r="IS56">
            <v>8.7390000000000008</v>
          </cell>
          <cell r="IT56">
            <v>8.6590500000000006</v>
          </cell>
          <cell r="IU56">
            <v>8.6471</v>
          </cell>
          <cell r="IV56">
            <v>8.6068599999999993</v>
          </cell>
          <cell r="IW56">
            <v>8.5836699999999997</v>
          </cell>
        </row>
        <row r="57">
          <cell r="A57">
            <v>57</v>
          </cell>
          <cell r="B57" t="str">
            <v>India</v>
          </cell>
          <cell r="C57">
            <v>1090.075</v>
          </cell>
          <cell r="D57">
            <v>2272.1970000000001</v>
          </cell>
          <cell r="E57">
            <v>3330.5329999999999</v>
          </cell>
          <cell r="F57">
            <v>4425.3</v>
          </cell>
          <cell r="G57">
            <v>1116.325</v>
          </cell>
          <cell r="K57">
            <v>3033.4344599999995</v>
          </cell>
          <cell r="L57">
            <v>3007.1092908000001</v>
          </cell>
          <cell r="M57">
            <v>3040.1501130000001</v>
          </cell>
          <cell r="N57">
            <v>3051.2325448000001</v>
          </cell>
          <cell r="O57">
            <v>2950.7616056999996</v>
          </cell>
          <cell r="S57">
            <v>57.401800000000001</v>
          </cell>
          <cell r="T57">
            <v>119.80257</v>
          </cell>
          <cell r="U57">
            <v>174.93499</v>
          </cell>
          <cell r="V57">
            <v>231.03790000000001</v>
          </cell>
          <cell r="W57">
            <v>53.801010000000005</v>
          </cell>
          <cell r="AA57">
            <v>9.8627199999999995</v>
          </cell>
          <cell r="AB57">
            <v>17.105139999999999</v>
          </cell>
          <cell r="AC57">
            <v>23.859860000000001</v>
          </cell>
          <cell r="AD57">
            <v>32.36054</v>
          </cell>
          <cell r="AE57">
            <v>10.70077</v>
          </cell>
          <cell r="AI57">
            <v>0.1718190021915689</v>
          </cell>
          <cell r="AJ57">
            <v>0.14277773840744817</v>
          </cell>
          <cell r="AK57">
            <v>0.13639272509176123</v>
          </cell>
          <cell r="AL57">
            <v>0.14006593723367464</v>
          </cell>
          <cell r="AM57">
            <v>0.19889533672323251</v>
          </cell>
          <cell r="AN57">
            <v>0</v>
          </cell>
          <cell r="AO57">
            <v>0</v>
          </cell>
          <cell r="AP57">
            <v>0</v>
          </cell>
          <cell r="AQ57">
            <v>5.6303000000000001</v>
          </cell>
          <cell r="AR57">
            <v>8.6377999999999986</v>
          </cell>
          <cell r="AS57">
            <v>11.359680000000001</v>
          </cell>
          <cell r="AT57">
            <v>15.812940000000001</v>
          </cell>
          <cell r="AU57">
            <v>6.6316800000000002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O57">
            <v>0</v>
          </cell>
          <cell r="CP57">
            <v>0</v>
          </cell>
          <cell r="CQ57">
            <v>0</v>
          </cell>
          <cell r="CU57">
            <v>0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DC57">
            <v>0</v>
          </cell>
          <cell r="DD57">
            <v>0</v>
          </cell>
          <cell r="DE57">
            <v>0</v>
          </cell>
          <cell r="DF57">
            <v>0</v>
          </cell>
          <cell r="DG57">
            <v>0</v>
          </cell>
          <cell r="DK57">
            <v>0</v>
          </cell>
          <cell r="DL57">
            <v>0</v>
          </cell>
          <cell r="DM57">
            <v>0</v>
          </cell>
          <cell r="DN57">
            <v>0</v>
          </cell>
          <cell r="DO57">
            <v>0</v>
          </cell>
          <cell r="DP57">
            <v>0</v>
          </cell>
          <cell r="DQ57">
            <v>0</v>
          </cell>
          <cell r="DR57">
            <v>0</v>
          </cell>
          <cell r="DS57">
            <v>0</v>
          </cell>
          <cell r="DT57">
            <v>0</v>
          </cell>
          <cell r="DU57">
            <v>0</v>
          </cell>
          <cell r="DV57">
            <v>0</v>
          </cell>
          <cell r="DW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  <cell r="EE57">
            <v>0</v>
          </cell>
          <cell r="EI57">
            <v>0</v>
          </cell>
          <cell r="EJ57">
            <v>0</v>
          </cell>
          <cell r="EK57">
            <v>0</v>
          </cell>
          <cell r="EL57">
            <v>0</v>
          </cell>
          <cell r="EM57">
            <v>0</v>
          </cell>
          <cell r="EQ57">
            <v>0</v>
          </cell>
          <cell r="ER57">
            <v>0</v>
          </cell>
          <cell r="ES57">
            <v>0</v>
          </cell>
          <cell r="ET57">
            <v>0</v>
          </cell>
          <cell r="EU57">
            <v>0</v>
          </cell>
          <cell r="EY57">
            <v>0</v>
          </cell>
          <cell r="EZ57">
            <v>0</v>
          </cell>
          <cell r="FA57">
            <v>0</v>
          </cell>
          <cell r="FB57">
            <v>0</v>
          </cell>
          <cell r="FC57">
            <v>0</v>
          </cell>
          <cell r="FG57">
            <v>0</v>
          </cell>
          <cell r="FH57">
            <v>0</v>
          </cell>
          <cell r="FI57">
            <v>0</v>
          </cell>
          <cell r="FJ57">
            <v>0</v>
          </cell>
          <cell r="FK57">
            <v>0</v>
          </cell>
          <cell r="FL57">
            <v>0</v>
          </cell>
          <cell r="FM57">
            <v>0</v>
          </cell>
          <cell r="FN57">
            <v>0</v>
          </cell>
          <cell r="FO57">
            <v>0</v>
          </cell>
          <cell r="FP57">
            <v>0</v>
          </cell>
          <cell r="FQ57">
            <v>0</v>
          </cell>
          <cell r="FR57">
            <v>0</v>
          </cell>
          <cell r="FS57">
            <v>0</v>
          </cell>
          <cell r="FW57">
            <v>0</v>
          </cell>
          <cell r="FX57">
            <v>0</v>
          </cell>
          <cell r="FY57">
            <v>0</v>
          </cell>
          <cell r="FZ57">
            <v>0</v>
          </cell>
          <cell r="GA57">
            <v>0</v>
          </cell>
          <cell r="GE57">
            <v>0</v>
          </cell>
          <cell r="GF57">
            <v>0</v>
          </cell>
          <cell r="GG57">
            <v>0</v>
          </cell>
          <cell r="GH57">
            <v>0</v>
          </cell>
          <cell r="GI57">
            <v>0</v>
          </cell>
          <cell r="GM57">
            <v>0</v>
          </cell>
          <cell r="GN57">
            <v>0</v>
          </cell>
          <cell r="GO57">
            <v>0</v>
          </cell>
          <cell r="GP57">
            <v>0</v>
          </cell>
          <cell r="GQ57">
            <v>0</v>
          </cell>
          <cell r="GU57">
            <v>0</v>
          </cell>
          <cell r="GV57">
            <v>0</v>
          </cell>
          <cell r="GW57">
            <v>0</v>
          </cell>
          <cell r="GX57">
            <v>0</v>
          </cell>
          <cell r="GY57">
            <v>0</v>
          </cell>
          <cell r="GZ57">
            <v>0</v>
          </cell>
          <cell r="HA57">
            <v>0</v>
          </cell>
          <cell r="HB57">
            <v>0</v>
          </cell>
          <cell r="HC57">
            <v>0</v>
          </cell>
          <cell r="HD57">
            <v>0</v>
          </cell>
          <cell r="HE57">
            <v>0</v>
          </cell>
          <cell r="HF57">
            <v>0</v>
          </cell>
          <cell r="HG57">
            <v>0</v>
          </cell>
          <cell r="HK57">
            <v>57.401800000000001</v>
          </cell>
          <cell r="HL57">
            <v>119.80257</v>
          </cell>
          <cell r="HM57">
            <v>174.93499</v>
          </cell>
          <cell r="HN57">
            <v>231.03790000000001</v>
          </cell>
          <cell r="HO57">
            <v>53.801010000000005</v>
          </cell>
          <cell r="HS57">
            <v>9.8627199999999995</v>
          </cell>
          <cell r="HT57">
            <v>17.105139999999999</v>
          </cell>
          <cell r="HU57">
            <v>23.859860000000001</v>
          </cell>
          <cell r="HV57">
            <v>32.36054</v>
          </cell>
          <cell r="HW57">
            <v>10.70077</v>
          </cell>
          <cell r="IA57">
            <v>0.1718190021915689</v>
          </cell>
          <cell r="IB57">
            <v>0.14277773840744817</v>
          </cell>
          <cell r="IC57">
            <v>0.13639272509176123</v>
          </cell>
          <cell r="ID57">
            <v>0.14006593723367464</v>
          </cell>
          <cell r="IE57">
            <v>0.19889533672323251</v>
          </cell>
          <cell r="IF57">
            <v>0</v>
          </cell>
          <cell r="IG57">
            <v>0</v>
          </cell>
          <cell r="IH57">
            <v>0</v>
          </cell>
          <cell r="II57">
            <v>5.6303000000000001</v>
          </cell>
          <cell r="IJ57">
            <v>8.6377999999999986</v>
          </cell>
          <cell r="IK57">
            <v>11.359680000000001</v>
          </cell>
          <cell r="IL57">
            <v>15.812940000000001</v>
          </cell>
          <cell r="IM57">
            <v>6.6316800000000002</v>
          </cell>
          <cell r="IR57" t="str">
            <v>INR</v>
          </cell>
          <cell r="IS57">
            <v>70.120999999999995</v>
          </cell>
          <cell r="IT57">
            <v>70.144840000000002</v>
          </cell>
          <cell r="IU57">
            <v>70.865970000000004</v>
          </cell>
          <cell r="IV57">
            <v>71.19068</v>
          </cell>
          <cell r="IW57">
            <v>74.495369999999994</v>
          </cell>
        </row>
        <row r="58">
          <cell r="A58">
            <v>58</v>
          </cell>
          <cell r="B58" t="str">
            <v>Indonesia</v>
          </cell>
          <cell r="C58">
            <v>3968</v>
          </cell>
          <cell r="D58">
            <v>8320</v>
          </cell>
          <cell r="E58">
            <v>12359</v>
          </cell>
          <cell r="F58">
            <v>17296</v>
          </cell>
          <cell r="G58">
            <v>4074</v>
          </cell>
          <cell r="K58">
            <v>866.37395405119992</v>
          </cell>
          <cell r="L58">
            <v>846.89496864699993</v>
          </cell>
          <cell r="M58">
            <v>829.65202908869992</v>
          </cell>
          <cell r="N58">
            <v>817.59794087259991</v>
          </cell>
          <cell r="O58">
            <v>774.59598889439997</v>
          </cell>
          <cell r="S58">
            <v>273.15096999999997</v>
          </cell>
          <cell r="T58">
            <v>557.22655000000009</v>
          </cell>
          <cell r="U58">
            <v>789.55207999999993</v>
          </cell>
          <cell r="V58">
            <v>1085.5702900000001</v>
          </cell>
          <cell r="W58">
            <v>242.36851000000001</v>
          </cell>
          <cell r="AA58">
            <v>102.21794</v>
          </cell>
          <cell r="AB58">
            <v>206.40229000000002</v>
          </cell>
          <cell r="AC58">
            <v>286.05577</v>
          </cell>
          <cell r="AD58">
            <v>392.57415999999995</v>
          </cell>
          <cell r="AE58">
            <v>85.900919999999999</v>
          </cell>
          <cell r="AI58">
            <v>0.37421774486101955</v>
          </cell>
          <cell r="AJ58">
            <v>0.37041000648658967</v>
          </cell>
          <cell r="AK58">
            <v>0.3623013316613643</v>
          </cell>
          <cell r="AL58">
            <v>0.36162942521206981</v>
          </cell>
          <cell r="AM58">
            <v>0.35442277546699441</v>
          </cell>
          <cell r="AN58">
            <v>0</v>
          </cell>
          <cell r="AO58">
            <v>0</v>
          </cell>
          <cell r="AP58">
            <v>0</v>
          </cell>
          <cell r="AQ58">
            <v>88.215899999999991</v>
          </cell>
          <cell r="AR58">
            <v>178.28577999999999</v>
          </cell>
          <cell r="AS58">
            <v>244.65539000000001</v>
          </cell>
          <cell r="AT58">
            <v>337.05081000000001</v>
          </cell>
          <cell r="AU58">
            <v>72.415689999999998</v>
          </cell>
          <cell r="AY58">
            <v>580</v>
          </cell>
          <cell r="AZ58">
            <v>1151</v>
          </cell>
          <cell r="BA58">
            <v>1697</v>
          </cell>
          <cell r="BB58">
            <v>2383</v>
          </cell>
          <cell r="BC58">
            <v>582</v>
          </cell>
          <cell r="BG58">
            <v>51.849010216000003</v>
          </cell>
          <cell r="BH58">
            <v>50.358054656</v>
          </cell>
          <cell r="BI58">
            <v>50.159048487900002</v>
          </cell>
          <cell r="BJ58">
            <v>50.365035067600004</v>
          </cell>
          <cell r="BK58">
            <v>53.179942720699998</v>
          </cell>
          <cell r="BO58">
            <v>2.0784899999999999</v>
          </cell>
          <cell r="BP58">
            <v>3.9874399999999999</v>
          </cell>
          <cell r="BQ58">
            <v>5.7122700000000002</v>
          </cell>
          <cell r="BR58">
            <v>8.0319199999999995</v>
          </cell>
          <cell r="BS58">
            <v>2.0756999999999999</v>
          </cell>
          <cell r="BW58">
            <v>0.36669000000000002</v>
          </cell>
          <cell r="BX58">
            <v>0.70610000000000006</v>
          </cell>
          <cell r="BY58">
            <v>1.2136300000000002</v>
          </cell>
          <cell r="BZ58">
            <v>2.0311400000000002</v>
          </cell>
          <cell r="CA58">
            <v>0.78354000000000001</v>
          </cell>
          <cell r="CE58">
            <v>0.17642134434132473</v>
          </cell>
          <cell r="CF58">
            <v>0.17708103444816728</v>
          </cell>
          <cell r="CG58">
            <v>0.21246019533390406</v>
          </cell>
          <cell r="CH58">
            <v>0.25288349485552647</v>
          </cell>
          <cell r="CI58">
            <v>0.377482295129354</v>
          </cell>
          <cell r="CJ58">
            <v>0</v>
          </cell>
          <cell r="CK58">
            <v>0</v>
          </cell>
          <cell r="CL58">
            <v>0</v>
          </cell>
          <cell r="CM58">
            <v>6.0429999999999998E-2</v>
          </cell>
          <cell r="CN58">
            <v>8.3799999999999999E-2</v>
          </cell>
          <cell r="CO58">
            <v>0.30481000000000003</v>
          </cell>
          <cell r="CP58">
            <v>0.79355999999999993</v>
          </cell>
          <cell r="CQ58">
            <v>0.47238999999999998</v>
          </cell>
          <cell r="CU58">
            <v>41.388769999999994</v>
          </cell>
          <cell r="CV58">
            <v>87.056780000000003</v>
          </cell>
          <cell r="CW58">
            <v>122.21171000000001</v>
          </cell>
          <cell r="CX58">
            <v>170.57026999999999</v>
          </cell>
          <cell r="CY58">
            <v>33.990410000000004</v>
          </cell>
          <cell r="DC58">
            <v>1.60928</v>
          </cell>
          <cell r="DD58">
            <v>3.3079999999999998</v>
          </cell>
          <cell r="DE58">
            <v>4.8259399999999992</v>
          </cell>
          <cell r="DF58">
            <v>6.59877</v>
          </cell>
          <cell r="DG58">
            <v>-0.39818000000000003</v>
          </cell>
          <cell r="DK58">
            <v>3.8882044573926702E-2</v>
          </cell>
          <cell r="DL58">
            <v>3.7998189227766058E-2</v>
          </cell>
          <cell r="DM58">
            <v>3.9488359994308227E-2</v>
          </cell>
          <cell r="DN58">
            <v>3.8686519051649507E-2</v>
          </cell>
          <cell r="DO58">
            <v>-1.1714480643216719E-2</v>
          </cell>
          <cell r="DP58">
            <v>0</v>
          </cell>
          <cell r="DQ58">
            <v>0</v>
          </cell>
          <cell r="DR58">
            <v>0</v>
          </cell>
          <cell r="DS58">
            <v>0.66364999999999996</v>
          </cell>
          <cell r="DT58">
            <v>1.3300399999999999</v>
          </cell>
          <cell r="DU58">
            <v>1.8628499999999999</v>
          </cell>
          <cell r="DV58">
            <v>2.5577100000000002</v>
          </cell>
          <cell r="DW58">
            <v>-1.51071</v>
          </cell>
          <cell r="EA58">
            <v>790</v>
          </cell>
          <cell r="EB58">
            <v>1676</v>
          </cell>
          <cell r="EC58">
            <v>2414</v>
          </cell>
          <cell r="ED58">
            <v>3377</v>
          </cell>
          <cell r="EE58">
            <v>667</v>
          </cell>
          <cell r="EI58">
            <v>759.12801137939994</v>
          </cell>
          <cell r="EJ58">
            <v>754.74305847849996</v>
          </cell>
          <cell r="EK58">
            <v>754.24905394740006</v>
          </cell>
          <cell r="EL58">
            <v>754.66495560650003</v>
          </cell>
          <cell r="EM58">
            <v>759.7499594530999</v>
          </cell>
          <cell r="EQ58">
            <v>41.388769999999994</v>
          </cell>
          <cell r="ER58">
            <v>87.056780000000003</v>
          </cell>
          <cell r="ES58">
            <v>122.21171000000001</v>
          </cell>
          <cell r="ET58">
            <v>170.57026999999999</v>
          </cell>
          <cell r="EU58">
            <v>33.990410000000004</v>
          </cell>
          <cell r="EY58">
            <v>1.60928</v>
          </cell>
          <cell r="EZ58">
            <v>3.3079999999999998</v>
          </cell>
          <cell r="FA58">
            <v>4.8259399999999992</v>
          </cell>
          <cell r="FB58">
            <v>6.59877</v>
          </cell>
          <cell r="FC58">
            <v>-0.39818000000000003</v>
          </cell>
          <cell r="FG58">
            <v>3.8882044573926702E-2</v>
          </cell>
          <cell r="FH58">
            <v>3.7998189227766058E-2</v>
          </cell>
          <cell r="FI58">
            <v>3.9488359994308227E-2</v>
          </cell>
          <cell r="FJ58">
            <v>3.8686519051649507E-2</v>
          </cell>
          <cell r="FK58">
            <v>-1.1714480643216719E-2</v>
          </cell>
          <cell r="FL58">
            <v>0</v>
          </cell>
          <cell r="FM58">
            <v>0</v>
          </cell>
          <cell r="FN58">
            <v>0</v>
          </cell>
          <cell r="FO58">
            <v>0.66364999999999996</v>
          </cell>
          <cell r="FP58">
            <v>1.3300399999999999</v>
          </cell>
          <cell r="FQ58">
            <v>1.8628499999999999</v>
          </cell>
          <cell r="FR58">
            <v>2.5577100000000002</v>
          </cell>
          <cell r="FS58">
            <v>-1.51071</v>
          </cell>
          <cell r="FW58">
            <v>0</v>
          </cell>
          <cell r="FX58">
            <v>0</v>
          </cell>
          <cell r="FY58">
            <v>0</v>
          </cell>
          <cell r="FZ58">
            <v>0</v>
          </cell>
          <cell r="GA58">
            <v>0</v>
          </cell>
          <cell r="GE58">
            <v>0</v>
          </cell>
          <cell r="GF58">
            <v>0</v>
          </cell>
          <cell r="GG58">
            <v>0</v>
          </cell>
          <cell r="GH58">
            <v>0</v>
          </cell>
          <cell r="GI58">
            <v>0</v>
          </cell>
          <cell r="GM58">
            <v>0</v>
          </cell>
          <cell r="GN58">
            <v>0</v>
          </cell>
          <cell r="GO58">
            <v>0</v>
          </cell>
          <cell r="GP58">
            <v>0</v>
          </cell>
          <cell r="GQ58">
            <v>0</v>
          </cell>
          <cell r="GU58">
            <v>0</v>
          </cell>
          <cell r="GV58">
            <v>0</v>
          </cell>
          <cell r="GW58">
            <v>0</v>
          </cell>
          <cell r="GX58">
            <v>0</v>
          </cell>
          <cell r="GY58">
            <v>0</v>
          </cell>
          <cell r="GZ58">
            <v>0</v>
          </cell>
          <cell r="HA58">
            <v>0</v>
          </cell>
          <cell r="HB58">
            <v>0</v>
          </cell>
          <cell r="HC58">
            <v>0</v>
          </cell>
          <cell r="HD58">
            <v>0</v>
          </cell>
          <cell r="HE58">
            <v>0</v>
          </cell>
          <cell r="HF58">
            <v>0</v>
          </cell>
          <cell r="HG58">
            <v>0</v>
          </cell>
          <cell r="HK58">
            <v>298.70173999999997</v>
          </cell>
          <cell r="HL58">
            <v>610.86957999999993</v>
          </cell>
          <cell r="HM58">
            <v>864.94398999999999</v>
          </cell>
          <cell r="HN58">
            <v>1191.19138</v>
          </cell>
          <cell r="HO58">
            <v>263.45904999999999</v>
          </cell>
          <cell r="HS58">
            <v>104.19391</v>
          </cell>
          <cell r="HT58">
            <v>210.41639000000001</v>
          </cell>
          <cell r="HU58">
            <v>292.09534000000002</v>
          </cell>
          <cell r="HV58">
            <v>401.20407</v>
          </cell>
          <cell r="HW58">
            <v>86.286280000000005</v>
          </cell>
          <cell r="IA58">
            <v>0.3488225746525615</v>
          </cell>
          <cell r="IB58">
            <v>0.34445386853278898</v>
          </cell>
          <cell r="IC58">
            <v>0.33770434083252032</v>
          </cell>
          <cell r="ID58">
            <v>0.33680907764795948</v>
          </cell>
          <cell r="IE58">
            <v>0.32751306132774716</v>
          </cell>
          <cell r="IF58">
            <v>0</v>
          </cell>
          <cell r="IG58">
            <v>0</v>
          </cell>
          <cell r="IH58">
            <v>0</v>
          </cell>
          <cell r="II58">
            <v>88.939979999999991</v>
          </cell>
          <cell r="IJ58">
            <v>179.69961999999998</v>
          </cell>
          <cell r="IK58">
            <v>246.82304999999999</v>
          </cell>
          <cell r="IL58">
            <v>340.40208000000001</v>
          </cell>
          <cell r="IM58">
            <v>71.377369999999999</v>
          </cell>
          <cell r="IR58" t="str">
            <v>IDR</v>
          </cell>
          <cell r="IS58">
            <v>14.487819999999999</v>
          </cell>
          <cell r="IT58">
            <v>14.52815</v>
          </cell>
          <cell r="IU58">
            <v>14.89827</v>
          </cell>
          <cell r="IV58">
            <v>14.94139</v>
          </cell>
          <cell r="IW58">
            <v>14.912089999999999</v>
          </cell>
        </row>
        <row r="59">
          <cell r="A59">
            <v>59</v>
          </cell>
          <cell r="B59" t="str">
            <v>Malaysia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Y59">
            <v>2791</v>
          </cell>
          <cell r="AZ59">
            <v>5646</v>
          </cell>
          <cell r="BA59">
            <v>8389</v>
          </cell>
          <cell r="BB59">
            <v>10979</v>
          </cell>
          <cell r="BC59">
            <v>2354</v>
          </cell>
          <cell r="BG59">
            <v>21.532104</v>
          </cell>
          <cell r="BH59">
            <v>21.539570999999999</v>
          </cell>
          <cell r="BI59">
            <v>21.421242400000001</v>
          </cell>
          <cell r="BJ59">
            <v>21.378698499999999</v>
          </cell>
          <cell r="BK59">
            <v>20.682555900000001</v>
          </cell>
          <cell r="BO59">
            <v>17.11627</v>
          </cell>
          <cell r="BP59">
            <v>34.580599999999997</v>
          </cell>
          <cell r="BQ59">
            <v>49.437719999999999</v>
          </cell>
          <cell r="BR59">
            <v>60.861530000000002</v>
          </cell>
          <cell r="BS59">
            <v>12.176219999999999</v>
          </cell>
          <cell r="BW59">
            <v>3.64391</v>
          </cell>
          <cell r="BX59">
            <v>7.2771949999999999</v>
          </cell>
          <cell r="BY59">
            <v>10.481684999999999</v>
          </cell>
          <cell r="BZ59">
            <v>11.554024999999999</v>
          </cell>
          <cell r="CA59">
            <v>2.2187950000000001</v>
          </cell>
          <cell r="CE59">
            <v>0.21289159378766517</v>
          </cell>
          <cell r="CF59">
            <v>0.21044154815127558</v>
          </cell>
          <cell r="CG59">
            <v>0.2120179692752821</v>
          </cell>
          <cell r="CH59">
            <v>0.18984118539248027</v>
          </cell>
          <cell r="CI59">
            <v>0.18222362933652647</v>
          </cell>
          <cell r="CJ59">
            <v>0</v>
          </cell>
          <cell r="CK59">
            <v>0</v>
          </cell>
          <cell r="CL59">
            <v>0</v>
          </cell>
          <cell r="CM59">
            <v>3.1447849999999997</v>
          </cell>
          <cell r="CN59">
            <v>6.2318049999999996</v>
          </cell>
          <cell r="CO59">
            <v>8.941279999999999</v>
          </cell>
          <cell r="CP59">
            <v>9.8017800000000008</v>
          </cell>
          <cell r="CQ59">
            <v>1.7761800000000001</v>
          </cell>
          <cell r="CU59">
            <v>39.479649999999999</v>
          </cell>
          <cell r="CV59">
            <v>80.4024</v>
          </cell>
          <cell r="CW59">
            <v>114.83051</v>
          </cell>
          <cell r="CX59">
            <v>146.88812999999999</v>
          </cell>
          <cell r="CY59">
            <v>26.858609999999999</v>
          </cell>
          <cell r="DC59">
            <v>5.2703799999999994</v>
          </cell>
          <cell r="DD59">
            <v>9.8364350000000016</v>
          </cell>
          <cell r="DE59">
            <v>14.466005000000003</v>
          </cell>
          <cell r="DF59">
            <v>19.294245</v>
          </cell>
          <cell r="DG59">
            <v>3.3190949999999999</v>
          </cell>
          <cell r="DK59">
            <v>0.13349611762009034</v>
          </cell>
          <cell r="DL59">
            <v>0.12234006696317525</v>
          </cell>
          <cell r="DM59">
            <v>0.12597701603868172</v>
          </cell>
          <cell r="DN59">
            <v>0.13135332991168178</v>
          </cell>
          <cell r="DO59">
            <v>0.12357657376908188</v>
          </cell>
          <cell r="DP59">
            <v>0</v>
          </cell>
          <cell r="DQ59">
            <v>0</v>
          </cell>
          <cell r="DR59">
            <v>0</v>
          </cell>
          <cell r="DS59">
            <v>4.6076749999999995</v>
          </cell>
          <cell r="DT59">
            <v>8.5051250000000032</v>
          </cell>
          <cell r="DU59">
            <v>12.544520000000002</v>
          </cell>
          <cell r="DV59">
            <v>16.683689999999999</v>
          </cell>
          <cell r="DW59">
            <v>2.6754599999999997</v>
          </cell>
          <cell r="EA59">
            <v>416</v>
          </cell>
          <cell r="EB59">
            <v>800</v>
          </cell>
          <cell r="EC59">
            <v>1169</v>
          </cell>
          <cell r="ED59">
            <v>1560</v>
          </cell>
          <cell r="EE59">
            <v>350</v>
          </cell>
          <cell r="EI59">
            <v>214.30152749999999</v>
          </cell>
          <cell r="EJ59">
            <v>215.35506930000003</v>
          </cell>
          <cell r="EK59">
            <v>215.1401156</v>
          </cell>
          <cell r="EL59">
            <v>214.5241815</v>
          </cell>
          <cell r="EM59">
            <v>213.0719685</v>
          </cell>
          <cell r="EQ59">
            <v>21.862159999999999</v>
          </cell>
          <cell r="ER59">
            <v>42.388539999999999</v>
          </cell>
          <cell r="ES59">
            <v>59.643610000000002</v>
          </cell>
          <cell r="ET59">
            <v>77.170500000000004</v>
          </cell>
          <cell r="EU59">
            <v>16.116589999999999</v>
          </cell>
          <cell r="EY59">
            <v>2.2169699999999999</v>
          </cell>
          <cell r="EZ59">
            <v>4.0639000000000003</v>
          </cell>
          <cell r="FA59">
            <v>6.0256699999999999</v>
          </cell>
          <cell r="FB59">
            <v>9.4081600000000005</v>
          </cell>
          <cell r="FC59">
            <v>1.1688099999999999</v>
          </cell>
          <cell r="FG59">
            <v>0.10140672284897741</v>
          </cell>
          <cell r="FH59">
            <v>9.5872610851895357E-2</v>
          </cell>
          <cell r="FI59">
            <v>0.1010279223541298</v>
          </cell>
          <cell r="FJ59">
            <v>0.12191394379976804</v>
          </cell>
          <cell r="FK59">
            <v>7.2522165048561765E-2</v>
          </cell>
          <cell r="FL59">
            <v>0</v>
          </cell>
          <cell r="FM59">
            <v>0</v>
          </cell>
          <cell r="FN59">
            <v>0</v>
          </cell>
          <cell r="FO59">
            <v>1.7265299999999999</v>
          </cell>
          <cell r="FP59">
            <v>3.0774499999999998</v>
          </cell>
          <cell r="FQ59">
            <v>4.6018400000000002</v>
          </cell>
          <cell r="FR59">
            <v>7.4519500000000001</v>
          </cell>
          <cell r="FS59">
            <v>0.68274000000000001</v>
          </cell>
          <cell r="FW59">
            <v>466</v>
          </cell>
          <cell r="FX59">
            <v>1025</v>
          </cell>
          <cell r="FY59">
            <v>1552</v>
          </cell>
          <cell r="FZ59">
            <v>2010</v>
          </cell>
          <cell r="GA59">
            <v>398</v>
          </cell>
          <cell r="GE59">
            <v>17.61749</v>
          </cell>
          <cell r="GF59">
            <v>38.013860000000001</v>
          </cell>
          <cell r="GG59">
            <v>55.186900000000001</v>
          </cell>
          <cell r="GH59">
            <v>69.71763</v>
          </cell>
          <cell r="GI59">
            <v>10.74202</v>
          </cell>
          <cell r="GM59">
            <v>3.9974799999999999</v>
          </cell>
          <cell r="GN59">
            <v>7.6416000000000004</v>
          </cell>
          <cell r="GO59">
            <v>11.0594</v>
          </cell>
          <cell r="GP59">
            <v>13.41582</v>
          </cell>
          <cell r="GQ59">
            <v>3.1597399999999998</v>
          </cell>
          <cell r="GU59">
            <v>0.22690405954537224</v>
          </cell>
          <cell r="GV59">
            <v>0.2010214169253004</v>
          </cell>
          <cell r="GW59">
            <v>0.20039900773553143</v>
          </cell>
          <cell r="GX59">
            <v>0.19243080982529095</v>
          </cell>
          <cell r="GY59">
            <v>0.29414765565508161</v>
          </cell>
          <cell r="GZ59">
            <v>0</v>
          </cell>
          <cell r="HA59">
            <v>0</v>
          </cell>
          <cell r="HB59">
            <v>0</v>
          </cell>
          <cell r="HC59">
            <v>3.8273000000000001</v>
          </cell>
          <cell r="HD59">
            <v>7.3008000000000006</v>
          </cell>
          <cell r="HE59">
            <v>10.56874</v>
          </cell>
          <cell r="HF59">
            <v>12.765049999999999</v>
          </cell>
          <cell r="HG59">
            <v>3.0030399999999999</v>
          </cell>
          <cell r="HK59">
            <v>53.905660000000005</v>
          </cell>
          <cell r="HL59">
            <v>108.88394</v>
          </cell>
          <cell r="HM59">
            <v>155.70814999999999</v>
          </cell>
          <cell r="HN59">
            <v>199.29506000000001</v>
          </cell>
          <cell r="HO59">
            <v>35.86645</v>
          </cell>
          <cell r="HS59">
            <v>9.1006700000000009</v>
          </cell>
          <cell r="HT59">
            <v>17.385770000000001</v>
          </cell>
          <cell r="HU59">
            <v>25.27093</v>
          </cell>
          <cell r="HV59">
            <v>31.287140000000001</v>
          </cell>
          <cell r="HW59">
            <v>5.6707799999999997</v>
          </cell>
          <cell r="IA59">
            <v>0.16882587097532986</v>
          </cell>
          <cell r="IB59">
            <v>0.15967249164569175</v>
          </cell>
          <cell r="IC59">
            <v>0.16229677123516015</v>
          </cell>
          <cell r="ID59">
            <v>0.15698903926670335</v>
          </cell>
          <cell r="IE59">
            <v>0.15810820418524832</v>
          </cell>
          <cell r="IF59">
            <v>0</v>
          </cell>
          <cell r="IG59">
            <v>0</v>
          </cell>
          <cell r="IH59">
            <v>0</v>
          </cell>
          <cell r="II59">
            <v>7.85595</v>
          </cell>
          <cell r="IJ59">
            <v>14.842229999999999</v>
          </cell>
          <cell r="IK59">
            <v>21.569279999999999</v>
          </cell>
          <cell r="IL59">
            <v>26.677589999999999</v>
          </cell>
          <cell r="IM59">
            <v>4.5242299999999993</v>
          </cell>
          <cell r="IR59" t="str">
            <v>MYR</v>
          </cell>
          <cell r="IS59">
            <v>4.0780500000000002</v>
          </cell>
          <cell r="IT59">
            <v>4.0640700000000001</v>
          </cell>
          <cell r="IU59">
            <v>4.21678</v>
          </cell>
          <cell r="IV59">
            <v>4.3364500000000001</v>
          </cell>
          <cell r="IW59">
            <v>4.62697</v>
          </cell>
        </row>
        <row r="60">
          <cell r="A60">
            <v>60</v>
          </cell>
          <cell r="B60" t="str">
            <v>Singapore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E60">
            <v>0</v>
          </cell>
          <cell r="CF60">
            <v>0</v>
          </cell>
          <cell r="CG60">
            <v>0</v>
          </cell>
          <cell r="CH60">
            <v>0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O60">
            <v>0</v>
          </cell>
          <cell r="CP60">
            <v>0</v>
          </cell>
          <cell r="CQ60">
            <v>0</v>
          </cell>
          <cell r="CU60">
            <v>0</v>
          </cell>
          <cell r="CV60">
            <v>0</v>
          </cell>
          <cell r="CW60">
            <v>0</v>
          </cell>
          <cell r="CX60">
            <v>0</v>
          </cell>
          <cell r="CY60">
            <v>0</v>
          </cell>
          <cell r="DC60">
            <v>0</v>
          </cell>
          <cell r="DD60">
            <v>0</v>
          </cell>
          <cell r="DE60">
            <v>0</v>
          </cell>
          <cell r="DF60">
            <v>0</v>
          </cell>
          <cell r="DG60">
            <v>0</v>
          </cell>
          <cell r="DK60">
            <v>0</v>
          </cell>
          <cell r="DL60">
            <v>0</v>
          </cell>
          <cell r="DM60">
            <v>0</v>
          </cell>
          <cell r="DN60">
            <v>0</v>
          </cell>
          <cell r="DO60">
            <v>0</v>
          </cell>
          <cell r="DP60">
            <v>0</v>
          </cell>
          <cell r="DQ60">
            <v>0</v>
          </cell>
          <cell r="DR60">
            <v>0</v>
          </cell>
          <cell r="DS60">
            <v>0</v>
          </cell>
          <cell r="DT60">
            <v>0</v>
          </cell>
          <cell r="DU60">
            <v>0</v>
          </cell>
          <cell r="DV60">
            <v>0</v>
          </cell>
          <cell r="DW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  <cell r="EE60">
            <v>0</v>
          </cell>
          <cell r="EI60">
            <v>0</v>
          </cell>
          <cell r="EJ60">
            <v>0</v>
          </cell>
          <cell r="EK60">
            <v>0</v>
          </cell>
          <cell r="EL60">
            <v>0</v>
          </cell>
          <cell r="EM60">
            <v>0</v>
          </cell>
          <cell r="EQ60">
            <v>0</v>
          </cell>
          <cell r="ER60">
            <v>0</v>
          </cell>
          <cell r="ES60">
            <v>0</v>
          </cell>
          <cell r="ET60">
            <v>0</v>
          </cell>
          <cell r="EU60">
            <v>0</v>
          </cell>
          <cell r="EY60">
            <v>0</v>
          </cell>
          <cell r="EZ60">
            <v>0</v>
          </cell>
          <cell r="FA60">
            <v>0</v>
          </cell>
          <cell r="FB60">
            <v>0</v>
          </cell>
          <cell r="FC60">
            <v>0</v>
          </cell>
          <cell r="FG60">
            <v>0</v>
          </cell>
          <cell r="FH60">
            <v>0</v>
          </cell>
          <cell r="FI60">
            <v>0</v>
          </cell>
          <cell r="FJ60">
            <v>0</v>
          </cell>
          <cell r="FK60">
            <v>0</v>
          </cell>
          <cell r="FL60">
            <v>0</v>
          </cell>
          <cell r="FM60">
            <v>0</v>
          </cell>
          <cell r="FN60">
            <v>0</v>
          </cell>
          <cell r="FO60">
            <v>0</v>
          </cell>
          <cell r="FP60">
            <v>0</v>
          </cell>
          <cell r="FQ60">
            <v>0</v>
          </cell>
          <cell r="FR60">
            <v>0</v>
          </cell>
          <cell r="FS60">
            <v>0</v>
          </cell>
          <cell r="FW60">
            <v>0</v>
          </cell>
          <cell r="FX60">
            <v>0</v>
          </cell>
          <cell r="FY60">
            <v>0</v>
          </cell>
          <cell r="FZ60">
            <v>0</v>
          </cell>
          <cell r="GA60">
            <v>0</v>
          </cell>
          <cell r="GE60">
            <v>0</v>
          </cell>
          <cell r="GF60">
            <v>0</v>
          </cell>
          <cell r="GG60">
            <v>0</v>
          </cell>
          <cell r="GH60">
            <v>0</v>
          </cell>
          <cell r="GI60">
            <v>0</v>
          </cell>
          <cell r="GM60">
            <v>0</v>
          </cell>
          <cell r="GN60">
            <v>0</v>
          </cell>
          <cell r="GO60">
            <v>0</v>
          </cell>
          <cell r="GP60">
            <v>0</v>
          </cell>
          <cell r="GQ60">
            <v>0</v>
          </cell>
          <cell r="GU60">
            <v>0</v>
          </cell>
          <cell r="GV60">
            <v>0</v>
          </cell>
          <cell r="GW60">
            <v>0</v>
          </cell>
          <cell r="GX60">
            <v>0</v>
          </cell>
          <cell r="GY60">
            <v>0</v>
          </cell>
          <cell r="GZ60">
            <v>0</v>
          </cell>
          <cell r="HA60">
            <v>0</v>
          </cell>
          <cell r="HB60">
            <v>0</v>
          </cell>
          <cell r="HC60">
            <v>0</v>
          </cell>
          <cell r="HD60">
            <v>0</v>
          </cell>
          <cell r="HE60">
            <v>0</v>
          </cell>
          <cell r="HF60">
            <v>0</v>
          </cell>
          <cell r="HG60">
            <v>0</v>
          </cell>
          <cell r="HK60">
            <v>0</v>
          </cell>
          <cell r="HL60">
            <v>0</v>
          </cell>
          <cell r="HM60">
            <v>0</v>
          </cell>
          <cell r="HN60">
            <v>0</v>
          </cell>
          <cell r="HO60">
            <v>0</v>
          </cell>
          <cell r="HS60">
            <v>-3.2699999999999999E-3</v>
          </cell>
          <cell r="HT60">
            <v>-3.32E-3</v>
          </cell>
          <cell r="HU60">
            <v>-1.2489999999999999E-2</v>
          </cell>
          <cell r="HV60">
            <v>4.1939999999999998E-2</v>
          </cell>
          <cell r="HW60">
            <v>4.5300000000000002E-3</v>
          </cell>
          <cell r="IA60">
            <v>0</v>
          </cell>
          <cell r="IB60">
            <v>0</v>
          </cell>
          <cell r="IC60">
            <v>0</v>
          </cell>
          <cell r="ID60">
            <v>0</v>
          </cell>
          <cell r="IE60">
            <v>0</v>
          </cell>
          <cell r="IF60">
            <v>0</v>
          </cell>
          <cell r="IG60">
            <v>0</v>
          </cell>
          <cell r="IH60">
            <v>0</v>
          </cell>
          <cell r="II60">
            <v>-3.2699999999999999E-3</v>
          </cell>
          <cell r="IJ60">
            <v>-3.32E-3</v>
          </cell>
          <cell r="IK60">
            <v>-1.2489999999999999E-2</v>
          </cell>
          <cell r="IL60">
            <v>4.1939999999999998E-2</v>
          </cell>
          <cell r="IM60">
            <v>4.5300000000000002E-3</v>
          </cell>
          <cell r="IR60" t="str">
            <v>SGD</v>
          </cell>
          <cell r="IS60">
            <v>1.52793</v>
          </cell>
          <cell r="IT60">
            <v>1.5069300000000001</v>
          </cell>
          <cell r="IU60">
            <v>1.5207599999999999</v>
          </cell>
          <cell r="IV60">
            <v>1.5259400000000001</v>
          </cell>
          <cell r="IW60">
            <v>1.54739</v>
          </cell>
        </row>
        <row r="61">
          <cell r="A61">
            <v>61</v>
          </cell>
          <cell r="B61" t="str">
            <v>Sri Lanka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E61">
            <v>0</v>
          </cell>
          <cell r="CF61">
            <v>0</v>
          </cell>
          <cell r="CG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CO61">
            <v>0</v>
          </cell>
          <cell r="CP61">
            <v>0</v>
          </cell>
          <cell r="CQ61">
            <v>0</v>
          </cell>
          <cell r="CU61">
            <v>0</v>
          </cell>
          <cell r="CV61">
            <v>0</v>
          </cell>
          <cell r="CW61">
            <v>0</v>
          </cell>
          <cell r="CX61">
            <v>0</v>
          </cell>
          <cell r="CY61">
            <v>0</v>
          </cell>
          <cell r="DC61">
            <v>0</v>
          </cell>
          <cell r="DD61">
            <v>0</v>
          </cell>
          <cell r="DE61">
            <v>0</v>
          </cell>
          <cell r="DF61">
            <v>0</v>
          </cell>
          <cell r="DG61">
            <v>0</v>
          </cell>
          <cell r="DK61">
            <v>0</v>
          </cell>
          <cell r="DL61">
            <v>0</v>
          </cell>
          <cell r="DM61">
            <v>0</v>
          </cell>
          <cell r="DN61">
            <v>0</v>
          </cell>
          <cell r="DO61">
            <v>0</v>
          </cell>
          <cell r="DP61">
            <v>0</v>
          </cell>
          <cell r="DQ61">
            <v>0</v>
          </cell>
          <cell r="DR61">
            <v>0</v>
          </cell>
          <cell r="DS61">
            <v>0</v>
          </cell>
          <cell r="DT61">
            <v>0</v>
          </cell>
          <cell r="DU61">
            <v>0</v>
          </cell>
          <cell r="DV61">
            <v>0</v>
          </cell>
          <cell r="DW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  <cell r="EE61">
            <v>0</v>
          </cell>
          <cell r="EQ61">
            <v>0</v>
          </cell>
          <cell r="ER61">
            <v>0</v>
          </cell>
          <cell r="ES61">
            <v>0</v>
          </cell>
          <cell r="ET61">
            <v>0</v>
          </cell>
          <cell r="EU61">
            <v>0</v>
          </cell>
          <cell r="EY61">
            <v>0</v>
          </cell>
          <cell r="EZ61">
            <v>0</v>
          </cell>
          <cell r="FA61">
            <v>0</v>
          </cell>
          <cell r="FB61">
            <v>0</v>
          </cell>
          <cell r="FC61">
            <v>0</v>
          </cell>
          <cell r="FG61">
            <v>0</v>
          </cell>
          <cell r="FH61">
            <v>0</v>
          </cell>
          <cell r="FI61">
            <v>0</v>
          </cell>
          <cell r="FJ61">
            <v>0</v>
          </cell>
          <cell r="FK61">
            <v>0</v>
          </cell>
          <cell r="FL61">
            <v>0</v>
          </cell>
          <cell r="FM61">
            <v>0</v>
          </cell>
          <cell r="FN61">
            <v>0</v>
          </cell>
          <cell r="FO61">
            <v>0</v>
          </cell>
          <cell r="FP61">
            <v>0</v>
          </cell>
          <cell r="FQ61">
            <v>0</v>
          </cell>
          <cell r="FR61">
            <v>0</v>
          </cell>
          <cell r="FS61">
            <v>0</v>
          </cell>
          <cell r="FW61">
            <v>0</v>
          </cell>
          <cell r="FX61">
            <v>0</v>
          </cell>
          <cell r="FY61">
            <v>0</v>
          </cell>
          <cell r="FZ61">
            <v>0</v>
          </cell>
          <cell r="GA61">
            <v>0</v>
          </cell>
          <cell r="GE61">
            <v>0</v>
          </cell>
          <cell r="GF61">
            <v>0</v>
          </cell>
          <cell r="GG61">
            <v>0</v>
          </cell>
          <cell r="GH61">
            <v>0</v>
          </cell>
          <cell r="GI61">
            <v>0</v>
          </cell>
          <cell r="GM61">
            <v>0</v>
          </cell>
          <cell r="GN61">
            <v>0</v>
          </cell>
          <cell r="GO61">
            <v>0</v>
          </cell>
          <cell r="GP61">
            <v>0</v>
          </cell>
          <cell r="GQ61">
            <v>0</v>
          </cell>
          <cell r="GU61">
            <v>0</v>
          </cell>
          <cell r="GV61">
            <v>0</v>
          </cell>
          <cell r="GW61">
            <v>0</v>
          </cell>
          <cell r="GX61">
            <v>0</v>
          </cell>
          <cell r="GY61">
            <v>0</v>
          </cell>
          <cell r="GZ61">
            <v>0</v>
          </cell>
          <cell r="HA61">
            <v>0</v>
          </cell>
          <cell r="HB61">
            <v>0</v>
          </cell>
          <cell r="HC61">
            <v>0</v>
          </cell>
          <cell r="HD61">
            <v>0</v>
          </cell>
          <cell r="HE61">
            <v>0</v>
          </cell>
          <cell r="HF61">
            <v>0</v>
          </cell>
          <cell r="HG61">
            <v>0</v>
          </cell>
          <cell r="HK61">
            <v>0</v>
          </cell>
          <cell r="HL61">
            <v>0</v>
          </cell>
          <cell r="HM61">
            <v>0</v>
          </cell>
          <cell r="HN61">
            <v>0</v>
          </cell>
          <cell r="HO61">
            <v>0</v>
          </cell>
          <cell r="HS61">
            <v>0</v>
          </cell>
          <cell r="HT61">
            <v>0</v>
          </cell>
          <cell r="HU61">
            <v>0</v>
          </cell>
          <cell r="HV61">
            <v>0</v>
          </cell>
          <cell r="HW61">
            <v>0</v>
          </cell>
          <cell r="IA61">
            <v>0</v>
          </cell>
          <cell r="IB61">
            <v>0</v>
          </cell>
          <cell r="IC61">
            <v>0</v>
          </cell>
          <cell r="ID61">
            <v>0</v>
          </cell>
          <cell r="IE61">
            <v>0</v>
          </cell>
          <cell r="IF61">
            <v>0</v>
          </cell>
          <cell r="IG61">
            <v>0</v>
          </cell>
          <cell r="IH61">
            <v>0</v>
          </cell>
          <cell r="II61">
            <v>0</v>
          </cell>
          <cell r="IJ61">
            <v>0</v>
          </cell>
          <cell r="IK61">
            <v>0</v>
          </cell>
          <cell r="IL61">
            <v>0</v>
          </cell>
          <cell r="IM61">
            <v>0</v>
          </cell>
          <cell r="IR61" t="str">
            <v>LKR</v>
          </cell>
        </row>
        <row r="62">
          <cell r="A62">
            <v>62</v>
          </cell>
          <cell r="B62" t="str">
            <v>Thailand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O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K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  <cell r="CQ62">
            <v>0</v>
          </cell>
          <cell r="CU62">
            <v>0</v>
          </cell>
          <cell r="CV62">
            <v>0</v>
          </cell>
          <cell r="CW62">
            <v>0</v>
          </cell>
          <cell r="CX62">
            <v>0</v>
          </cell>
          <cell r="CY62">
            <v>0</v>
          </cell>
          <cell r="DC62">
            <v>0</v>
          </cell>
          <cell r="DD62">
            <v>0</v>
          </cell>
          <cell r="DE62">
            <v>0</v>
          </cell>
          <cell r="DF62">
            <v>0</v>
          </cell>
          <cell r="DG62">
            <v>0</v>
          </cell>
          <cell r="DK62">
            <v>0</v>
          </cell>
          <cell r="DL62">
            <v>0</v>
          </cell>
          <cell r="DM62">
            <v>0</v>
          </cell>
          <cell r="DN62">
            <v>0</v>
          </cell>
          <cell r="DO62">
            <v>0</v>
          </cell>
          <cell r="DP62">
            <v>0</v>
          </cell>
          <cell r="DQ62">
            <v>0</v>
          </cell>
          <cell r="DR62">
            <v>0</v>
          </cell>
          <cell r="DS62">
            <v>0</v>
          </cell>
          <cell r="DT62">
            <v>0</v>
          </cell>
          <cell r="DU62">
            <v>0</v>
          </cell>
          <cell r="DV62">
            <v>0</v>
          </cell>
          <cell r="DW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  <cell r="EE62">
            <v>0</v>
          </cell>
          <cell r="EM62">
            <v>0</v>
          </cell>
          <cell r="EQ62">
            <v>0</v>
          </cell>
          <cell r="ER62">
            <v>0</v>
          </cell>
          <cell r="ES62">
            <v>0</v>
          </cell>
          <cell r="ET62">
            <v>0</v>
          </cell>
          <cell r="EU62">
            <v>0</v>
          </cell>
          <cell r="EY62">
            <v>0</v>
          </cell>
          <cell r="EZ62">
            <v>0</v>
          </cell>
          <cell r="FA62">
            <v>0</v>
          </cell>
          <cell r="FB62">
            <v>0</v>
          </cell>
          <cell r="FC62">
            <v>0</v>
          </cell>
          <cell r="FG62">
            <v>0</v>
          </cell>
          <cell r="FH62">
            <v>0</v>
          </cell>
          <cell r="FI62">
            <v>0</v>
          </cell>
          <cell r="FJ62">
            <v>0</v>
          </cell>
          <cell r="FK62">
            <v>0</v>
          </cell>
          <cell r="FL62">
            <v>0</v>
          </cell>
          <cell r="FM62">
            <v>0</v>
          </cell>
          <cell r="FN62">
            <v>0</v>
          </cell>
          <cell r="FO62">
            <v>0</v>
          </cell>
          <cell r="FP62">
            <v>0</v>
          </cell>
          <cell r="FQ62">
            <v>0</v>
          </cell>
          <cell r="FR62">
            <v>0</v>
          </cell>
          <cell r="FS62">
            <v>0</v>
          </cell>
          <cell r="FW62">
            <v>0</v>
          </cell>
          <cell r="FX62">
            <v>0</v>
          </cell>
          <cell r="FY62">
            <v>0</v>
          </cell>
          <cell r="FZ62">
            <v>0</v>
          </cell>
          <cell r="GA62">
            <v>0</v>
          </cell>
          <cell r="GE62">
            <v>0</v>
          </cell>
          <cell r="GF62">
            <v>0</v>
          </cell>
          <cell r="GG62">
            <v>0</v>
          </cell>
          <cell r="GH62">
            <v>0</v>
          </cell>
          <cell r="GI62">
            <v>0</v>
          </cell>
          <cell r="GM62">
            <v>0</v>
          </cell>
          <cell r="GN62">
            <v>0</v>
          </cell>
          <cell r="GO62">
            <v>0</v>
          </cell>
          <cell r="GP62">
            <v>0</v>
          </cell>
          <cell r="GQ62">
            <v>0</v>
          </cell>
          <cell r="GU62">
            <v>0</v>
          </cell>
          <cell r="GV62">
            <v>0</v>
          </cell>
          <cell r="GW62">
            <v>0</v>
          </cell>
          <cell r="GX62">
            <v>0</v>
          </cell>
          <cell r="GY62">
            <v>0</v>
          </cell>
          <cell r="GZ62">
            <v>0</v>
          </cell>
          <cell r="HA62">
            <v>0</v>
          </cell>
          <cell r="HB62">
            <v>0</v>
          </cell>
          <cell r="HC62">
            <v>0</v>
          </cell>
          <cell r="HD62">
            <v>0</v>
          </cell>
          <cell r="HE62">
            <v>0</v>
          </cell>
          <cell r="HF62">
            <v>0</v>
          </cell>
          <cell r="HG62">
            <v>0</v>
          </cell>
          <cell r="HK62">
            <v>0</v>
          </cell>
          <cell r="HL62">
            <v>0</v>
          </cell>
          <cell r="HM62">
            <v>0</v>
          </cell>
          <cell r="HN62">
            <v>0</v>
          </cell>
          <cell r="HO62">
            <v>0</v>
          </cell>
          <cell r="HS62">
            <v>0</v>
          </cell>
          <cell r="HT62">
            <v>0</v>
          </cell>
          <cell r="HU62">
            <v>0</v>
          </cell>
          <cell r="HV62">
            <v>0</v>
          </cell>
          <cell r="HW62">
            <v>0</v>
          </cell>
          <cell r="IA62">
            <v>0</v>
          </cell>
          <cell r="IB62">
            <v>0</v>
          </cell>
          <cell r="IC62">
            <v>0</v>
          </cell>
          <cell r="ID62">
            <v>0</v>
          </cell>
          <cell r="IE62">
            <v>0</v>
          </cell>
          <cell r="IF62">
            <v>0</v>
          </cell>
          <cell r="IG62">
            <v>0</v>
          </cell>
          <cell r="IH62">
            <v>0</v>
          </cell>
          <cell r="II62">
            <v>0</v>
          </cell>
          <cell r="IJ62">
            <v>0</v>
          </cell>
          <cell r="IK62">
            <v>0</v>
          </cell>
          <cell r="IL62">
            <v>0</v>
          </cell>
          <cell r="IM62">
            <v>0</v>
          </cell>
          <cell r="IR62" t="str">
            <v>THB</v>
          </cell>
        </row>
        <row r="63">
          <cell r="A63">
            <v>63</v>
          </cell>
        </row>
        <row r="64">
          <cell r="A64">
            <v>64</v>
          </cell>
          <cell r="B64" t="str">
            <v>ASIA PACIFIC</v>
          </cell>
          <cell r="C64">
            <v>5589.3379999999997</v>
          </cell>
          <cell r="D64">
            <v>11612.579</v>
          </cell>
          <cell r="E64">
            <v>17032.667000000001</v>
          </cell>
          <cell r="F64">
            <v>23506.999</v>
          </cell>
          <cell r="G64">
            <v>5822.2020000000002</v>
          </cell>
          <cell r="S64">
            <v>373.93131</v>
          </cell>
          <cell r="T64">
            <v>761.01320999999996</v>
          </cell>
          <cell r="U64">
            <v>1075.1454699999999</v>
          </cell>
          <cell r="V64">
            <v>1462.8094900000001</v>
          </cell>
          <cell r="W64">
            <v>343.77571999999998</v>
          </cell>
          <cell r="AA64">
            <v>120.96420999999999</v>
          </cell>
          <cell r="AB64">
            <v>237.90391999999997</v>
          </cell>
          <cell r="AC64">
            <v>331.52006999999998</v>
          </cell>
          <cell r="AD64">
            <v>450.18818999999996</v>
          </cell>
          <cell r="AE64">
            <v>106.91470000000001</v>
          </cell>
          <cell r="AI64">
            <v>0.32349313032920402</v>
          </cell>
          <cell r="AJ64">
            <v>0.312614704809132</v>
          </cell>
          <cell r="AK64">
            <v>0.30834903671221348</v>
          </cell>
          <cell r="AL64">
            <v>0.3077558582150024</v>
          </cell>
          <cell r="AM64">
            <v>0.31100131213455101</v>
          </cell>
          <cell r="AN64">
            <v>0</v>
          </cell>
          <cell r="AO64">
            <v>0</v>
          </cell>
          <cell r="AP64">
            <v>0</v>
          </cell>
          <cell r="AQ64">
            <v>101.47293999999999</v>
          </cell>
          <cell r="AR64">
            <v>198.77617999999998</v>
          </cell>
          <cell r="AS64">
            <v>273.80380000000002</v>
          </cell>
          <cell r="AT64">
            <v>373.00527</v>
          </cell>
          <cell r="AU64">
            <v>88.052199999999999</v>
          </cell>
          <cell r="AY64">
            <v>8803</v>
          </cell>
          <cell r="AZ64">
            <v>17866</v>
          </cell>
          <cell r="BA64">
            <v>26810</v>
          </cell>
          <cell r="BB64">
            <v>35949</v>
          </cell>
          <cell r="BC64">
            <v>9069</v>
          </cell>
          <cell r="BO64">
            <v>134.27242999999999</v>
          </cell>
          <cell r="BP64">
            <v>273.14476000000002</v>
          </cell>
          <cell r="BQ64">
            <v>404.51911999999999</v>
          </cell>
          <cell r="BR64">
            <v>537.23054000000002</v>
          </cell>
          <cell r="BS64">
            <v>132.26349999999999</v>
          </cell>
          <cell r="BW64">
            <v>39.092479999999995</v>
          </cell>
          <cell r="BX64">
            <v>79.041735000000003</v>
          </cell>
          <cell r="BY64">
            <v>117.94572000000001</v>
          </cell>
          <cell r="BZ64">
            <v>152.23765</v>
          </cell>
          <cell r="CA64">
            <v>33.995225000000005</v>
          </cell>
          <cell r="CE64">
            <v>0.29114301424350481</v>
          </cell>
          <cell r="CF64">
            <v>0.28937672097388945</v>
          </cell>
          <cell r="CG64">
            <v>0.291570198214611</v>
          </cell>
          <cell r="CH64">
            <v>0.28337489897726215</v>
          </cell>
          <cell r="CI64">
            <v>0.25702650391075393</v>
          </cell>
          <cell r="CJ64">
            <v>0</v>
          </cell>
          <cell r="CK64">
            <v>0</v>
          </cell>
          <cell r="CL64">
            <v>0</v>
          </cell>
          <cell r="CM64">
            <v>31.707945000000002</v>
          </cell>
          <cell r="CN64">
            <v>63.917780000000008</v>
          </cell>
          <cell r="CO64">
            <v>95.796114999999986</v>
          </cell>
          <cell r="CP64">
            <v>123.29743500000001</v>
          </cell>
          <cell r="CQ64">
            <v>26.631895</v>
          </cell>
          <cell r="CU64">
            <v>260.02778999999998</v>
          </cell>
          <cell r="CV64">
            <v>542.05130999999994</v>
          </cell>
          <cell r="CW64">
            <v>812.01404000000002</v>
          </cell>
          <cell r="CX64">
            <v>1085.7562399999999</v>
          </cell>
          <cell r="CY64">
            <v>230.81577000000001</v>
          </cell>
          <cell r="DC64">
            <v>0.95007000000000019</v>
          </cell>
          <cell r="DD64">
            <v>1.5041750000000036</v>
          </cell>
          <cell r="DE64">
            <v>7.6728099999999984</v>
          </cell>
          <cell r="DF64">
            <v>10.235990000000001</v>
          </cell>
          <cell r="DG64">
            <v>-4.6816949999999995</v>
          </cell>
          <cell r="DK64">
            <v>3.6537248576392557E-3</v>
          </cell>
          <cell r="DL64">
            <v>2.7749679269292861E-3</v>
          </cell>
          <cell r="DM64">
            <v>9.4491100178514132E-3</v>
          </cell>
          <cell r="DN64">
            <v>9.4275212270481645E-3</v>
          </cell>
          <cell r="DO64">
            <v>-2.0283254476069809E-2</v>
          </cell>
          <cell r="DP64">
            <v>0</v>
          </cell>
          <cell r="DQ64">
            <v>0</v>
          </cell>
          <cell r="DR64">
            <v>0</v>
          </cell>
          <cell r="DS64">
            <v>-3.4957649999999996</v>
          </cell>
          <cell r="DT64">
            <v>-7.4693449999999961</v>
          </cell>
          <cell r="DU64">
            <v>-5.3609249999999982</v>
          </cell>
          <cell r="DV64">
            <v>-7.2060550000000081</v>
          </cell>
          <cell r="DW64">
            <v>-9.1226500000000001</v>
          </cell>
          <cell r="EA64">
            <v>2571</v>
          </cell>
          <cell r="EB64">
            <v>5295</v>
          </cell>
          <cell r="EC64">
            <v>8008</v>
          </cell>
          <cell r="ED64">
            <v>10890</v>
          </cell>
          <cell r="EE64">
            <v>2387</v>
          </cell>
          <cell r="EQ64">
            <v>241.35810999999998</v>
          </cell>
          <cell r="ER64">
            <v>500.68344999999999</v>
          </cell>
          <cell r="ES64">
            <v>752.52746000000002</v>
          </cell>
          <cell r="ET64">
            <v>1010.23307</v>
          </cell>
          <cell r="EU64">
            <v>218.97772000000001</v>
          </cell>
          <cell r="EY64">
            <v>7.2783800000000003</v>
          </cell>
          <cell r="EZ64">
            <v>15.72288</v>
          </cell>
          <cell r="FA64">
            <v>28.332519999999999</v>
          </cell>
          <cell r="FB64">
            <v>39.321640000000002</v>
          </cell>
          <cell r="FC64">
            <v>2.5589</v>
          </cell>
          <cell r="FG64">
            <v>3.0155937167389988E-2</v>
          </cell>
          <cell r="FH64">
            <v>3.1402835464203978E-2</v>
          </cell>
          <cell r="FI64">
            <v>3.7649815463212465E-2</v>
          </cell>
          <cell r="FJ64">
            <v>3.892333479045583E-2</v>
          </cell>
          <cell r="FK64">
            <v>1.168566372871176E-2</v>
          </cell>
          <cell r="FL64">
            <v>0</v>
          </cell>
          <cell r="FM64">
            <v>0</v>
          </cell>
          <cell r="FN64">
            <v>0</v>
          </cell>
          <cell r="FO64">
            <v>3.06067</v>
          </cell>
          <cell r="FP64">
            <v>7.2063000000000006</v>
          </cell>
          <cell r="FQ64">
            <v>15.95698</v>
          </cell>
          <cell r="FR64">
            <v>22.749759999999998</v>
          </cell>
          <cell r="FS64">
            <v>-1.64924</v>
          </cell>
          <cell r="FW64">
            <v>472</v>
          </cell>
          <cell r="FX64">
            <v>1042</v>
          </cell>
          <cell r="FY64">
            <v>1576</v>
          </cell>
          <cell r="FZ64">
            <v>2045</v>
          </cell>
          <cell r="GA64">
            <v>406</v>
          </cell>
          <cell r="GE64">
            <v>18.66968</v>
          </cell>
          <cell r="GF64">
            <v>41.36786</v>
          </cell>
          <cell r="GG64">
            <v>59.486580000000004</v>
          </cell>
          <cell r="GH64">
            <v>75.523169999999993</v>
          </cell>
          <cell r="GI64">
            <v>11.838049999999999</v>
          </cell>
          <cell r="GM64">
            <v>3.6616599999999999</v>
          </cell>
          <cell r="GN64">
            <v>7.1722700000000001</v>
          </cell>
          <cell r="GO64">
            <v>10.5846</v>
          </cell>
          <cell r="GP64">
            <v>13.22301</v>
          </cell>
          <cell r="GQ64">
            <v>3.30762</v>
          </cell>
          <cell r="GU64">
            <v>0.19612869636758637</v>
          </cell>
          <cell r="GV64">
            <v>0.1733778348698724</v>
          </cell>
          <cell r="GW64">
            <v>0.17793256899287199</v>
          </cell>
          <cell r="GX64">
            <v>0.17508547376917577</v>
          </cell>
          <cell r="GY64">
            <v>0.27940581430218664</v>
          </cell>
          <cell r="GZ64">
            <v>0</v>
          </cell>
          <cell r="HA64">
            <v>0</v>
          </cell>
          <cell r="HB64">
            <v>0</v>
          </cell>
          <cell r="HC64">
            <v>3.4356199999999997</v>
          </cell>
          <cell r="HD64">
            <v>6.7193900000000006</v>
          </cell>
          <cell r="HE64">
            <v>9.9333999999999989</v>
          </cell>
          <cell r="HF64">
            <v>12.35642</v>
          </cell>
          <cell r="HG64">
            <v>3.0756700000000001</v>
          </cell>
          <cell r="HK64">
            <v>693.46753000000001</v>
          </cell>
          <cell r="HL64">
            <v>1421.76261</v>
          </cell>
          <cell r="HM64">
            <v>2059.2924899999998</v>
          </cell>
          <cell r="HN64">
            <v>2774.8966600000003</v>
          </cell>
          <cell r="HO64">
            <v>637.38630000000001</v>
          </cell>
          <cell r="HS64">
            <v>181.13757000000001</v>
          </cell>
          <cell r="HT64">
            <v>362.24943000000002</v>
          </cell>
          <cell r="HU64">
            <v>531.10762</v>
          </cell>
          <cell r="HV64">
            <v>719.02147000000002</v>
          </cell>
          <cell r="HW64">
            <v>152.38179</v>
          </cell>
          <cell r="IA64">
            <v>0.26120555348856783</v>
          </cell>
          <cell r="IB64">
            <v>0.25478896930620509</v>
          </cell>
          <cell r="IC64">
            <v>0.25790781182327338</v>
          </cell>
          <cell r="ID64">
            <v>0.25911648544057853</v>
          </cell>
          <cell r="IE64">
            <v>0.23907289817807503</v>
          </cell>
          <cell r="IF64">
            <v>0</v>
          </cell>
          <cell r="IG64">
            <v>0</v>
          </cell>
          <cell r="IH64">
            <v>0</v>
          </cell>
          <cell r="II64">
            <v>147.79414000000003</v>
          </cell>
          <cell r="IJ64">
            <v>294.87258000000003</v>
          </cell>
          <cell r="IK64">
            <v>432.21211</v>
          </cell>
          <cell r="IL64">
            <v>587.61891000000003</v>
          </cell>
          <cell r="IM64">
            <v>119.99267</v>
          </cell>
          <cell r="IR64" t="str">
            <v>EUR</v>
          </cell>
          <cell r="IS64">
            <v>1</v>
          </cell>
          <cell r="IT64">
            <v>1</v>
          </cell>
          <cell r="IU64">
            <v>1</v>
          </cell>
          <cell r="IV64">
            <v>1</v>
          </cell>
          <cell r="IW64">
            <v>1</v>
          </cell>
        </row>
        <row r="65">
          <cell r="A65">
            <v>65</v>
          </cell>
          <cell r="B65" t="str">
            <v>Benin</v>
          </cell>
          <cell r="C65">
            <v>92.218999999999994</v>
          </cell>
          <cell r="D65">
            <v>188.392</v>
          </cell>
          <cell r="E65">
            <v>268.53100000000001</v>
          </cell>
          <cell r="F65">
            <v>368.35599999999999</v>
          </cell>
          <cell r="G65">
            <v>105.473</v>
          </cell>
          <cell r="K65">
            <v>65293.959780000005</v>
          </cell>
          <cell r="L65">
            <v>64506.811379999999</v>
          </cell>
          <cell r="M65">
            <v>63837.735239999995</v>
          </cell>
          <cell r="N65">
            <v>62932.514579999995</v>
          </cell>
          <cell r="O65">
            <v>59298.512800000004</v>
          </cell>
          <cell r="S65">
            <v>11.096649999999999</v>
          </cell>
          <cell r="T65">
            <v>21.595680000000002</v>
          </cell>
          <cell r="U65">
            <v>29.931719999999999</v>
          </cell>
          <cell r="V65">
            <v>41.079689999999999</v>
          </cell>
          <cell r="W65">
            <v>11.53453</v>
          </cell>
          <cell r="AA65">
            <v>2.5658099999999999</v>
          </cell>
          <cell r="AB65">
            <v>4.8072199999999992</v>
          </cell>
          <cell r="AC65">
            <v>6.7131800000000004</v>
          </cell>
          <cell r="AD65">
            <v>7.9911299999999992</v>
          </cell>
          <cell r="AE65">
            <v>2.1952800000000003</v>
          </cell>
          <cell r="AI65">
            <v>0.23122383782492917</v>
          </cell>
          <cell r="AJ65">
            <v>0.22260100168181779</v>
          </cell>
          <cell r="AK65">
            <v>0.22428313508211359</v>
          </cell>
          <cell r="AL65">
            <v>0.19452751469156654</v>
          </cell>
          <cell r="AM65">
            <v>0.19032244920252497</v>
          </cell>
          <cell r="AN65">
            <v>0</v>
          </cell>
          <cell r="AO65">
            <v>0</v>
          </cell>
          <cell r="AP65">
            <v>0</v>
          </cell>
          <cell r="AQ65">
            <v>2.4169299999999998</v>
          </cell>
          <cell r="AR65">
            <v>4.5127899999999999</v>
          </cell>
          <cell r="AS65">
            <v>6.2764300000000004</v>
          </cell>
          <cell r="AT65">
            <v>7.4131999999999998</v>
          </cell>
          <cell r="AU65">
            <v>2.0472099999999998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6.2030000000000003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0.13350999999999999</v>
          </cell>
          <cell r="BW65">
            <v>-7.639E-2</v>
          </cell>
          <cell r="BX65">
            <v>-8.548E-2</v>
          </cell>
          <cell r="BY65">
            <v>-8.8719999999999993E-2</v>
          </cell>
          <cell r="BZ65">
            <v>-9.3900000000000011E-2</v>
          </cell>
          <cell r="CA65">
            <v>2.0559999999999998E-2</v>
          </cell>
          <cell r="CE65">
            <v>0</v>
          </cell>
          <cell r="CF65">
            <v>0</v>
          </cell>
          <cell r="CG65">
            <v>0</v>
          </cell>
          <cell r="CH65">
            <v>0</v>
          </cell>
          <cell r="CI65">
            <v>0.15399595535914912</v>
          </cell>
          <cell r="CJ65">
            <v>0</v>
          </cell>
          <cell r="CK65">
            <v>0</v>
          </cell>
          <cell r="CL65">
            <v>0</v>
          </cell>
          <cell r="CM65">
            <v>-7.639E-2</v>
          </cell>
          <cell r="CN65">
            <v>-8.548E-2</v>
          </cell>
          <cell r="CO65">
            <v>-8.8719999999999993E-2</v>
          </cell>
          <cell r="CP65">
            <v>-9.3900000000000011E-2</v>
          </cell>
          <cell r="CQ65">
            <v>2.0559999999999998E-2</v>
          </cell>
          <cell r="CU65">
            <v>0</v>
          </cell>
          <cell r="CV65">
            <v>0</v>
          </cell>
          <cell r="CW65">
            <v>0</v>
          </cell>
          <cell r="CX65">
            <v>0</v>
          </cell>
          <cell r="CY65">
            <v>0</v>
          </cell>
          <cell r="DC65">
            <v>0</v>
          </cell>
          <cell r="DD65">
            <v>0</v>
          </cell>
          <cell r="DE65">
            <v>0</v>
          </cell>
          <cell r="DF65">
            <v>0</v>
          </cell>
          <cell r="DG65">
            <v>0</v>
          </cell>
          <cell r="DK65">
            <v>0</v>
          </cell>
          <cell r="DL65">
            <v>0</v>
          </cell>
          <cell r="DM65">
            <v>0</v>
          </cell>
          <cell r="DN65">
            <v>0</v>
          </cell>
          <cell r="DO65">
            <v>0</v>
          </cell>
          <cell r="DP65">
            <v>0</v>
          </cell>
          <cell r="DQ65">
            <v>0</v>
          </cell>
          <cell r="DR65">
            <v>0</v>
          </cell>
          <cell r="DS65">
            <v>0</v>
          </cell>
          <cell r="DT65">
            <v>0</v>
          </cell>
          <cell r="DU65">
            <v>0</v>
          </cell>
          <cell r="DV65">
            <v>0</v>
          </cell>
          <cell r="DW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  <cell r="EE65">
            <v>0</v>
          </cell>
          <cell r="EQ65">
            <v>0</v>
          </cell>
          <cell r="ER65">
            <v>0</v>
          </cell>
          <cell r="ES65">
            <v>0</v>
          </cell>
          <cell r="ET65">
            <v>0</v>
          </cell>
          <cell r="EU65">
            <v>0</v>
          </cell>
          <cell r="EY65">
            <v>0</v>
          </cell>
          <cell r="EZ65">
            <v>0</v>
          </cell>
          <cell r="FA65">
            <v>0</v>
          </cell>
          <cell r="FB65">
            <v>0</v>
          </cell>
          <cell r="FC65">
            <v>0</v>
          </cell>
          <cell r="FG65">
            <v>0</v>
          </cell>
          <cell r="FH65">
            <v>0</v>
          </cell>
          <cell r="FI65">
            <v>0</v>
          </cell>
          <cell r="FJ65">
            <v>0</v>
          </cell>
          <cell r="FK65">
            <v>0</v>
          </cell>
          <cell r="FL65">
            <v>0</v>
          </cell>
          <cell r="FM65">
            <v>0</v>
          </cell>
          <cell r="FN65">
            <v>0</v>
          </cell>
          <cell r="FO65">
            <v>0</v>
          </cell>
          <cell r="FP65">
            <v>0</v>
          </cell>
          <cell r="FQ65">
            <v>0</v>
          </cell>
          <cell r="FR65">
            <v>0</v>
          </cell>
          <cell r="FS65">
            <v>0</v>
          </cell>
          <cell r="FW65">
            <v>0</v>
          </cell>
          <cell r="FX65">
            <v>0</v>
          </cell>
          <cell r="FY65">
            <v>0</v>
          </cell>
          <cell r="FZ65">
            <v>0</v>
          </cell>
          <cell r="GA65">
            <v>0</v>
          </cell>
          <cell r="GE65">
            <v>0</v>
          </cell>
          <cell r="GF65">
            <v>0</v>
          </cell>
          <cell r="GG65">
            <v>0</v>
          </cell>
          <cell r="GH65">
            <v>0</v>
          </cell>
          <cell r="GI65">
            <v>0</v>
          </cell>
          <cell r="GM65">
            <v>0</v>
          </cell>
          <cell r="GN65">
            <v>0</v>
          </cell>
          <cell r="GO65">
            <v>0</v>
          </cell>
          <cell r="GP65">
            <v>0</v>
          </cell>
          <cell r="GQ65">
            <v>0</v>
          </cell>
          <cell r="GU65">
            <v>0</v>
          </cell>
          <cell r="GV65">
            <v>0</v>
          </cell>
          <cell r="GW65">
            <v>0</v>
          </cell>
          <cell r="GX65">
            <v>0</v>
          </cell>
          <cell r="GY65">
            <v>0</v>
          </cell>
          <cell r="GZ65">
            <v>0</v>
          </cell>
          <cell r="HA65">
            <v>0</v>
          </cell>
          <cell r="HB65">
            <v>0</v>
          </cell>
          <cell r="HC65">
            <v>0</v>
          </cell>
          <cell r="HD65">
            <v>0</v>
          </cell>
          <cell r="HE65">
            <v>0</v>
          </cell>
          <cell r="HF65">
            <v>0</v>
          </cell>
          <cell r="HG65">
            <v>0</v>
          </cell>
          <cell r="HK65">
            <v>11.096649999999999</v>
          </cell>
          <cell r="HL65">
            <v>21.595680000000002</v>
          </cell>
          <cell r="HM65">
            <v>29.931719999999999</v>
          </cell>
          <cell r="HN65">
            <v>41.079689999999999</v>
          </cell>
          <cell r="HO65">
            <v>11.66804</v>
          </cell>
          <cell r="HS65">
            <v>2.48942</v>
          </cell>
          <cell r="HT65">
            <v>4.7217399999999987</v>
          </cell>
          <cell r="HU65">
            <v>6.62446</v>
          </cell>
          <cell r="HV65">
            <v>7.8972299999999995</v>
          </cell>
          <cell r="HW65">
            <v>2.21584</v>
          </cell>
          <cell r="IA65">
            <v>0.22433977822135512</v>
          </cell>
          <cell r="IB65">
            <v>0.21864280263460092</v>
          </cell>
          <cell r="IC65">
            <v>0.22131905550365968</v>
          </cell>
          <cell r="ID65">
            <v>0.19224171360592057</v>
          </cell>
          <cell r="IE65">
            <v>0.1899067881152276</v>
          </cell>
          <cell r="IF65">
            <v>0</v>
          </cell>
          <cell r="IG65">
            <v>0</v>
          </cell>
          <cell r="IH65">
            <v>0</v>
          </cell>
          <cell r="II65">
            <v>2.3405399999999998</v>
          </cell>
          <cell r="IJ65">
            <v>4.4273100000000003</v>
          </cell>
          <cell r="IK65">
            <v>6.18771</v>
          </cell>
          <cell r="IL65">
            <v>7.3193000000000001</v>
          </cell>
          <cell r="IM65">
            <v>2.0677699999999999</v>
          </cell>
          <cell r="IR65" t="str">
            <v>XOF</v>
          </cell>
          <cell r="IS65">
            <v>655.95699999999999</v>
          </cell>
          <cell r="IT65">
            <v>655.95699999999999</v>
          </cell>
          <cell r="IU65">
            <v>655.95699999999999</v>
          </cell>
          <cell r="IV65">
            <v>655.95699999999999</v>
          </cell>
          <cell r="IW65">
            <v>655.95699999999999</v>
          </cell>
        </row>
        <row r="66">
          <cell r="A66">
            <v>66</v>
          </cell>
          <cell r="B66" t="str">
            <v>Burkina Faso</v>
          </cell>
          <cell r="C66">
            <v>51.506999999999998</v>
          </cell>
          <cell r="D66">
            <v>112.31</v>
          </cell>
          <cell r="E66">
            <v>184.22399999999999</v>
          </cell>
          <cell r="F66">
            <v>257.55700000000002</v>
          </cell>
          <cell r="G66">
            <v>95.942999999999998</v>
          </cell>
          <cell r="K66">
            <v>108029.55833</v>
          </cell>
          <cell r="L66">
            <v>103746.15912</v>
          </cell>
          <cell r="M66">
            <v>102755.66405000001</v>
          </cell>
          <cell r="N66">
            <v>101824.20511</v>
          </cell>
          <cell r="O66">
            <v>93401.717229999995</v>
          </cell>
          <cell r="S66">
            <v>8.7476399999999988</v>
          </cell>
          <cell r="T66">
            <v>18.432659999999998</v>
          </cell>
          <cell r="U66">
            <v>29.607560000000003</v>
          </cell>
          <cell r="V66">
            <v>41.444870000000002</v>
          </cell>
          <cell r="W66">
            <v>15.033950000000001</v>
          </cell>
          <cell r="AA66">
            <v>0.94869000000000003</v>
          </cell>
          <cell r="AB66">
            <v>1.7412000000000001</v>
          </cell>
          <cell r="AC66">
            <v>2.2239200000000001</v>
          </cell>
          <cell r="AD66">
            <v>3.73428</v>
          </cell>
          <cell r="AE66">
            <v>1.6166800000000001</v>
          </cell>
          <cell r="AI66">
            <v>0.10845096506029056</v>
          </cell>
          <cell r="AJ66">
            <v>9.4462763377613446E-2</v>
          </cell>
          <cell r="AK66">
            <v>7.5113248102849403E-2</v>
          </cell>
          <cell r="AL66">
            <v>9.0102345597899092E-2</v>
          </cell>
          <cell r="AM66">
            <v>0.10753527848635921</v>
          </cell>
          <cell r="AN66">
            <v>0</v>
          </cell>
          <cell r="AO66">
            <v>0</v>
          </cell>
          <cell r="AP66">
            <v>0</v>
          </cell>
          <cell r="AQ66">
            <v>0.47079000000000004</v>
          </cell>
          <cell r="AR66">
            <v>0.76125999999999994</v>
          </cell>
          <cell r="AS66">
            <v>0.7223099999999999</v>
          </cell>
          <cell r="AT66">
            <v>1.61165</v>
          </cell>
          <cell r="AU66">
            <v>0.95838000000000001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  <cell r="CQ66">
            <v>0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DC66">
            <v>0</v>
          </cell>
          <cell r="DD66">
            <v>0</v>
          </cell>
          <cell r="DE66">
            <v>0</v>
          </cell>
          <cell r="DF66">
            <v>0</v>
          </cell>
          <cell r="DG66">
            <v>0</v>
          </cell>
          <cell r="DK66">
            <v>0</v>
          </cell>
          <cell r="DL66">
            <v>0</v>
          </cell>
          <cell r="DM66">
            <v>0</v>
          </cell>
          <cell r="DN66">
            <v>0</v>
          </cell>
          <cell r="DO66">
            <v>0</v>
          </cell>
          <cell r="DP66">
            <v>0</v>
          </cell>
          <cell r="DQ66">
            <v>0</v>
          </cell>
          <cell r="DR66">
            <v>0</v>
          </cell>
          <cell r="DS66">
            <v>0</v>
          </cell>
          <cell r="DT66">
            <v>0</v>
          </cell>
          <cell r="DU66">
            <v>0</v>
          </cell>
          <cell r="DV66">
            <v>0</v>
          </cell>
          <cell r="DW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Q66">
            <v>0</v>
          </cell>
          <cell r="ER66">
            <v>0</v>
          </cell>
          <cell r="ES66">
            <v>0</v>
          </cell>
          <cell r="ET66">
            <v>0</v>
          </cell>
          <cell r="EU66">
            <v>0</v>
          </cell>
          <cell r="EY66">
            <v>0</v>
          </cell>
          <cell r="EZ66">
            <v>0</v>
          </cell>
          <cell r="FA66">
            <v>0</v>
          </cell>
          <cell r="FB66">
            <v>0</v>
          </cell>
          <cell r="FC66">
            <v>0</v>
          </cell>
          <cell r="FG66">
            <v>0</v>
          </cell>
          <cell r="FH66">
            <v>0</v>
          </cell>
          <cell r="FI66">
            <v>0</v>
          </cell>
          <cell r="FJ66">
            <v>0</v>
          </cell>
          <cell r="FK66">
            <v>0</v>
          </cell>
          <cell r="FL66">
            <v>0</v>
          </cell>
          <cell r="FM66">
            <v>0</v>
          </cell>
          <cell r="FN66">
            <v>0</v>
          </cell>
          <cell r="FO66">
            <v>0</v>
          </cell>
          <cell r="FP66">
            <v>0</v>
          </cell>
          <cell r="FQ66">
            <v>0</v>
          </cell>
          <cell r="FR66">
            <v>0</v>
          </cell>
          <cell r="FS66">
            <v>0</v>
          </cell>
          <cell r="FW66">
            <v>0</v>
          </cell>
          <cell r="FX66">
            <v>0</v>
          </cell>
          <cell r="FY66">
            <v>0</v>
          </cell>
          <cell r="FZ66">
            <v>0</v>
          </cell>
          <cell r="GA66">
            <v>0</v>
          </cell>
          <cell r="GE66">
            <v>0</v>
          </cell>
          <cell r="GF66">
            <v>0</v>
          </cell>
          <cell r="GG66">
            <v>0</v>
          </cell>
          <cell r="GH66">
            <v>0</v>
          </cell>
          <cell r="GI66">
            <v>0</v>
          </cell>
          <cell r="GM66">
            <v>0</v>
          </cell>
          <cell r="GN66">
            <v>0</v>
          </cell>
          <cell r="GO66">
            <v>0</v>
          </cell>
          <cell r="GP66">
            <v>0</v>
          </cell>
          <cell r="GQ66">
            <v>0</v>
          </cell>
          <cell r="GU66">
            <v>0</v>
          </cell>
          <cell r="GV66">
            <v>0</v>
          </cell>
          <cell r="GW66">
            <v>0</v>
          </cell>
          <cell r="GX66">
            <v>0</v>
          </cell>
          <cell r="GY66">
            <v>0</v>
          </cell>
          <cell r="GZ66">
            <v>0</v>
          </cell>
          <cell r="HA66">
            <v>0</v>
          </cell>
          <cell r="HB66">
            <v>0</v>
          </cell>
          <cell r="HC66">
            <v>0</v>
          </cell>
          <cell r="HD66">
            <v>0</v>
          </cell>
          <cell r="HE66">
            <v>0</v>
          </cell>
          <cell r="HF66">
            <v>0</v>
          </cell>
          <cell r="HG66">
            <v>0</v>
          </cell>
          <cell r="HK66">
            <v>8.7476399999999988</v>
          </cell>
          <cell r="HL66">
            <v>18.432659999999998</v>
          </cell>
          <cell r="HM66">
            <v>29.607560000000003</v>
          </cell>
          <cell r="HN66">
            <v>41.444870000000002</v>
          </cell>
          <cell r="HO66">
            <v>15.033950000000001</v>
          </cell>
          <cell r="HS66">
            <v>0.94869000000000003</v>
          </cell>
          <cell r="HT66">
            <v>1.7412000000000001</v>
          </cell>
          <cell r="HU66">
            <v>2.2239200000000001</v>
          </cell>
          <cell r="HV66">
            <v>3.73428</v>
          </cell>
          <cell r="HW66">
            <v>1.6166800000000001</v>
          </cell>
          <cell r="IA66">
            <v>0.10845096506029056</v>
          </cell>
          <cell r="IB66">
            <v>9.4462763377613446E-2</v>
          </cell>
          <cell r="IC66">
            <v>7.5113248102849403E-2</v>
          </cell>
          <cell r="ID66">
            <v>9.0102345597899092E-2</v>
          </cell>
          <cell r="IE66">
            <v>0.10753527848635921</v>
          </cell>
          <cell r="IF66">
            <v>0</v>
          </cell>
          <cell r="IG66">
            <v>0</v>
          </cell>
          <cell r="IH66">
            <v>0</v>
          </cell>
          <cell r="II66">
            <v>0.47079000000000004</v>
          </cell>
          <cell r="IJ66">
            <v>0.76125999999999994</v>
          </cell>
          <cell r="IK66">
            <v>0.7223099999999999</v>
          </cell>
          <cell r="IL66">
            <v>1.61165</v>
          </cell>
          <cell r="IM66">
            <v>0.95838000000000001</v>
          </cell>
          <cell r="IR66" t="str">
            <v>XOF</v>
          </cell>
          <cell r="IS66">
            <v>655.95699999999999</v>
          </cell>
          <cell r="IT66">
            <v>655.95699999999999</v>
          </cell>
          <cell r="IU66">
            <v>655.95699999999999</v>
          </cell>
          <cell r="IV66">
            <v>655.95699999999999</v>
          </cell>
          <cell r="IW66">
            <v>655.95699999999999</v>
          </cell>
        </row>
        <row r="67">
          <cell r="A67">
            <v>67</v>
          </cell>
          <cell r="B67" t="str">
            <v>DR Congo</v>
          </cell>
          <cell r="C67">
            <v>85.299000000000007</v>
          </cell>
          <cell r="D67">
            <v>195.10500000000002</v>
          </cell>
          <cell r="E67">
            <v>310.75599999999997</v>
          </cell>
          <cell r="F67">
            <v>400.25099999999998</v>
          </cell>
          <cell r="G67">
            <v>75.738</v>
          </cell>
          <cell r="K67">
            <v>155981.49157359998</v>
          </cell>
          <cell r="L67">
            <v>160125.36144959999</v>
          </cell>
          <cell r="M67">
            <v>163233.22815419998</v>
          </cell>
          <cell r="N67">
            <v>164327.4005432</v>
          </cell>
          <cell r="O67">
            <v>152417.13047519999</v>
          </cell>
          <cell r="S67">
            <v>13.36182</v>
          </cell>
          <cell r="T67">
            <v>31.711869999999998</v>
          </cell>
          <cell r="U67">
            <v>51.22157</v>
          </cell>
          <cell r="V67">
            <v>66.537239999999997</v>
          </cell>
          <cell r="W67">
            <v>12.123340000000001</v>
          </cell>
          <cell r="AA67">
            <v>-0.73279000000000005</v>
          </cell>
          <cell r="AB67">
            <v>1.6031</v>
          </cell>
          <cell r="AC67">
            <v>6.33338</v>
          </cell>
          <cell r="AD67">
            <v>6.7764600000000002</v>
          </cell>
          <cell r="AE67">
            <v>-0.63244</v>
          </cell>
          <cell r="AI67">
            <v>-5.4842079896301556E-2</v>
          </cell>
          <cell r="AJ67">
            <v>5.0552048806960931E-2</v>
          </cell>
          <cell r="AK67">
            <v>0.12364673710704299</v>
          </cell>
          <cell r="AL67">
            <v>0.10184462114749576</v>
          </cell>
          <cell r="AM67">
            <v>-5.2167142058211678E-2</v>
          </cell>
          <cell r="AN67">
            <v>0</v>
          </cell>
          <cell r="AO67">
            <v>0</v>
          </cell>
          <cell r="AP67">
            <v>0</v>
          </cell>
          <cell r="AQ67">
            <v>-2.3342800000000001</v>
          </cell>
          <cell r="AR67">
            <v>-1.61894</v>
          </cell>
          <cell r="AS67">
            <v>1.6181599999999996</v>
          </cell>
          <cell r="AT67">
            <v>0.83773999999999993</v>
          </cell>
          <cell r="AU67">
            <v>-2.0668600000000001</v>
          </cell>
          <cell r="AY67">
            <v>9.8000000000000004E-2</v>
          </cell>
          <cell r="AZ67">
            <v>0</v>
          </cell>
          <cell r="BA67">
            <v>0</v>
          </cell>
          <cell r="BB67">
            <v>0</v>
          </cell>
          <cell r="BC67">
            <v>1.8919999999999999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E67">
            <v>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0</v>
          </cell>
          <cell r="CQ67">
            <v>0</v>
          </cell>
          <cell r="CU67">
            <v>0</v>
          </cell>
          <cell r="CV67">
            <v>0</v>
          </cell>
          <cell r="CW67">
            <v>0</v>
          </cell>
          <cell r="CX67">
            <v>0</v>
          </cell>
          <cell r="CY67">
            <v>0</v>
          </cell>
          <cell r="DC67">
            <v>0</v>
          </cell>
          <cell r="DD67">
            <v>0</v>
          </cell>
          <cell r="DE67">
            <v>0</v>
          </cell>
          <cell r="DF67">
            <v>0</v>
          </cell>
          <cell r="DG67">
            <v>0</v>
          </cell>
          <cell r="DK67">
            <v>0</v>
          </cell>
          <cell r="DL67">
            <v>0</v>
          </cell>
          <cell r="DM67">
            <v>0</v>
          </cell>
          <cell r="DN67">
            <v>0</v>
          </cell>
          <cell r="DO67">
            <v>0</v>
          </cell>
          <cell r="DP67">
            <v>0</v>
          </cell>
          <cell r="DQ67">
            <v>0</v>
          </cell>
          <cell r="DR67">
            <v>0</v>
          </cell>
          <cell r="DS67">
            <v>0</v>
          </cell>
          <cell r="DT67">
            <v>0</v>
          </cell>
          <cell r="DU67">
            <v>0</v>
          </cell>
          <cell r="DV67">
            <v>0</v>
          </cell>
          <cell r="DW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  <cell r="EE67">
            <v>0</v>
          </cell>
          <cell r="EQ67">
            <v>0</v>
          </cell>
          <cell r="ER67">
            <v>0</v>
          </cell>
          <cell r="ES67">
            <v>0</v>
          </cell>
          <cell r="ET67">
            <v>0</v>
          </cell>
          <cell r="EU67">
            <v>0</v>
          </cell>
          <cell r="EY67">
            <v>0</v>
          </cell>
          <cell r="EZ67">
            <v>0</v>
          </cell>
          <cell r="FA67">
            <v>0</v>
          </cell>
          <cell r="FB67">
            <v>0</v>
          </cell>
          <cell r="FC67">
            <v>0</v>
          </cell>
          <cell r="FG67">
            <v>0</v>
          </cell>
          <cell r="FH67">
            <v>0</v>
          </cell>
          <cell r="FI67">
            <v>0</v>
          </cell>
          <cell r="FJ67">
            <v>0</v>
          </cell>
          <cell r="FK67">
            <v>0</v>
          </cell>
          <cell r="FL67">
            <v>0</v>
          </cell>
          <cell r="FM67">
            <v>0</v>
          </cell>
          <cell r="FN67">
            <v>0</v>
          </cell>
          <cell r="FO67">
            <v>0</v>
          </cell>
          <cell r="FP67">
            <v>0</v>
          </cell>
          <cell r="FQ67">
            <v>0</v>
          </cell>
          <cell r="FR67">
            <v>0</v>
          </cell>
          <cell r="FS67">
            <v>0</v>
          </cell>
          <cell r="FW67">
            <v>0</v>
          </cell>
          <cell r="FX67">
            <v>0</v>
          </cell>
          <cell r="FY67">
            <v>0</v>
          </cell>
          <cell r="FZ67">
            <v>0</v>
          </cell>
          <cell r="GA67">
            <v>0</v>
          </cell>
          <cell r="GE67">
            <v>0</v>
          </cell>
          <cell r="GF67">
            <v>0</v>
          </cell>
          <cell r="GG67">
            <v>0</v>
          </cell>
          <cell r="GH67">
            <v>0</v>
          </cell>
          <cell r="GI67">
            <v>0</v>
          </cell>
          <cell r="GM67">
            <v>0</v>
          </cell>
          <cell r="GN67">
            <v>0</v>
          </cell>
          <cell r="GO67">
            <v>0</v>
          </cell>
          <cell r="GP67">
            <v>0</v>
          </cell>
          <cell r="GQ67">
            <v>0</v>
          </cell>
          <cell r="GU67">
            <v>0</v>
          </cell>
          <cell r="GV67">
            <v>0</v>
          </cell>
          <cell r="GW67">
            <v>0</v>
          </cell>
          <cell r="GX67">
            <v>0</v>
          </cell>
          <cell r="GY67">
            <v>0</v>
          </cell>
          <cell r="GZ67">
            <v>0</v>
          </cell>
          <cell r="HA67">
            <v>0</v>
          </cell>
          <cell r="HB67">
            <v>0</v>
          </cell>
          <cell r="HC67">
            <v>0</v>
          </cell>
          <cell r="HD67">
            <v>0</v>
          </cell>
          <cell r="HE67">
            <v>0</v>
          </cell>
          <cell r="HF67">
            <v>0</v>
          </cell>
          <cell r="HG67">
            <v>0</v>
          </cell>
          <cell r="HK67">
            <v>13.36182</v>
          </cell>
          <cell r="HL67">
            <v>31.711869999999998</v>
          </cell>
          <cell r="HM67">
            <v>51.22157</v>
          </cell>
          <cell r="HN67">
            <v>66.537239999999997</v>
          </cell>
          <cell r="HO67">
            <v>12.123340000000001</v>
          </cell>
          <cell r="HS67">
            <v>-0.73279000000000005</v>
          </cell>
          <cell r="HT67">
            <v>1.6031</v>
          </cell>
          <cell r="HU67">
            <v>6.33338</v>
          </cell>
          <cell r="HV67">
            <v>6.7764600000000002</v>
          </cell>
          <cell r="HW67">
            <v>-0.63244</v>
          </cell>
          <cell r="IA67">
            <v>-5.4842079896301556E-2</v>
          </cell>
          <cell r="IB67">
            <v>5.0552048806960931E-2</v>
          </cell>
          <cell r="IC67">
            <v>0.12364673710704299</v>
          </cell>
          <cell r="ID67">
            <v>0.10184462114749576</v>
          </cell>
          <cell r="IE67">
            <v>-5.2167142058211678E-2</v>
          </cell>
          <cell r="IF67">
            <v>0</v>
          </cell>
          <cell r="IG67">
            <v>0</v>
          </cell>
          <cell r="IH67">
            <v>0</v>
          </cell>
          <cell r="II67">
            <v>-2.3342800000000001</v>
          </cell>
          <cell r="IJ67">
            <v>-1.61894</v>
          </cell>
          <cell r="IK67">
            <v>1.6181599999999996</v>
          </cell>
          <cell r="IL67">
            <v>0.83773999999999993</v>
          </cell>
          <cell r="IM67">
            <v>-2.0668600000000001</v>
          </cell>
          <cell r="IR67" t="str">
            <v>XOF</v>
          </cell>
          <cell r="IS67">
            <v>655.95699999999999</v>
          </cell>
          <cell r="IT67">
            <v>655.95699999999999</v>
          </cell>
          <cell r="IU67">
            <v>655.95699999999999</v>
          </cell>
          <cell r="IV67">
            <v>655.95699999999999</v>
          </cell>
          <cell r="IW67">
            <v>655.95699999999999</v>
          </cell>
        </row>
        <row r="68">
          <cell r="A68">
            <v>68</v>
          </cell>
          <cell r="B68" t="str">
            <v>Gambia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0</v>
          </cell>
          <cell r="CP68">
            <v>0</v>
          </cell>
          <cell r="CQ68">
            <v>0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DC68">
            <v>0</v>
          </cell>
          <cell r="DD68">
            <v>0</v>
          </cell>
          <cell r="DE68">
            <v>0</v>
          </cell>
          <cell r="DF68">
            <v>0</v>
          </cell>
          <cell r="DG68">
            <v>0</v>
          </cell>
          <cell r="DK68">
            <v>0</v>
          </cell>
          <cell r="DL68">
            <v>0</v>
          </cell>
          <cell r="DM68">
            <v>0</v>
          </cell>
          <cell r="DN68">
            <v>0</v>
          </cell>
          <cell r="DO68">
            <v>0</v>
          </cell>
          <cell r="DP68">
            <v>0</v>
          </cell>
          <cell r="DQ68">
            <v>0</v>
          </cell>
          <cell r="DR68">
            <v>0</v>
          </cell>
          <cell r="DS68">
            <v>0</v>
          </cell>
          <cell r="DT68">
            <v>0</v>
          </cell>
          <cell r="DU68">
            <v>0</v>
          </cell>
          <cell r="DV68">
            <v>0</v>
          </cell>
          <cell r="DW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Q68">
            <v>0</v>
          </cell>
          <cell r="ER68">
            <v>0</v>
          </cell>
          <cell r="ES68">
            <v>0</v>
          </cell>
          <cell r="ET68">
            <v>0</v>
          </cell>
          <cell r="EU68">
            <v>0</v>
          </cell>
          <cell r="EY68">
            <v>0</v>
          </cell>
          <cell r="EZ68">
            <v>0</v>
          </cell>
          <cell r="FA68">
            <v>0</v>
          </cell>
          <cell r="FB68">
            <v>0</v>
          </cell>
          <cell r="FC68">
            <v>0</v>
          </cell>
          <cell r="FG68">
            <v>0</v>
          </cell>
          <cell r="FH68">
            <v>0</v>
          </cell>
          <cell r="FI68">
            <v>0</v>
          </cell>
          <cell r="FJ68">
            <v>0</v>
          </cell>
          <cell r="FK68">
            <v>0</v>
          </cell>
          <cell r="FL68">
            <v>0</v>
          </cell>
          <cell r="FM68">
            <v>0</v>
          </cell>
          <cell r="FN68">
            <v>0</v>
          </cell>
          <cell r="FO68">
            <v>0</v>
          </cell>
          <cell r="FP68">
            <v>0</v>
          </cell>
          <cell r="FQ68">
            <v>0</v>
          </cell>
          <cell r="FR68">
            <v>0</v>
          </cell>
          <cell r="FS68">
            <v>0</v>
          </cell>
          <cell r="FW68">
            <v>0</v>
          </cell>
          <cell r="FX68">
            <v>0</v>
          </cell>
          <cell r="FY68">
            <v>0</v>
          </cell>
          <cell r="FZ68">
            <v>0</v>
          </cell>
          <cell r="GA68">
            <v>0</v>
          </cell>
          <cell r="GE68">
            <v>0</v>
          </cell>
          <cell r="GF68">
            <v>0</v>
          </cell>
          <cell r="GG68">
            <v>0</v>
          </cell>
          <cell r="GH68">
            <v>0</v>
          </cell>
          <cell r="GI68">
            <v>0</v>
          </cell>
          <cell r="GM68">
            <v>0</v>
          </cell>
          <cell r="GN68">
            <v>0</v>
          </cell>
          <cell r="GO68">
            <v>0</v>
          </cell>
          <cell r="GP68">
            <v>0</v>
          </cell>
          <cell r="GQ68">
            <v>0</v>
          </cell>
          <cell r="GU68">
            <v>0</v>
          </cell>
          <cell r="GV68">
            <v>0</v>
          </cell>
          <cell r="GW68">
            <v>0</v>
          </cell>
          <cell r="GX68">
            <v>0</v>
          </cell>
          <cell r="GY68">
            <v>0</v>
          </cell>
          <cell r="GZ68">
            <v>0</v>
          </cell>
          <cell r="HA68">
            <v>0</v>
          </cell>
          <cell r="HB68">
            <v>0</v>
          </cell>
          <cell r="HC68">
            <v>0</v>
          </cell>
          <cell r="HD68">
            <v>0</v>
          </cell>
          <cell r="HE68">
            <v>0</v>
          </cell>
          <cell r="HF68">
            <v>0</v>
          </cell>
          <cell r="HG68">
            <v>0</v>
          </cell>
          <cell r="HK68">
            <v>0</v>
          </cell>
          <cell r="HL68">
            <v>0</v>
          </cell>
          <cell r="HM68">
            <v>0</v>
          </cell>
          <cell r="HN68">
            <v>0</v>
          </cell>
          <cell r="HO68">
            <v>0</v>
          </cell>
          <cell r="HS68">
            <v>0</v>
          </cell>
          <cell r="HT68">
            <v>0</v>
          </cell>
          <cell r="HU68">
            <v>0</v>
          </cell>
          <cell r="HV68">
            <v>0</v>
          </cell>
          <cell r="HW68">
            <v>0</v>
          </cell>
          <cell r="IA68">
            <v>0</v>
          </cell>
          <cell r="IB68">
            <v>0</v>
          </cell>
          <cell r="IC68">
            <v>0</v>
          </cell>
          <cell r="ID68">
            <v>0</v>
          </cell>
          <cell r="IE68">
            <v>0</v>
          </cell>
          <cell r="IF68">
            <v>0</v>
          </cell>
          <cell r="IG68">
            <v>0</v>
          </cell>
          <cell r="IH68">
            <v>0</v>
          </cell>
          <cell r="II68">
            <v>0</v>
          </cell>
          <cell r="IJ68">
            <v>0</v>
          </cell>
          <cell r="IK68">
            <v>0</v>
          </cell>
          <cell r="IL68">
            <v>0</v>
          </cell>
          <cell r="IM68">
            <v>0</v>
          </cell>
          <cell r="IR68" t="str">
            <v>GMD</v>
          </cell>
        </row>
        <row r="69">
          <cell r="A69">
            <v>69</v>
          </cell>
          <cell r="B69" t="str">
            <v>Ghana</v>
          </cell>
          <cell r="C69">
            <v>680</v>
          </cell>
          <cell r="D69">
            <v>1368.883</v>
          </cell>
          <cell r="E69">
            <v>1915</v>
          </cell>
          <cell r="F69">
            <v>2484</v>
          </cell>
          <cell r="G69">
            <v>623</v>
          </cell>
          <cell r="K69">
            <v>445.70679040000005</v>
          </cell>
          <cell r="L69">
            <v>449.07117249999999</v>
          </cell>
          <cell r="M69">
            <v>456.42085000000003</v>
          </cell>
          <cell r="N69">
            <v>460.93090590000003</v>
          </cell>
          <cell r="O69">
            <v>466.9757161</v>
          </cell>
          <cell r="S69">
            <v>84.584180000000003</v>
          </cell>
          <cell r="T69">
            <v>157.61721999999997</v>
          </cell>
          <cell r="U69">
            <v>224.46637000000001</v>
          </cell>
          <cell r="V69">
            <v>295.16927999999996</v>
          </cell>
          <cell r="W69">
            <v>73.959360000000004</v>
          </cell>
          <cell r="AA69">
            <v>28.77262</v>
          </cell>
          <cell r="AB69">
            <v>47.781370000000003</v>
          </cell>
          <cell r="AC69">
            <v>67.664940000000001</v>
          </cell>
          <cell r="AD69">
            <v>94.870559999999998</v>
          </cell>
          <cell r="AE69">
            <v>25.277809999999999</v>
          </cell>
          <cell r="AI69">
            <v>0.34016550139754265</v>
          </cell>
          <cell r="AJ69">
            <v>0.30314815855780231</v>
          </cell>
          <cell r="AK69">
            <v>0.30144800755676676</v>
          </cell>
          <cell r="AL69">
            <v>0.32141068338819001</v>
          </cell>
          <cell r="AM69">
            <v>0.34177972875914553</v>
          </cell>
          <cell r="AN69">
            <v>0</v>
          </cell>
          <cell r="AO69">
            <v>0</v>
          </cell>
          <cell r="AP69">
            <v>0</v>
          </cell>
          <cell r="AQ69">
            <v>28.149699999999999</v>
          </cell>
          <cell r="AR69">
            <v>46.21246</v>
          </cell>
          <cell r="AS69">
            <v>64.994500000000002</v>
          </cell>
          <cell r="AT69">
            <v>91.477999999999994</v>
          </cell>
          <cell r="AU69">
            <v>24.640259999999998</v>
          </cell>
          <cell r="AY69">
            <v>66.438000000000002</v>
          </cell>
          <cell r="AZ69">
            <v>114.123</v>
          </cell>
          <cell r="BA69">
            <v>147.10900000000001</v>
          </cell>
          <cell r="BB69">
            <v>182.52199999999999</v>
          </cell>
          <cell r="BC69">
            <v>61.652000000000001</v>
          </cell>
          <cell r="BO69">
            <v>0.38051000000000001</v>
          </cell>
          <cell r="BP69">
            <v>0.69613000000000003</v>
          </cell>
          <cell r="BQ69">
            <v>0.95926</v>
          </cell>
          <cell r="BR69">
            <v>1.2497199999999999</v>
          </cell>
          <cell r="BS69">
            <v>0.48337000000000002</v>
          </cell>
          <cell r="BW69">
            <v>-0.16370999999999999</v>
          </cell>
          <cell r="BX69">
            <v>-0.27035999999999999</v>
          </cell>
          <cell r="BY69">
            <v>-0.54277999999999993</v>
          </cell>
          <cell r="BZ69">
            <v>-0.79001999999999994</v>
          </cell>
          <cell r="CA69">
            <v>5.3350000000000002E-2</v>
          </cell>
          <cell r="CE69">
            <v>-0.43023836430054396</v>
          </cell>
          <cell r="CF69">
            <v>-0.38837573441742201</v>
          </cell>
          <cell r="CG69">
            <v>-0.56583199549652852</v>
          </cell>
          <cell r="CH69">
            <v>-0.63215760330313986</v>
          </cell>
          <cell r="CI69">
            <v>0.11037093737716448</v>
          </cell>
          <cell r="CJ69">
            <v>0</v>
          </cell>
          <cell r="CK69">
            <v>0</v>
          </cell>
          <cell r="CL69">
            <v>0</v>
          </cell>
          <cell r="CM69">
            <v>-0.25080000000000002</v>
          </cell>
          <cell r="CN69">
            <v>-0.41089999999999999</v>
          </cell>
          <cell r="CO69">
            <v>-0.75475999999999999</v>
          </cell>
          <cell r="CP69">
            <v>-1.08023</v>
          </cell>
          <cell r="CQ69">
            <v>-3.2619999999999996E-2</v>
          </cell>
          <cell r="CU69">
            <v>0</v>
          </cell>
          <cell r="CV69">
            <v>0</v>
          </cell>
          <cell r="CW69">
            <v>0</v>
          </cell>
          <cell r="CX69">
            <v>0</v>
          </cell>
          <cell r="CY69">
            <v>0</v>
          </cell>
          <cell r="DC69">
            <v>0</v>
          </cell>
          <cell r="DD69">
            <v>0</v>
          </cell>
          <cell r="DE69">
            <v>0</v>
          </cell>
          <cell r="DF69">
            <v>0</v>
          </cell>
          <cell r="DG69">
            <v>0</v>
          </cell>
          <cell r="DK69">
            <v>0</v>
          </cell>
          <cell r="DL69">
            <v>0</v>
          </cell>
          <cell r="DM69">
            <v>0</v>
          </cell>
          <cell r="DN69">
            <v>0</v>
          </cell>
          <cell r="DO69">
            <v>0</v>
          </cell>
          <cell r="DP69">
            <v>0</v>
          </cell>
          <cell r="DQ69">
            <v>0</v>
          </cell>
          <cell r="DR69">
            <v>0</v>
          </cell>
          <cell r="DS69">
            <v>0</v>
          </cell>
          <cell r="DT69">
            <v>0</v>
          </cell>
          <cell r="DU69">
            <v>0</v>
          </cell>
          <cell r="DV69">
            <v>0</v>
          </cell>
          <cell r="DW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  <cell r="EE69">
            <v>0</v>
          </cell>
          <cell r="EQ69">
            <v>0</v>
          </cell>
          <cell r="ER69">
            <v>0</v>
          </cell>
          <cell r="ES69">
            <v>0</v>
          </cell>
          <cell r="ET69">
            <v>0</v>
          </cell>
          <cell r="EU69">
            <v>0</v>
          </cell>
          <cell r="EY69">
            <v>0</v>
          </cell>
          <cell r="EZ69">
            <v>0</v>
          </cell>
          <cell r="FA69">
            <v>0</v>
          </cell>
          <cell r="FB69">
            <v>0</v>
          </cell>
          <cell r="FC69">
            <v>0</v>
          </cell>
          <cell r="FG69">
            <v>0</v>
          </cell>
          <cell r="FH69">
            <v>0</v>
          </cell>
          <cell r="FI69">
            <v>0</v>
          </cell>
          <cell r="FJ69">
            <v>0</v>
          </cell>
          <cell r="FK69">
            <v>0</v>
          </cell>
          <cell r="FL69">
            <v>0</v>
          </cell>
          <cell r="FM69">
            <v>0</v>
          </cell>
          <cell r="FN69">
            <v>0</v>
          </cell>
          <cell r="FO69">
            <v>0</v>
          </cell>
          <cell r="FP69">
            <v>0</v>
          </cell>
          <cell r="FQ69">
            <v>0</v>
          </cell>
          <cell r="FR69">
            <v>0</v>
          </cell>
          <cell r="FS69">
            <v>0</v>
          </cell>
          <cell r="FW69">
            <v>0</v>
          </cell>
          <cell r="FX69">
            <v>0</v>
          </cell>
          <cell r="FY69">
            <v>0</v>
          </cell>
          <cell r="FZ69">
            <v>0</v>
          </cell>
          <cell r="GA69">
            <v>0</v>
          </cell>
          <cell r="GE69">
            <v>0</v>
          </cell>
          <cell r="GF69">
            <v>0</v>
          </cell>
          <cell r="GG69">
            <v>0</v>
          </cell>
          <cell r="GH69">
            <v>0</v>
          </cell>
          <cell r="GI69">
            <v>0</v>
          </cell>
          <cell r="GM69">
            <v>0</v>
          </cell>
          <cell r="GN69">
            <v>0</v>
          </cell>
          <cell r="GO69">
            <v>0</v>
          </cell>
          <cell r="GP69">
            <v>0</v>
          </cell>
          <cell r="GQ69">
            <v>0</v>
          </cell>
          <cell r="GU69">
            <v>0</v>
          </cell>
          <cell r="GV69">
            <v>0</v>
          </cell>
          <cell r="GW69">
            <v>0</v>
          </cell>
          <cell r="GX69">
            <v>0</v>
          </cell>
          <cell r="GY69">
            <v>0</v>
          </cell>
          <cell r="GZ69">
            <v>0</v>
          </cell>
          <cell r="HA69">
            <v>0</v>
          </cell>
          <cell r="HB69">
            <v>0</v>
          </cell>
          <cell r="HC69">
            <v>0</v>
          </cell>
          <cell r="HD69">
            <v>0</v>
          </cell>
          <cell r="HE69">
            <v>0</v>
          </cell>
          <cell r="HF69">
            <v>0</v>
          </cell>
          <cell r="HG69">
            <v>0</v>
          </cell>
          <cell r="HK69">
            <v>84.964690000000004</v>
          </cell>
          <cell r="HL69">
            <v>158.31334999999999</v>
          </cell>
          <cell r="HM69">
            <v>225.42563000000001</v>
          </cell>
          <cell r="HN69">
            <v>296.41899999999998</v>
          </cell>
          <cell r="HO69">
            <v>74.442730000000012</v>
          </cell>
          <cell r="HS69">
            <v>28.608910000000002</v>
          </cell>
          <cell r="HT69">
            <v>47.511009999999999</v>
          </cell>
          <cell r="HU69">
            <v>67.122160000000008</v>
          </cell>
          <cell r="HV69">
            <v>94.080539999999999</v>
          </cell>
          <cell r="HW69">
            <v>25.331160000000001</v>
          </cell>
          <cell r="IA69">
            <v>0.3367152872563885</v>
          </cell>
          <cell r="IB69">
            <v>0.30010741355672155</v>
          </cell>
          <cell r="IC69">
            <v>0.29775744665768489</v>
          </cell>
          <cell r="ID69">
            <v>0.31739038320755419</v>
          </cell>
          <cell r="IE69">
            <v>0.34027714996481184</v>
          </cell>
          <cell r="IF69">
            <v>0</v>
          </cell>
          <cell r="IG69">
            <v>0</v>
          </cell>
          <cell r="IH69">
            <v>0</v>
          </cell>
          <cell r="II69">
            <v>27.898899999999998</v>
          </cell>
          <cell r="IJ69">
            <v>45.801560000000002</v>
          </cell>
          <cell r="IK69">
            <v>64.239739999999998</v>
          </cell>
          <cell r="IL69">
            <v>90.397769999999994</v>
          </cell>
          <cell r="IM69">
            <v>24.60764</v>
          </cell>
          <cell r="IR69" t="str">
            <v>GHC</v>
          </cell>
          <cell r="IS69">
            <v>3.8238400000000001</v>
          </cell>
          <cell r="IT69">
            <v>4.1127500000000001</v>
          </cell>
          <cell r="IU69">
            <v>4.14175</v>
          </cell>
          <cell r="IV69">
            <v>4.1417099999999998</v>
          </cell>
          <cell r="IW69">
            <v>4.24871</v>
          </cell>
        </row>
        <row r="70">
          <cell r="A70">
            <v>70</v>
          </cell>
          <cell r="B70" t="str">
            <v>Liberia</v>
          </cell>
          <cell r="C70">
            <v>89.8</v>
          </cell>
          <cell r="D70">
            <v>170.63</v>
          </cell>
          <cell r="E70">
            <v>226.3</v>
          </cell>
          <cell r="F70">
            <v>286.245</v>
          </cell>
          <cell r="G70">
            <v>79.081999999999994</v>
          </cell>
          <cell r="K70">
            <v>142.94711660000002</v>
          </cell>
          <cell r="L70">
            <v>143.20854629999999</v>
          </cell>
          <cell r="M70">
            <v>142.63095799999999</v>
          </cell>
          <cell r="N70">
            <v>142.0688696</v>
          </cell>
          <cell r="O70">
            <v>139.38663359999998</v>
          </cell>
          <cell r="S70">
            <v>11.39677</v>
          </cell>
          <cell r="T70">
            <v>21.894500000000001</v>
          </cell>
          <cell r="U70">
            <v>28.98462</v>
          </cell>
          <cell r="V70">
            <v>36.706720000000004</v>
          </cell>
          <cell r="W70">
            <v>10.005979999999999</v>
          </cell>
          <cell r="AA70">
            <v>3.8888499999999997</v>
          </cell>
          <cell r="AB70">
            <v>7.1668400000000005</v>
          </cell>
          <cell r="AC70">
            <v>8.4511900000000004</v>
          </cell>
          <cell r="AD70">
            <v>11.006410000000001</v>
          </cell>
          <cell r="AE70">
            <v>3.62364</v>
          </cell>
          <cell r="AI70">
            <v>0.34122387307982871</v>
          </cell>
          <cell r="AJ70">
            <v>0.32733517550069652</v>
          </cell>
          <cell r="AK70">
            <v>0.29157498011014121</v>
          </cell>
          <cell r="AL70">
            <v>0.29984727592113924</v>
          </cell>
          <cell r="AM70">
            <v>0.36214743583337167</v>
          </cell>
          <cell r="AN70">
            <v>0</v>
          </cell>
          <cell r="AO70">
            <v>0</v>
          </cell>
          <cell r="AP70">
            <v>0</v>
          </cell>
          <cell r="AQ70">
            <v>3.5746799999999999</v>
          </cell>
          <cell r="AR70">
            <v>6.5328900000000001</v>
          </cell>
          <cell r="AS70">
            <v>7.4954399999999994</v>
          </cell>
          <cell r="AT70">
            <v>9.7157199999999992</v>
          </cell>
          <cell r="AU70">
            <v>3.2930700000000002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U70">
            <v>0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DC70">
            <v>0</v>
          </cell>
          <cell r="DD70">
            <v>0</v>
          </cell>
          <cell r="DE70">
            <v>0</v>
          </cell>
          <cell r="DF70">
            <v>0</v>
          </cell>
          <cell r="DG70">
            <v>0</v>
          </cell>
          <cell r="DK70">
            <v>0</v>
          </cell>
          <cell r="DL70">
            <v>0</v>
          </cell>
          <cell r="DM70">
            <v>0</v>
          </cell>
          <cell r="DN70">
            <v>0</v>
          </cell>
          <cell r="DO70">
            <v>0</v>
          </cell>
          <cell r="DP70">
            <v>0</v>
          </cell>
          <cell r="DQ70">
            <v>0</v>
          </cell>
          <cell r="DR70">
            <v>0</v>
          </cell>
          <cell r="DS70">
            <v>0</v>
          </cell>
          <cell r="DT70">
            <v>0</v>
          </cell>
          <cell r="DU70">
            <v>0</v>
          </cell>
          <cell r="DV70">
            <v>0</v>
          </cell>
          <cell r="DW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Q70">
            <v>0</v>
          </cell>
          <cell r="ER70">
            <v>0</v>
          </cell>
          <cell r="ES70">
            <v>0</v>
          </cell>
          <cell r="ET70">
            <v>0</v>
          </cell>
          <cell r="EU70">
            <v>0</v>
          </cell>
          <cell r="EY70">
            <v>0</v>
          </cell>
          <cell r="EZ70">
            <v>0</v>
          </cell>
          <cell r="FA70">
            <v>0</v>
          </cell>
          <cell r="FB70">
            <v>0</v>
          </cell>
          <cell r="FC70">
            <v>0</v>
          </cell>
          <cell r="FG70">
            <v>0</v>
          </cell>
          <cell r="FH70">
            <v>0</v>
          </cell>
          <cell r="FI70">
            <v>0</v>
          </cell>
          <cell r="FJ70">
            <v>0</v>
          </cell>
          <cell r="FK70">
            <v>0</v>
          </cell>
          <cell r="FL70">
            <v>0</v>
          </cell>
          <cell r="FM70">
            <v>0</v>
          </cell>
          <cell r="FN70">
            <v>0</v>
          </cell>
          <cell r="FO70">
            <v>0</v>
          </cell>
          <cell r="FP70">
            <v>0</v>
          </cell>
          <cell r="FQ70">
            <v>0</v>
          </cell>
          <cell r="FR70">
            <v>0</v>
          </cell>
          <cell r="FS70">
            <v>0</v>
          </cell>
          <cell r="FW70">
            <v>0</v>
          </cell>
          <cell r="FX70">
            <v>0</v>
          </cell>
          <cell r="FY70">
            <v>0</v>
          </cell>
          <cell r="FZ70">
            <v>0</v>
          </cell>
          <cell r="GA70">
            <v>0</v>
          </cell>
          <cell r="GE70">
            <v>0</v>
          </cell>
          <cell r="GF70">
            <v>0</v>
          </cell>
          <cell r="GG70">
            <v>0</v>
          </cell>
          <cell r="GH70">
            <v>0</v>
          </cell>
          <cell r="GI70">
            <v>0</v>
          </cell>
          <cell r="GM70">
            <v>0</v>
          </cell>
          <cell r="GN70">
            <v>0</v>
          </cell>
          <cell r="GO70">
            <v>0</v>
          </cell>
          <cell r="GP70">
            <v>0</v>
          </cell>
          <cell r="GQ70">
            <v>0</v>
          </cell>
          <cell r="GU70">
            <v>0</v>
          </cell>
          <cell r="GV70">
            <v>0</v>
          </cell>
          <cell r="GW70">
            <v>0</v>
          </cell>
          <cell r="GX70">
            <v>0</v>
          </cell>
          <cell r="GY70">
            <v>0</v>
          </cell>
          <cell r="GZ70">
            <v>0</v>
          </cell>
          <cell r="HA70">
            <v>0</v>
          </cell>
          <cell r="HB70">
            <v>0</v>
          </cell>
          <cell r="HC70">
            <v>0</v>
          </cell>
          <cell r="HD70">
            <v>0</v>
          </cell>
          <cell r="HE70">
            <v>0</v>
          </cell>
          <cell r="HF70">
            <v>0</v>
          </cell>
          <cell r="HG70">
            <v>0</v>
          </cell>
          <cell r="HK70">
            <v>11.39677</v>
          </cell>
          <cell r="HL70">
            <v>21.894500000000001</v>
          </cell>
          <cell r="HM70">
            <v>28.98462</v>
          </cell>
          <cell r="HN70">
            <v>36.706720000000004</v>
          </cell>
          <cell r="HO70">
            <v>10.005979999999999</v>
          </cell>
          <cell r="HS70">
            <v>3.8888499999999997</v>
          </cell>
          <cell r="HT70">
            <v>7.1668400000000005</v>
          </cell>
          <cell r="HU70">
            <v>8.4511900000000004</v>
          </cell>
          <cell r="HV70">
            <v>11.006410000000001</v>
          </cell>
          <cell r="HW70">
            <v>3.62364</v>
          </cell>
          <cell r="IA70">
            <v>0.34122387307982871</v>
          </cell>
          <cell r="IB70">
            <v>0.32733517550069652</v>
          </cell>
          <cell r="IC70">
            <v>0.29157498011014121</v>
          </cell>
          <cell r="ID70">
            <v>0.29984727592113924</v>
          </cell>
          <cell r="IE70">
            <v>0.36214743583337167</v>
          </cell>
          <cell r="IF70">
            <v>0</v>
          </cell>
          <cell r="IG70">
            <v>0</v>
          </cell>
          <cell r="IH70">
            <v>0</v>
          </cell>
          <cell r="II70">
            <v>3.5746799999999999</v>
          </cell>
          <cell r="IJ70">
            <v>6.5328900000000001</v>
          </cell>
          <cell r="IK70">
            <v>7.4954399999999994</v>
          </cell>
          <cell r="IL70">
            <v>9.7157199999999992</v>
          </cell>
          <cell r="IM70">
            <v>3.2930700000000002</v>
          </cell>
          <cell r="IR70" t="str">
            <v>XOF</v>
          </cell>
          <cell r="IS70">
            <v>655.95699999999999</v>
          </cell>
          <cell r="IT70">
            <v>655.95699999999999</v>
          </cell>
          <cell r="IU70">
            <v>655.95699999999999</v>
          </cell>
          <cell r="IV70">
            <v>655.95699999999999</v>
          </cell>
          <cell r="IW70">
            <v>655.95699999999999</v>
          </cell>
        </row>
        <row r="71">
          <cell r="A71">
            <v>71</v>
          </cell>
          <cell r="B71" t="str">
            <v>Mauretania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  <cell r="CQ71">
            <v>0</v>
          </cell>
          <cell r="CU71">
            <v>0</v>
          </cell>
          <cell r="CV71">
            <v>0</v>
          </cell>
          <cell r="CW71">
            <v>0</v>
          </cell>
          <cell r="CX71">
            <v>0</v>
          </cell>
          <cell r="CY71">
            <v>0</v>
          </cell>
          <cell r="DC71">
            <v>0</v>
          </cell>
          <cell r="DD71">
            <v>0</v>
          </cell>
          <cell r="DE71">
            <v>0</v>
          </cell>
          <cell r="DF71">
            <v>0</v>
          </cell>
          <cell r="DG71">
            <v>0</v>
          </cell>
          <cell r="DK71">
            <v>0</v>
          </cell>
          <cell r="DL71">
            <v>0</v>
          </cell>
          <cell r="DM71">
            <v>0</v>
          </cell>
          <cell r="DN71">
            <v>0</v>
          </cell>
          <cell r="DO71">
            <v>0</v>
          </cell>
          <cell r="DP71">
            <v>0</v>
          </cell>
          <cell r="DQ71">
            <v>0</v>
          </cell>
          <cell r="DR71">
            <v>0</v>
          </cell>
          <cell r="DS71">
            <v>0</v>
          </cell>
          <cell r="DT71">
            <v>0</v>
          </cell>
          <cell r="DU71">
            <v>0</v>
          </cell>
          <cell r="DV71">
            <v>0</v>
          </cell>
          <cell r="DW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  <cell r="EE71">
            <v>0</v>
          </cell>
          <cell r="EQ71">
            <v>0</v>
          </cell>
          <cell r="ER71">
            <v>0</v>
          </cell>
          <cell r="ES71">
            <v>0</v>
          </cell>
          <cell r="ET71">
            <v>0</v>
          </cell>
          <cell r="EU71">
            <v>0</v>
          </cell>
          <cell r="EY71">
            <v>0</v>
          </cell>
          <cell r="EZ71">
            <v>0</v>
          </cell>
          <cell r="FA71">
            <v>0</v>
          </cell>
          <cell r="FB71">
            <v>0</v>
          </cell>
          <cell r="FC71">
            <v>0</v>
          </cell>
          <cell r="FG71">
            <v>0</v>
          </cell>
          <cell r="FH71">
            <v>0</v>
          </cell>
          <cell r="FI71">
            <v>0</v>
          </cell>
          <cell r="FJ71">
            <v>0</v>
          </cell>
          <cell r="FK71">
            <v>0</v>
          </cell>
          <cell r="FL71">
            <v>0</v>
          </cell>
          <cell r="FM71">
            <v>0</v>
          </cell>
          <cell r="FN71">
            <v>0</v>
          </cell>
          <cell r="FO71">
            <v>0</v>
          </cell>
          <cell r="FP71">
            <v>0</v>
          </cell>
          <cell r="FQ71">
            <v>0</v>
          </cell>
          <cell r="FR71">
            <v>0</v>
          </cell>
          <cell r="FS71">
            <v>0</v>
          </cell>
          <cell r="FW71">
            <v>0</v>
          </cell>
          <cell r="FX71">
            <v>0</v>
          </cell>
          <cell r="FY71">
            <v>0</v>
          </cell>
          <cell r="FZ71">
            <v>0</v>
          </cell>
          <cell r="GA71">
            <v>0</v>
          </cell>
          <cell r="GE71">
            <v>0</v>
          </cell>
          <cell r="GF71">
            <v>0</v>
          </cell>
          <cell r="GG71">
            <v>0</v>
          </cell>
          <cell r="GH71">
            <v>0</v>
          </cell>
          <cell r="GI71">
            <v>0</v>
          </cell>
          <cell r="GM71">
            <v>0</v>
          </cell>
          <cell r="GN71">
            <v>0</v>
          </cell>
          <cell r="GO71">
            <v>0</v>
          </cell>
          <cell r="GP71">
            <v>0</v>
          </cell>
          <cell r="GQ71">
            <v>0</v>
          </cell>
          <cell r="GU71">
            <v>0</v>
          </cell>
          <cell r="GV71">
            <v>0</v>
          </cell>
          <cell r="GW71">
            <v>0</v>
          </cell>
          <cell r="GX71">
            <v>0</v>
          </cell>
          <cell r="GY71">
            <v>0</v>
          </cell>
          <cell r="GZ71">
            <v>0</v>
          </cell>
          <cell r="HA71">
            <v>0</v>
          </cell>
          <cell r="HB71">
            <v>0</v>
          </cell>
          <cell r="HC71">
            <v>0</v>
          </cell>
          <cell r="HD71">
            <v>0</v>
          </cell>
          <cell r="HE71">
            <v>0</v>
          </cell>
          <cell r="HF71">
            <v>0</v>
          </cell>
          <cell r="HG71">
            <v>0</v>
          </cell>
          <cell r="HK71">
            <v>0</v>
          </cell>
          <cell r="HL71">
            <v>0</v>
          </cell>
          <cell r="HM71">
            <v>0</v>
          </cell>
          <cell r="HN71">
            <v>0</v>
          </cell>
          <cell r="HO71">
            <v>0</v>
          </cell>
          <cell r="HS71">
            <v>0</v>
          </cell>
          <cell r="HT71">
            <v>0</v>
          </cell>
          <cell r="HU71">
            <v>0</v>
          </cell>
          <cell r="HV71">
            <v>0</v>
          </cell>
          <cell r="HW71">
            <v>0</v>
          </cell>
          <cell r="IA71">
            <v>0</v>
          </cell>
          <cell r="IB71">
            <v>0</v>
          </cell>
          <cell r="IC71">
            <v>0</v>
          </cell>
          <cell r="ID71">
            <v>0</v>
          </cell>
          <cell r="IE71">
            <v>0</v>
          </cell>
          <cell r="IF71">
            <v>0</v>
          </cell>
          <cell r="IG71">
            <v>0</v>
          </cell>
          <cell r="IH71">
            <v>0</v>
          </cell>
          <cell r="II71">
            <v>0</v>
          </cell>
          <cell r="IJ71">
            <v>0</v>
          </cell>
          <cell r="IK71">
            <v>0</v>
          </cell>
          <cell r="IL71">
            <v>0</v>
          </cell>
          <cell r="IM71">
            <v>0</v>
          </cell>
          <cell r="IR71" t="str">
            <v>MRO</v>
          </cell>
        </row>
        <row r="72">
          <cell r="A72">
            <v>72</v>
          </cell>
          <cell r="B72" t="str">
            <v>Scancem Int. Trading Norw.</v>
          </cell>
          <cell r="C72">
            <v>0</v>
          </cell>
          <cell r="G72">
            <v>0</v>
          </cell>
          <cell r="S72">
            <v>64.254099999999994</v>
          </cell>
          <cell r="W72">
            <v>51.760640000000002</v>
          </cell>
          <cell r="AA72">
            <v>-1.5802</v>
          </cell>
          <cell r="AE72">
            <v>-2.6764099999999997</v>
          </cell>
          <cell r="AI72">
            <v>-2.4592983171501898E-2</v>
          </cell>
          <cell r="AJ72">
            <v>0</v>
          </cell>
          <cell r="AK72">
            <v>0</v>
          </cell>
          <cell r="AL72">
            <v>0</v>
          </cell>
          <cell r="AM72">
            <v>-5.1707436384094162E-2</v>
          </cell>
          <cell r="AN72">
            <v>0</v>
          </cell>
          <cell r="AO72">
            <v>0</v>
          </cell>
          <cell r="AP72">
            <v>0</v>
          </cell>
          <cell r="AQ72">
            <v>-1.3552299999999999</v>
          </cell>
          <cell r="AU72">
            <v>-2.4133100000000001</v>
          </cell>
          <cell r="AY72">
            <v>0</v>
          </cell>
          <cell r="BC72">
            <v>0</v>
          </cell>
          <cell r="BO72">
            <v>0</v>
          </cell>
          <cell r="BS72">
            <v>0</v>
          </cell>
          <cell r="BW72">
            <v>0</v>
          </cell>
          <cell r="CA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Q72">
            <v>0</v>
          </cell>
          <cell r="CU72">
            <v>0</v>
          </cell>
          <cell r="CY72">
            <v>0</v>
          </cell>
          <cell r="DC72">
            <v>0</v>
          </cell>
          <cell r="DG72">
            <v>0</v>
          </cell>
          <cell r="DK72">
            <v>0</v>
          </cell>
          <cell r="DL72">
            <v>0</v>
          </cell>
          <cell r="DM72">
            <v>0</v>
          </cell>
          <cell r="DN72">
            <v>0</v>
          </cell>
          <cell r="DO72">
            <v>0</v>
          </cell>
          <cell r="DP72">
            <v>0</v>
          </cell>
          <cell r="DQ72">
            <v>0</v>
          </cell>
          <cell r="DR72">
            <v>0</v>
          </cell>
          <cell r="DS72">
            <v>0</v>
          </cell>
          <cell r="DW72">
            <v>0</v>
          </cell>
          <cell r="EA72">
            <v>0</v>
          </cell>
          <cell r="EE72">
            <v>0</v>
          </cell>
          <cell r="EQ72">
            <v>0</v>
          </cell>
          <cell r="EU72">
            <v>0</v>
          </cell>
          <cell r="EY72">
            <v>0</v>
          </cell>
          <cell r="FC72">
            <v>0</v>
          </cell>
          <cell r="FG72">
            <v>0</v>
          </cell>
          <cell r="FH72">
            <v>0</v>
          </cell>
          <cell r="FI72">
            <v>0</v>
          </cell>
          <cell r="FJ72">
            <v>0</v>
          </cell>
          <cell r="FK72">
            <v>0</v>
          </cell>
          <cell r="FL72">
            <v>0</v>
          </cell>
          <cell r="FM72">
            <v>0</v>
          </cell>
          <cell r="FN72">
            <v>0</v>
          </cell>
          <cell r="FO72">
            <v>0</v>
          </cell>
          <cell r="FS72">
            <v>0</v>
          </cell>
          <cell r="FW72">
            <v>0</v>
          </cell>
          <cell r="GA72">
            <v>0</v>
          </cell>
          <cell r="GE72">
            <v>0</v>
          </cell>
          <cell r="GI72">
            <v>0</v>
          </cell>
          <cell r="GM72">
            <v>0</v>
          </cell>
          <cell r="GQ72">
            <v>0</v>
          </cell>
          <cell r="GU72">
            <v>0</v>
          </cell>
          <cell r="GV72">
            <v>0</v>
          </cell>
          <cell r="GW72">
            <v>0</v>
          </cell>
          <cell r="GX72">
            <v>0</v>
          </cell>
          <cell r="GY72">
            <v>0</v>
          </cell>
          <cell r="GZ72">
            <v>0</v>
          </cell>
          <cell r="HA72">
            <v>0</v>
          </cell>
          <cell r="HB72">
            <v>0</v>
          </cell>
          <cell r="HC72">
            <v>0</v>
          </cell>
          <cell r="HG72">
            <v>0</v>
          </cell>
          <cell r="HK72">
            <v>64.254099999999994</v>
          </cell>
          <cell r="HO72">
            <v>51.760640000000002</v>
          </cell>
          <cell r="HS72">
            <v>-1.5802</v>
          </cell>
          <cell r="HW72">
            <v>-2.6764099999999997</v>
          </cell>
          <cell r="IA72">
            <v>-2.4592983171501898E-2</v>
          </cell>
          <cell r="IB72">
            <v>0</v>
          </cell>
          <cell r="IC72">
            <v>0</v>
          </cell>
          <cell r="ID72">
            <v>0</v>
          </cell>
          <cell r="IE72">
            <v>-5.1707436384094162E-2</v>
          </cell>
          <cell r="IF72">
            <v>0</v>
          </cell>
          <cell r="IG72">
            <v>0</v>
          </cell>
          <cell r="IH72">
            <v>0</v>
          </cell>
          <cell r="II72">
            <v>-1.3552299999999999</v>
          </cell>
          <cell r="IM72">
            <v>-2.4133100000000001</v>
          </cell>
          <cell r="IR72" t="str">
            <v>NOK</v>
          </cell>
          <cell r="IS72">
            <v>8.7345600000000001</v>
          </cell>
          <cell r="IT72">
            <v>8.6551399999999994</v>
          </cell>
          <cell r="IU72">
            <v>8.8217499999999998</v>
          </cell>
          <cell r="IV72">
            <v>8.9545999999999992</v>
          </cell>
          <cell r="IW72">
            <v>9.52257</v>
          </cell>
        </row>
        <row r="73">
          <cell r="A73">
            <v>73</v>
          </cell>
          <cell r="B73" t="str">
            <v>Sierra Leone</v>
          </cell>
          <cell r="C73">
            <v>116.547</v>
          </cell>
          <cell r="D73">
            <v>195.274</v>
          </cell>
          <cell r="E73">
            <v>250.654</v>
          </cell>
          <cell r="F73">
            <v>332.08699999999999</v>
          </cell>
          <cell r="G73">
            <v>97.114000000000004</v>
          </cell>
          <cell r="K73">
            <v>681098.29804639996</v>
          </cell>
          <cell r="L73">
            <v>682144.78800870001</v>
          </cell>
          <cell r="M73">
            <v>682609.69116119994</v>
          </cell>
          <cell r="N73">
            <v>682705.844316</v>
          </cell>
          <cell r="O73">
            <v>685342.23237350001</v>
          </cell>
          <cell r="S73">
            <v>14.29083</v>
          </cell>
          <cell r="T73">
            <v>24.235389999999999</v>
          </cell>
          <cell r="U73">
            <v>31.019939999999998</v>
          </cell>
          <cell r="V73">
            <v>40.236559999999997</v>
          </cell>
          <cell r="W73">
            <v>10.05151</v>
          </cell>
          <cell r="AA73">
            <v>3.3896199999999999</v>
          </cell>
          <cell r="AB73">
            <v>5.4069799999999999</v>
          </cell>
          <cell r="AC73">
            <v>6.3028900000000005</v>
          </cell>
          <cell r="AD73">
            <v>7.8818700000000002</v>
          </cell>
          <cell r="AE73">
            <v>2.90455</v>
          </cell>
          <cell r="AI73">
            <v>0.23718846281146722</v>
          </cell>
          <cell r="AJ73">
            <v>0.22310266102587992</v>
          </cell>
          <cell r="AK73">
            <v>0.20318833627660146</v>
          </cell>
          <cell r="AL73">
            <v>0.19588826679020277</v>
          </cell>
          <cell r="AM73">
            <v>0.288966533386526</v>
          </cell>
          <cell r="AN73">
            <v>0</v>
          </cell>
          <cell r="AO73">
            <v>0</v>
          </cell>
          <cell r="AP73">
            <v>0</v>
          </cell>
          <cell r="AQ73">
            <v>3.15672</v>
          </cell>
          <cell r="AR73">
            <v>4.923</v>
          </cell>
          <cell r="AS73">
            <v>5.5376300000000001</v>
          </cell>
          <cell r="AT73">
            <v>6.8883700000000001</v>
          </cell>
          <cell r="AU73">
            <v>2.7799800000000001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K73">
            <v>0</v>
          </cell>
          <cell r="DL73">
            <v>0</v>
          </cell>
          <cell r="DM73">
            <v>0</v>
          </cell>
          <cell r="DN73">
            <v>0</v>
          </cell>
          <cell r="DO73">
            <v>0</v>
          </cell>
          <cell r="DP73">
            <v>0</v>
          </cell>
          <cell r="DQ73">
            <v>0</v>
          </cell>
          <cell r="DR73">
            <v>0</v>
          </cell>
          <cell r="DS73">
            <v>0</v>
          </cell>
          <cell r="DT73">
            <v>0</v>
          </cell>
          <cell r="DU73">
            <v>0</v>
          </cell>
          <cell r="DV73">
            <v>0</v>
          </cell>
          <cell r="DW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  <cell r="EE73">
            <v>0</v>
          </cell>
          <cell r="EQ73">
            <v>0</v>
          </cell>
          <cell r="ER73">
            <v>0</v>
          </cell>
          <cell r="ES73">
            <v>0</v>
          </cell>
          <cell r="ET73">
            <v>0</v>
          </cell>
          <cell r="EU73">
            <v>0</v>
          </cell>
          <cell r="EY73">
            <v>0</v>
          </cell>
          <cell r="EZ73">
            <v>0</v>
          </cell>
          <cell r="FA73">
            <v>0</v>
          </cell>
          <cell r="FB73">
            <v>0</v>
          </cell>
          <cell r="FC73">
            <v>0</v>
          </cell>
          <cell r="FG73">
            <v>0</v>
          </cell>
          <cell r="FH73">
            <v>0</v>
          </cell>
          <cell r="FI73">
            <v>0</v>
          </cell>
          <cell r="FJ73">
            <v>0</v>
          </cell>
          <cell r="FK73">
            <v>0</v>
          </cell>
          <cell r="FL73">
            <v>0</v>
          </cell>
          <cell r="FM73">
            <v>0</v>
          </cell>
          <cell r="FN73">
            <v>0</v>
          </cell>
          <cell r="FO73">
            <v>0</v>
          </cell>
          <cell r="FP73">
            <v>0</v>
          </cell>
          <cell r="FQ73">
            <v>0</v>
          </cell>
          <cell r="FR73">
            <v>0</v>
          </cell>
          <cell r="FS73">
            <v>0</v>
          </cell>
          <cell r="FW73">
            <v>0</v>
          </cell>
          <cell r="FX73">
            <v>0</v>
          </cell>
          <cell r="FY73">
            <v>0</v>
          </cell>
          <cell r="FZ73">
            <v>0</v>
          </cell>
          <cell r="GA73">
            <v>0</v>
          </cell>
          <cell r="GE73">
            <v>0</v>
          </cell>
          <cell r="GF73">
            <v>0</v>
          </cell>
          <cell r="GG73">
            <v>0</v>
          </cell>
          <cell r="GH73">
            <v>0</v>
          </cell>
          <cell r="GI73">
            <v>0</v>
          </cell>
          <cell r="GM73">
            <v>0</v>
          </cell>
          <cell r="GN73">
            <v>0</v>
          </cell>
          <cell r="GO73">
            <v>0</v>
          </cell>
          <cell r="GP73">
            <v>0</v>
          </cell>
          <cell r="GQ73">
            <v>0</v>
          </cell>
          <cell r="GU73">
            <v>0</v>
          </cell>
          <cell r="GV73">
            <v>0</v>
          </cell>
          <cell r="GW73">
            <v>0</v>
          </cell>
          <cell r="GX73">
            <v>0</v>
          </cell>
          <cell r="GY73">
            <v>0</v>
          </cell>
          <cell r="GZ73">
            <v>0</v>
          </cell>
          <cell r="HA73">
            <v>0</v>
          </cell>
          <cell r="HB73">
            <v>0</v>
          </cell>
          <cell r="HC73">
            <v>0</v>
          </cell>
          <cell r="HD73">
            <v>0</v>
          </cell>
          <cell r="HE73">
            <v>0</v>
          </cell>
          <cell r="HF73">
            <v>0</v>
          </cell>
          <cell r="HG73">
            <v>0</v>
          </cell>
          <cell r="HK73">
            <v>14.29083</v>
          </cell>
          <cell r="HL73">
            <v>24.235389999999999</v>
          </cell>
          <cell r="HM73">
            <v>31.019939999999998</v>
          </cell>
          <cell r="HN73">
            <v>40.236559999999997</v>
          </cell>
          <cell r="HO73">
            <v>10.05151</v>
          </cell>
          <cell r="HS73">
            <v>3.3896199999999999</v>
          </cell>
          <cell r="HT73">
            <v>5.4069799999999999</v>
          </cell>
          <cell r="HU73">
            <v>6.3028900000000005</v>
          </cell>
          <cell r="HV73">
            <v>7.8818700000000002</v>
          </cell>
          <cell r="HW73">
            <v>2.90455</v>
          </cell>
          <cell r="IA73">
            <v>0.23718846281146722</v>
          </cell>
          <cell r="IB73">
            <v>0.22310266102587992</v>
          </cell>
          <cell r="IC73">
            <v>0.20318833627660146</v>
          </cell>
          <cell r="ID73">
            <v>0.19588826679020277</v>
          </cell>
          <cell r="IE73">
            <v>0.288966533386526</v>
          </cell>
          <cell r="IF73">
            <v>0</v>
          </cell>
          <cell r="IG73">
            <v>0</v>
          </cell>
          <cell r="IH73">
            <v>0</v>
          </cell>
          <cell r="II73">
            <v>3.15672</v>
          </cell>
          <cell r="IJ73">
            <v>4.923</v>
          </cell>
          <cell r="IK73">
            <v>5.5376300000000001</v>
          </cell>
          <cell r="IL73">
            <v>6.8883700000000001</v>
          </cell>
          <cell r="IM73">
            <v>2.7799800000000001</v>
          </cell>
          <cell r="IR73" t="str">
            <v>SLL</v>
          </cell>
          <cell r="IS73">
            <v>5602.5195199999998</v>
          </cell>
          <cell r="IT73">
            <v>5538.2381100000002</v>
          </cell>
          <cell r="IU73">
            <v>5557.80566</v>
          </cell>
          <cell r="IV73">
            <v>5677.8596500000003</v>
          </cell>
          <cell r="IW73">
            <v>6647.9991499999996</v>
          </cell>
        </row>
        <row r="74">
          <cell r="A74">
            <v>74</v>
          </cell>
          <cell r="B74" t="str">
            <v>South Africa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J74">
            <v>0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  <cell r="CO74">
            <v>0</v>
          </cell>
          <cell r="CP74">
            <v>0</v>
          </cell>
          <cell r="CQ74">
            <v>0</v>
          </cell>
          <cell r="CU74">
            <v>0</v>
          </cell>
          <cell r="CV74">
            <v>0</v>
          </cell>
          <cell r="CW74">
            <v>0</v>
          </cell>
          <cell r="CX74">
            <v>0</v>
          </cell>
          <cell r="CY74">
            <v>0</v>
          </cell>
          <cell r="DC74">
            <v>0</v>
          </cell>
          <cell r="DD74">
            <v>0</v>
          </cell>
          <cell r="DE74">
            <v>0</v>
          </cell>
          <cell r="DF74">
            <v>0</v>
          </cell>
          <cell r="DG74">
            <v>0</v>
          </cell>
          <cell r="DK74">
            <v>0</v>
          </cell>
          <cell r="DL74">
            <v>0</v>
          </cell>
          <cell r="DM74">
            <v>0</v>
          </cell>
          <cell r="DN74">
            <v>0</v>
          </cell>
          <cell r="DO74">
            <v>0</v>
          </cell>
          <cell r="DP74">
            <v>0</v>
          </cell>
          <cell r="DQ74">
            <v>0</v>
          </cell>
          <cell r="DR74">
            <v>0</v>
          </cell>
          <cell r="DS74">
            <v>0</v>
          </cell>
          <cell r="DT74">
            <v>0</v>
          </cell>
          <cell r="DU74">
            <v>0</v>
          </cell>
          <cell r="DV74">
            <v>0</v>
          </cell>
          <cell r="DW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Q74">
            <v>0</v>
          </cell>
          <cell r="ER74">
            <v>0</v>
          </cell>
          <cell r="ES74">
            <v>0</v>
          </cell>
          <cell r="ET74">
            <v>0</v>
          </cell>
          <cell r="EU74">
            <v>0</v>
          </cell>
          <cell r="EY74">
            <v>0</v>
          </cell>
          <cell r="EZ74">
            <v>0</v>
          </cell>
          <cell r="FA74">
            <v>0</v>
          </cell>
          <cell r="FB74">
            <v>0</v>
          </cell>
          <cell r="FC74">
            <v>0</v>
          </cell>
          <cell r="FG74">
            <v>0</v>
          </cell>
          <cell r="FH74">
            <v>0</v>
          </cell>
          <cell r="FI74">
            <v>0</v>
          </cell>
          <cell r="FJ74">
            <v>0</v>
          </cell>
          <cell r="FK74">
            <v>0</v>
          </cell>
          <cell r="FL74">
            <v>0</v>
          </cell>
          <cell r="FM74">
            <v>0</v>
          </cell>
          <cell r="FN74">
            <v>0</v>
          </cell>
          <cell r="FO74">
            <v>0</v>
          </cell>
          <cell r="FP74">
            <v>0</v>
          </cell>
          <cell r="FQ74">
            <v>0</v>
          </cell>
          <cell r="FR74">
            <v>0</v>
          </cell>
          <cell r="FS74">
            <v>0</v>
          </cell>
          <cell r="FW74">
            <v>0</v>
          </cell>
          <cell r="FX74">
            <v>0</v>
          </cell>
          <cell r="FY74">
            <v>0</v>
          </cell>
          <cell r="FZ74">
            <v>0</v>
          </cell>
          <cell r="GA74">
            <v>0</v>
          </cell>
          <cell r="GE74">
            <v>0</v>
          </cell>
          <cell r="GF74">
            <v>0</v>
          </cell>
          <cell r="GG74">
            <v>0</v>
          </cell>
          <cell r="GH74">
            <v>0</v>
          </cell>
          <cell r="GI74">
            <v>0</v>
          </cell>
          <cell r="GM74">
            <v>0</v>
          </cell>
          <cell r="GN74">
            <v>0</v>
          </cell>
          <cell r="GO74">
            <v>0</v>
          </cell>
          <cell r="GP74">
            <v>0</v>
          </cell>
          <cell r="GQ74">
            <v>0</v>
          </cell>
          <cell r="GU74">
            <v>0</v>
          </cell>
          <cell r="GV74">
            <v>0</v>
          </cell>
          <cell r="GW74">
            <v>0</v>
          </cell>
          <cell r="GX74">
            <v>0</v>
          </cell>
          <cell r="GY74">
            <v>0</v>
          </cell>
          <cell r="GZ74">
            <v>0</v>
          </cell>
          <cell r="HA74">
            <v>0</v>
          </cell>
          <cell r="HB74">
            <v>0</v>
          </cell>
          <cell r="HC74">
            <v>0</v>
          </cell>
          <cell r="HD74">
            <v>0</v>
          </cell>
          <cell r="HE74">
            <v>0</v>
          </cell>
          <cell r="HF74">
            <v>0</v>
          </cell>
          <cell r="HG74">
            <v>0</v>
          </cell>
          <cell r="HK74">
            <v>0</v>
          </cell>
          <cell r="HL74">
            <v>0</v>
          </cell>
          <cell r="HM74">
            <v>0</v>
          </cell>
          <cell r="HN74">
            <v>0</v>
          </cell>
          <cell r="HO74">
            <v>0</v>
          </cell>
          <cell r="HS74">
            <v>0</v>
          </cell>
          <cell r="HT74">
            <v>0</v>
          </cell>
          <cell r="HU74">
            <v>0</v>
          </cell>
          <cell r="HV74">
            <v>0</v>
          </cell>
          <cell r="HW74">
            <v>0</v>
          </cell>
          <cell r="IA74">
            <v>0</v>
          </cell>
          <cell r="IB74">
            <v>0</v>
          </cell>
          <cell r="IC74">
            <v>0</v>
          </cell>
          <cell r="ID74">
            <v>0</v>
          </cell>
          <cell r="IE74">
            <v>0</v>
          </cell>
          <cell r="IF74">
            <v>0</v>
          </cell>
          <cell r="IG74">
            <v>0</v>
          </cell>
          <cell r="IH74">
            <v>0</v>
          </cell>
          <cell r="II74">
            <v>0</v>
          </cell>
          <cell r="IJ74">
            <v>0</v>
          </cell>
          <cell r="IK74">
            <v>0</v>
          </cell>
          <cell r="IL74">
            <v>0</v>
          </cell>
          <cell r="IM74">
            <v>0</v>
          </cell>
          <cell r="IR74" t="str">
            <v>ZAR</v>
          </cell>
        </row>
        <row r="75">
          <cell r="A75">
            <v>75</v>
          </cell>
          <cell r="B75" t="str">
            <v>Tanzania</v>
          </cell>
          <cell r="C75">
            <v>350.87400000000002</v>
          </cell>
          <cell r="D75">
            <v>703.11599999999999</v>
          </cell>
          <cell r="E75">
            <v>1084.0989999999999</v>
          </cell>
          <cell r="F75">
            <v>1484.748</v>
          </cell>
          <cell r="G75">
            <v>354.00900000000001</v>
          </cell>
          <cell r="K75">
            <v>181948.55214920003</v>
          </cell>
          <cell r="L75">
            <v>181773.82596580003</v>
          </cell>
          <cell r="M75">
            <v>181208.6329273</v>
          </cell>
          <cell r="N75">
            <v>183004.92113840001</v>
          </cell>
          <cell r="O75">
            <v>189617.29998720001</v>
          </cell>
          <cell r="S75">
            <v>32.257739999999998</v>
          </cell>
          <cell r="T75">
            <v>61.022040000000004</v>
          </cell>
          <cell r="U75">
            <v>92.237710000000007</v>
          </cell>
          <cell r="V75">
            <v>125.19311</v>
          </cell>
          <cell r="W75">
            <v>28.622130000000002</v>
          </cell>
          <cell r="AA75">
            <v>11.71677</v>
          </cell>
          <cell r="AB75">
            <v>19.014520000000001</v>
          </cell>
          <cell r="AC75">
            <v>29.76904</v>
          </cell>
          <cell r="AD75">
            <v>44.097120000000004</v>
          </cell>
          <cell r="AE75">
            <v>7.8157899999999998</v>
          </cell>
          <cell r="AI75">
            <v>0.36322352402865177</v>
          </cell>
          <cell r="AJ75">
            <v>0.3116008576573317</v>
          </cell>
          <cell r="AK75">
            <v>0.32274261795961756</v>
          </cell>
          <cell r="AL75">
            <v>0.35223280258793799</v>
          </cell>
          <cell r="AM75">
            <v>0.27306807704388175</v>
          </cell>
          <cell r="AN75">
            <v>0</v>
          </cell>
          <cell r="AO75">
            <v>0</v>
          </cell>
          <cell r="AP75">
            <v>0</v>
          </cell>
          <cell r="AQ75">
            <v>9.4375599999999995</v>
          </cell>
          <cell r="AR75">
            <v>14.814170000000001</v>
          </cell>
          <cell r="AS75">
            <v>23.931189999999997</v>
          </cell>
          <cell r="AT75">
            <v>36.018449999999994</v>
          </cell>
          <cell r="AU75">
            <v>6.0682499999999999</v>
          </cell>
          <cell r="AY75">
            <v>6.0629999999999997</v>
          </cell>
          <cell r="AZ75">
            <v>13.773999999999999</v>
          </cell>
          <cell r="BA75">
            <v>19.565000000000001</v>
          </cell>
          <cell r="BB75">
            <v>19.565000000000001</v>
          </cell>
          <cell r="BC75">
            <v>0</v>
          </cell>
          <cell r="BO75">
            <v>0.14652999999999999</v>
          </cell>
          <cell r="BP75">
            <v>0.28191000000000005</v>
          </cell>
          <cell r="BQ75">
            <v>0.31241000000000002</v>
          </cell>
          <cell r="BR75">
            <v>0.30898000000000003</v>
          </cell>
          <cell r="BS75">
            <v>-2.5400000000000002E-3</v>
          </cell>
          <cell r="BW75">
            <v>-8.0950000000000008E-2</v>
          </cell>
          <cell r="BX75">
            <v>-0.36685000000000001</v>
          </cell>
          <cell r="BY75">
            <v>-0.63257000000000008</v>
          </cell>
          <cell r="BZ75">
            <v>-0.79046000000000005</v>
          </cell>
          <cell r="CA75">
            <v>-1.8589999999999999E-2</v>
          </cell>
          <cell r="CE75">
            <v>-0.55244659796628681</v>
          </cell>
          <cell r="CF75">
            <v>-1.3013018339186264</v>
          </cell>
          <cell r="CG75">
            <v>-2.0248071444576037</v>
          </cell>
          <cell r="CH75">
            <v>-2.5582885623664962</v>
          </cell>
          <cell r="CI75">
            <v>7.318897637795275</v>
          </cell>
          <cell r="CJ75">
            <v>0</v>
          </cell>
          <cell r="CK75">
            <v>0</v>
          </cell>
          <cell r="CL75">
            <v>0</v>
          </cell>
          <cell r="CM75">
            <v>-0.15447</v>
          </cell>
          <cell r="CN75">
            <v>-0.46988000000000002</v>
          </cell>
          <cell r="CO75">
            <v>-0.76449999999999996</v>
          </cell>
          <cell r="CP75">
            <v>-0.98102999999999996</v>
          </cell>
          <cell r="CQ75">
            <v>-7.349E-2</v>
          </cell>
          <cell r="CU75">
            <v>0</v>
          </cell>
          <cell r="CV75">
            <v>0</v>
          </cell>
          <cell r="CW75">
            <v>0</v>
          </cell>
          <cell r="CX75">
            <v>0</v>
          </cell>
          <cell r="CY75">
            <v>0</v>
          </cell>
          <cell r="DC75">
            <v>0</v>
          </cell>
          <cell r="DD75">
            <v>0</v>
          </cell>
          <cell r="DE75">
            <v>0</v>
          </cell>
          <cell r="DF75">
            <v>0</v>
          </cell>
          <cell r="DG75">
            <v>0</v>
          </cell>
          <cell r="DK75">
            <v>0</v>
          </cell>
          <cell r="DL75">
            <v>0</v>
          </cell>
          <cell r="DM75">
            <v>0</v>
          </cell>
          <cell r="DN75">
            <v>0</v>
          </cell>
          <cell r="DO75">
            <v>0</v>
          </cell>
          <cell r="DP75">
            <v>0</v>
          </cell>
          <cell r="DQ75">
            <v>0</v>
          </cell>
          <cell r="DR75">
            <v>0</v>
          </cell>
          <cell r="DS75">
            <v>0</v>
          </cell>
          <cell r="DT75">
            <v>0</v>
          </cell>
          <cell r="DU75">
            <v>0</v>
          </cell>
          <cell r="DV75">
            <v>0</v>
          </cell>
          <cell r="DW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  <cell r="EE75">
            <v>0</v>
          </cell>
          <cell r="EQ75">
            <v>0</v>
          </cell>
          <cell r="ER75">
            <v>0</v>
          </cell>
          <cell r="ES75">
            <v>0</v>
          </cell>
          <cell r="ET75">
            <v>0</v>
          </cell>
          <cell r="EU75">
            <v>0</v>
          </cell>
          <cell r="EY75">
            <v>0</v>
          </cell>
          <cell r="EZ75">
            <v>0</v>
          </cell>
          <cell r="FA75">
            <v>0</v>
          </cell>
          <cell r="FB75">
            <v>0</v>
          </cell>
          <cell r="FC75">
            <v>0</v>
          </cell>
          <cell r="FG75">
            <v>0</v>
          </cell>
          <cell r="FH75">
            <v>0</v>
          </cell>
          <cell r="FI75">
            <v>0</v>
          </cell>
          <cell r="FJ75">
            <v>0</v>
          </cell>
          <cell r="FK75">
            <v>0</v>
          </cell>
          <cell r="FL75">
            <v>0</v>
          </cell>
          <cell r="FM75">
            <v>0</v>
          </cell>
          <cell r="FN75">
            <v>0</v>
          </cell>
          <cell r="FO75">
            <v>0</v>
          </cell>
          <cell r="FP75">
            <v>0</v>
          </cell>
          <cell r="FQ75">
            <v>0</v>
          </cell>
          <cell r="FR75">
            <v>0</v>
          </cell>
          <cell r="FS75">
            <v>0</v>
          </cell>
          <cell r="FW75">
            <v>0</v>
          </cell>
          <cell r="FX75">
            <v>0</v>
          </cell>
          <cell r="FY75">
            <v>0</v>
          </cell>
          <cell r="FZ75">
            <v>0</v>
          </cell>
          <cell r="GA75">
            <v>0</v>
          </cell>
          <cell r="GE75">
            <v>0</v>
          </cell>
          <cell r="GF75">
            <v>0</v>
          </cell>
          <cell r="GG75">
            <v>0</v>
          </cell>
          <cell r="GH75">
            <v>0</v>
          </cell>
          <cell r="GI75">
            <v>0</v>
          </cell>
          <cell r="GM75">
            <v>0</v>
          </cell>
          <cell r="GN75">
            <v>0</v>
          </cell>
          <cell r="GO75">
            <v>0</v>
          </cell>
          <cell r="GP75">
            <v>0</v>
          </cell>
          <cell r="GQ75">
            <v>0</v>
          </cell>
          <cell r="GU75">
            <v>0</v>
          </cell>
          <cell r="GV75">
            <v>0</v>
          </cell>
          <cell r="GW75">
            <v>0</v>
          </cell>
          <cell r="GX75">
            <v>0</v>
          </cell>
          <cell r="GY75">
            <v>0</v>
          </cell>
          <cell r="GZ75">
            <v>0</v>
          </cell>
          <cell r="HA75">
            <v>0</v>
          </cell>
          <cell r="HB75">
            <v>0</v>
          </cell>
          <cell r="HC75">
            <v>0</v>
          </cell>
          <cell r="HD75">
            <v>0</v>
          </cell>
          <cell r="HE75">
            <v>0</v>
          </cell>
          <cell r="HF75">
            <v>0</v>
          </cell>
          <cell r="HG75">
            <v>0</v>
          </cell>
          <cell r="HK75">
            <v>32.404270000000004</v>
          </cell>
          <cell r="HL75">
            <v>61.30395</v>
          </cell>
          <cell r="HM75">
            <v>92.550119999999993</v>
          </cell>
          <cell r="HN75">
            <v>125.50209</v>
          </cell>
          <cell r="HO75">
            <v>28.619589999999999</v>
          </cell>
          <cell r="HS75">
            <v>11.635819999999999</v>
          </cell>
          <cell r="HT75">
            <v>18.647669999999998</v>
          </cell>
          <cell r="HU75">
            <v>29.136470000000003</v>
          </cell>
          <cell r="HV75">
            <v>43.306660000000001</v>
          </cell>
          <cell r="HW75">
            <v>7.7972000000000001</v>
          </cell>
          <cell r="IA75">
            <v>0.35908292333078318</v>
          </cell>
          <cell r="IB75">
            <v>0.30418382502269425</v>
          </cell>
          <cell r="IC75">
            <v>0.31481828440633036</v>
          </cell>
          <cell r="ID75">
            <v>0.34506724150968326</v>
          </cell>
          <cell r="IE75">
            <v>0.27244275686688735</v>
          </cell>
          <cell r="IF75">
            <v>0</v>
          </cell>
          <cell r="IG75">
            <v>0</v>
          </cell>
          <cell r="IH75">
            <v>0</v>
          </cell>
          <cell r="II75">
            <v>9.2830899999999996</v>
          </cell>
          <cell r="IJ75">
            <v>14.344290000000001</v>
          </cell>
          <cell r="IK75">
            <v>23.166689999999999</v>
          </cell>
          <cell r="IL75">
            <v>35.037419999999997</v>
          </cell>
          <cell r="IM75">
            <v>5.9947600000000003</v>
          </cell>
          <cell r="IR75" t="str">
            <v>TZS</v>
          </cell>
          <cell r="IS75">
            <v>2095.4572400000002</v>
          </cell>
          <cell r="IT75">
            <v>2214.3236200000001</v>
          </cell>
          <cell r="IU75">
            <v>2291.1699699999999</v>
          </cell>
          <cell r="IV75">
            <v>2328.89948</v>
          </cell>
          <cell r="IW75">
            <v>2485.8062399999999</v>
          </cell>
        </row>
        <row r="76">
          <cell r="A76">
            <v>76</v>
          </cell>
          <cell r="B76" t="str">
            <v>Togo</v>
          </cell>
          <cell r="C76">
            <v>435.77300000000002</v>
          </cell>
          <cell r="D76">
            <v>918.28</v>
          </cell>
          <cell r="E76">
            <v>1353.2370000000001</v>
          </cell>
          <cell r="F76">
            <v>1814.5349999999999</v>
          </cell>
          <cell r="G76">
            <v>475.73699999999997</v>
          </cell>
          <cell r="K76">
            <v>64119.796750000001</v>
          </cell>
          <cell r="L76">
            <v>63273.612219999995</v>
          </cell>
          <cell r="M76">
            <v>62958.752860000001</v>
          </cell>
          <cell r="N76">
            <v>62525.821239999997</v>
          </cell>
          <cell r="O76">
            <v>60348.044000000002</v>
          </cell>
          <cell r="S76">
            <v>34.800229999999999</v>
          </cell>
          <cell r="T76">
            <v>72.412449999999993</v>
          </cell>
          <cell r="U76">
            <v>105.99508</v>
          </cell>
          <cell r="V76">
            <v>141.17339000000001</v>
          </cell>
          <cell r="W76">
            <v>35.722639999999998</v>
          </cell>
          <cell r="AA76">
            <v>9.410499999999999</v>
          </cell>
          <cell r="AB76">
            <v>18.644949999999998</v>
          </cell>
          <cell r="AC76">
            <v>27.481400000000001</v>
          </cell>
          <cell r="AD76">
            <v>36.780880000000003</v>
          </cell>
          <cell r="AE76">
            <v>8.8808100000000003</v>
          </cell>
          <cell r="AI76">
            <v>0.27041487944188874</v>
          </cell>
          <cell r="AJ76">
            <v>0.25748265664260772</v>
          </cell>
          <cell r="AK76">
            <v>0.25927052463189804</v>
          </cell>
          <cell r="AL76">
            <v>0.26053691846600835</v>
          </cell>
          <cell r="AM76">
            <v>0.24860452642917771</v>
          </cell>
          <cell r="AN76">
            <v>0</v>
          </cell>
          <cell r="AO76">
            <v>0</v>
          </cell>
          <cell r="AP76">
            <v>0</v>
          </cell>
          <cell r="AQ76">
            <v>6.8211900000000005</v>
          </cell>
          <cell r="AR76">
            <v>13.055</v>
          </cell>
          <cell r="AS76">
            <v>18.919839999999997</v>
          </cell>
          <cell r="AT76">
            <v>25.81673</v>
          </cell>
          <cell r="AU76">
            <v>6.3376999999999999</v>
          </cell>
          <cell r="AY76">
            <v>30.931999999999999</v>
          </cell>
          <cell r="AZ76">
            <v>48.28</v>
          </cell>
          <cell r="BA76">
            <v>70.628</v>
          </cell>
          <cell r="BB76">
            <v>101.858</v>
          </cell>
          <cell r="BC76">
            <v>31.509</v>
          </cell>
          <cell r="BO76">
            <v>0.47844999999999999</v>
          </cell>
          <cell r="BP76">
            <v>0.70828000000000002</v>
          </cell>
          <cell r="BQ76">
            <v>0.96313000000000004</v>
          </cell>
          <cell r="BR76">
            <v>1.1701600000000001</v>
          </cell>
          <cell r="BS76">
            <v>0.25936000000000003</v>
          </cell>
          <cell r="BW76">
            <v>0.11568000000000001</v>
          </cell>
          <cell r="BX76">
            <v>8.8700000000000001E-2</v>
          </cell>
          <cell r="BY76">
            <v>0.10747</v>
          </cell>
          <cell r="BZ76">
            <v>0.12794</v>
          </cell>
          <cell r="CA76">
            <v>7.3219999999999993E-2</v>
          </cell>
          <cell r="CE76">
            <v>0.24178075033963844</v>
          </cell>
          <cell r="CF76">
            <v>0.12523295871689163</v>
          </cell>
          <cell r="CG76">
            <v>0.11158410598776904</v>
          </cell>
          <cell r="CH76">
            <v>0.1093354754905312</v>
          </cell>
          <cell r="CI76">
            <v>0.28231030228254156</v>
          </cell>
          <cell r="CJ76">
            <v>0</v>
          </cell>
          <cell r="CK76">
            <v>0</v>
          </cell>
          <cell r="CL76">
            <v>0</v>
          </cell>
          <cell r="CM76">
            <v>5.2479999999999999E-2</v>
          </cell>
          <cell r="CN76">
            <v>-4.1090000000000002E-2</v>
          </cell>
          <cell r="CO76">
            <v>-9.3590000000000007E-2</v>
          </cell>
          <cell r="CP76">
            <v>-0.14133000000000001</v>
          </cell>
          <cell r="CQ76">
            <v>5.9299999999999995E-3</v>
          </cell>
          <cell r="CU76">
            <v>0</v>
          </cell>
          <cell r="CV76">
            <v>0</v>
          </cell>
          <cell r="CW76">
            <v>0</v>
          </cell>
          <cell r="CX76">
            <v>0</v>
          </cell>
          <cell r="CY76">
            <v>0</v>
          </cell>
          <cell r="DC76">
            <v>0</v>
          </cell>
          <cell r="DD76">
            <v>0</v>
          </cell>
          <cell r="DE76">
            <v>0</v>
          </cell>
          <cell r="DF76">
            <v>0</v>
          </cell>
          <cell r="DG76">
            <v>0</v>
          </cell>
          <cell r="DK76">
            <v>0</v>
          </cell>
          <cell r="DL76">
            <v>0</v>
          </cell>
          <cell r="DM76">
            <v>0</v>
          </cell>
          <cell r="DN76">
            <v>0</v>
          </cell>
          <cell r="DO76">
            <v>0</v>
          </cell>
          <cell r="DP76">
            <v>0</v>
          </cell>
          <cell r="DQ76">
            <v>0</v>
          </cell>
          <cell r="DR76">
            <v>0</v>
          </cell>
          <cell r="DS76">
            <v>0</v>
          </cell>
          <cell r="DT76">
            <v>0</v>
          </cell>
          <cell r="DU76">
            <v>0</v>
          </cell>
          <cell r="DV76">
            <v>0</v>
          </cell>
          <cell r="DW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  <cell r="EE76">
            <v>0</v>
          </cell>
          <cell r="EQ76">
            <v>0</v>
          </cell>
          <cell r="ER76">
            <v>0</v>
          </cell>
          <cell r="ES76">
            <v>0</v>
          </cell>
          <cell r="ET76">
            <v>0</v>
          </cell>
          <cell r="EU76">
            <v>0</v>
          </cell>
          <cell r="EY76">
            <v>0</v>
          </cell>
          <cell r="EZ76">
            <v>0</v>
          </cell>
          <cell r="FA76">
            <v>0</v>
          </cell>
          <cell r="FB76">
            <v>0</v>
          </cell>
          <cell r="FC76">
            <v>0</v>
          </cell>
          <cell r="FG76">
            <v>0</v>
          </cell>
          <cell r="FH76">
            <v>0</v>
          </cell>
          <cell r="FI76">
            <v>0</v>
          </cell>
          <cell r="FJ76">
            <v>0</v>
          </cell>
          <cell r="FK76">
            <v>0</v>
          </cell>
          <cell r="FL76">
            <v>0</v>
          </cell>
          <cell r="FM76">
            <v>0</v>
          </cell>
          <cell r="FN76">
            <v>0</v>
          </cell>
          <cell r="FO76">
            <v>0</v>
          </cell>
          <cell r="FP76">
            <v>0</v>
          </cell>
          <cell r="FQ76">
            <v>0</v>
          </cell>
          <cell r="FR76">
            <v>0</v>
          </cell>
          <cell r="FS76">
            <v>0</v>
          </cell>
          <cell r="FW76">
            <v>0</v>
          </cell>
          <cell r="FX76">
            <v>0</v>
          </cell>
          <cell r="FY76">
            <v>0</v>
          </cell>
          <cell r="FZ76">
            <v>0</v>
          </cell>
          <cell r="GA76">
            <v>0</v>
          </cell>
          <cell r="GE76">
            <v>0</v>
          </cell>
          <cell r="GF76">
            <v>0</v>
          </cell>
          <cell r="GG76">
            <v>0</v>
          </cell>
          <cell r="GH76">
            <v>0</v>
          </cell>
          <cell r="GI76">
            <v>0</v>
          </cell>
          <cell r="GM76">
            <v>0</v>
          </cell>
          <cell r="GN76">
            <v>0</v>
          </cell>
          <cell r="GO76">
            <v>0</v>
          </cell>
          <cell r="GP76">
            <v>0</v>
          </cell>
          <cell r="GQ76">
            <v>0</v>
          </cell>
          <cell r="GU76">
            <v>0</v>
          </cell>
          <cell r="GV76">
            <v>0</v>
          </cell>
          <cell r="GW76">
            <v>0</v>
          </cell>
          <cell r="GX76">
            <v>0</v>
          </cell>
          <cell r="GY76">
            <v>0</v>
          </cell>
          <cell r="GZ76">
            <v>0</v>
          </cell>
          <cell r="HA76">
            <v>0</v>
          </cell>
          <cell r="HB76">
            <v>0</v>
          </cell>
          <cell r="HC76">
            <v>0</v>
          </cell>
          <cell r="HD76">
            <v>0</v>
          </cell>
          <cell r="HE76">
            <v>0</v>
          </cell>
          <cell r="HF76">
            <v>0</v>
          </cell>
          <cell r="HG76">
            <v>0</v>
          </cell>
          <cell r="HK76">
            <v>36.197520000000004</v>
          </cell>
          <cell r="HL76">
            <v>75.267119999999991</v>
          </cell>
          <cell r="HM76">
            <v>109.94949000000001</v>
          </cell>
          <cell r="HN76">
            <v>145.87599000000003</v>
          </cell>
          <cell r="HO76">
            <v>36.926110000000001</v>
          </cell>
          <cell r="HS76">
            <v>9.5898299999999992</v>
          </cell>
          <cell r="HT76">
            <v>18.87415</v>
          </cell>
          <cell r="HU76">
            <v>27.82038</v>
          </cell>
          <cell r="HV76">
            <v>37.253309999999999</v>
          </cell>
          <cell r="HW76">
            <v>9.0685900000000004</v>
          </cell>
          <cell r="IA76">
            <v>0.264930580879574</v>
          </cell>
          <cell r="IB76">
            <v>0.25076221861551234</v>
          </cell>
          <cell r="IC76">
            <v>0.25302873164759559</v>
          </cell>
          <cell r="ID76">
            <v>0.25537657019499915</v>
          </cell>
          <cell r="IE76">
            <v>0.24558747184580235</v>
          </cell>
          <cell r="IF76">
            <v>0</v>
          </cell>
          <cell r="IG76">
            <v>0</v>
          </cell>
          <cell r="IH76">
            <v>0</v>
          </cell>
          <cell r="II76">
            <v>6.8798499999999994</v>
          </cell>
          <cell r="IJ76">
            <v>13.03213</v>
          </cell>
          <cell r="IK76">
            <v>18.84891</v>
          </cell>
          <cell r="IL76">
            <v>25.707259999999998</v>
          </cell>
          <cell r="IM76">
            <v>6.35128</v>
          </cell>
          <cell r="IR76" t="str">
            <v>XOF</v>
          </cell>
          <cell r="IS76">
            <v>655.95699999999999</v>
          </cell>
          <cell r="IT76">
            <v>655.95699999999999</v>
          </cell>
          <cell r="IU76">
            <v>655.95699999999999</v>
          </cell>
          <cell r="IV76">
            <v>655.95699999999999</v>
          </cell>
          <cell r="IW76">
            <v>655.95699999999999</v>
          </cell>
        </row>
        <row r="77">
          <cell r="A77">
            <v>77</v>
          </cell>
        </row>
        <row r="78">
          <cell r="A78">
            <v>78</v>
          </cell>
          <cell r="B78" t="str">
            <v>Africa</v>
          </cell>
          <cell r="C78">
            <v>1902.0189999999998</v>
          </cell>
          <cell r="D78">
            <v>3851.99</v>
          </cell>
          <cell r="E78">
            <v>5592.8010000000004</v>
          </cell>
          <cell r="F78">
            <v>7427.7789999999986</v>
          </cell>
          <cell r="G78">
            <v>1906.096</v>
          </cell>
          <cell r="S78">
            <v>193.61694</v>
          </cell>
          <cell r="T78">
            <v>365.39028000000002</v>
          </cell>
          <cell r="U78">
            <v>532.73169999999993</v>
          </cell>
          <cell r="V78">
            <v>700.94677999999999</v>
          </cell>
          <cell r="W78">
            <v>176.80521999999999</v>
          </cell>
          <cell r="AA78">
            <v>58.37932</v>
          </cell>
          <cell r="AB78">
            <v>99.952860000000001</v>
          </cell>
          <cell r="AC78">
            <v>149.68279999999999</v>
          </cell>
          <cell r="AD78">
            <v>203.66839000000002</v>
          </cell>
          <cell r="AE78">
            <v>49.005710000000001</v>
          </cell>
          <cell r="AI78">
            <v>0.30151969140716717</v>
          </cell>
          <cell r="AJ78">
            <v>0.27355095488582781</v>
          </cell>
          <cell r="AK78">
            <v>0.28097220420710839</v>
          </cell>
          <cell r="AL78">
            <v>0.29056184550844222</v>
          </cell>
          <cell r="AM78">
            <v>0.27717343413277051</v>
          </cell>
          <cell r="AN78">
            <v>0</v>
          </cell>
          <cell r="AO78">
            <v>0</v>
          </cell>
          <cell r="AP78">
            <v>0</v>
          </cell>
          <cell r="AQ78">
            <v>50.06315</v>
          </cell>
          <cell r="AR78">
            <v>82.881419999999991</v>
          </cell>
          <cell r="AS78">
            <v>124.0812</v>
          </cell>
          <cell r="AT78">
            <v>170.30848</v>
          </cell>
          <cell r="AU78">
            <v>41.650800000000004</v>
          </cell>
          <cell r="AY78">
            <v>103.53100000000001</v>
          </cell>
          <cell r="AZ78">
            <v>176.17700000000002</v>
          </cell>
          <cell r="BA78">
            <v>237.30200000000002</v>
          </cell>
          <cell r="BB78">
            <v>303.94499999999999</v>
          </cell>
          <cell r="BC78">
            <v>101.256</v>
          </cell>
          <cell r="BO78">
            <v>1.00549</v>
          </cell>
          <cell r="BP78">
            <v>1.68632</v>
          </cell>
          <cell r="BQ78">
            <v>2.2348000000000003</v>
          </cell>
          <cell r="BR78">
            <v>2.7288600000000001</v>
          </cell>
          <cell r="BS78">
            <v>0.87370000000000003</v>
          </cell>
          <cell r="BW78">
            <v>-0.20537</v>
          </cell>
          <cell r="BX78">
            <v>-0.63399000000000005</v>
          </cell>
          <cell r="BY78">
            <v>-1.1565999999999999</v>
          </cell>
          <cell r="BZ78">
            <v>-1.54644</v>
          </cell>
          <cell r="CA78">
            <v>0.12853999999999999</v>
          </cell>
          <cell r="CE78">
            <v>-0.20424867477548259</v>
          </cell>
          <cell r="CF78">
            <v>-0.37596067175862236</v>
          </cell>
          <cell r="CG78">
            <v>-0.51754071952747438</v>
          </cell>
          <cell r="CH78">
            <v>-0.5666981816582749</v>
          </cell>
          <cell r="CI78">
            <v>0.14712143756438134</v>
          </cell>
          <cell r="CJ78">
            <v>0</v>
          </cell>
          <cell r="CK78">
            <v>0</v>
          </cell>
          <cell r="CL78">
            <v>0</v>
          </cell>
          <cell r="CM78">
            <v>-0.42918000000000001</v>
          </cell>
          <cell r="CN78">
            <v>-1.00735</v>
          </cell>
          <cell r="CO78">
            <v>-1.70157</v>
          </cell>
          <cell r="CP78">
            <v>-2.2964899999999999</v>
          </cell>
          <cell r="CQ78">
            <v>-7.962000000000001E-2</v>
          </cell>
          <cell r="CU78">
            <v>0</v>
          </cell>
          <cell r="CV78">
            <v>0</v>
          </cell>
          <cell r="CW78">
            <v>0</v>
          </cell>
          <cell r="CX78">
            <v>0</v>
          </cell>
          <cell r="CY78">
            <v>0</v>
          </cell>
          <cell r="DC78">
            <v>0</v>
          </cell>
          <cell r="DD78">
            <v>0</v>
          </cell>
          <cell r="DE78">
            <v>0</v>
          </cell>
          <cell r="DF78">
            <v>0</v>
          </cell>
          <cell r="DG78">
            <v>0</v>
          </cell>
          <cell r="DK78">
            <v>0</v>
          </cell>
          <cell r="DL78">
            <v>0</v>
          </cell>
          <cell r="DM78">
            <v>0</v>
          </cell>
          <cell r="DN78">
            <v>0</v>
          </cell>
          <cell r="DO78">
            <v>0</v>
          </cell>
          <cell r="DP78">
            <v>0</v>
          </cell>
          <cell r="DQ78">
            <v>0</v>
          </cell>
          <cell r="DR78">
            <v>0</v>
          </cell>
          <cell r="DS78">
            <v>0</v>
          </cell>
          <cell r="DT78">
            <v>0</v>
          </cell>
          <cell r="DU78">
            <v>0</v>
          </cell>
          <cell r="DV78">
            <v>0</v>
          </cell>
          <cell r="DW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  <cell r="EE78">
            <v>0</v>
          </cell>
          <cell r="EQ78">
            <v>0</v>
          </cell>
          <cell r="ER78">
            <v>0</v>
          </cell>
          <cell r="ES78">
            <v>0</v>
          </cell>
          <cell r="ET78">
            <v>0</v>
          </cell>
          <cell r="EU78">
            <v>0</v>
          </cell>
          <cell r="EY78">
            <v>0</v>
          </cell>
          <cell r="EZ78">
            <v>0</v>
          </cell>
          <cell r="FA78">
            <v>0</v>
          </cell>
          <cell r="FB78">
            <v>0</v>
          </cell>
          <cell r="FC78">
            <v>0</v>
          </cell>
          <cell r="FG78">
            <v>0</v>
          </cell>
          <cell r="FH78">
            <v>0</v>
          </cell>
          <cell r="FI78">
            <v>0</v>
          </cell>
          <cell r="FJ78">
            <v>0</v>
          </cell>
          <cell r="FK78">
            <v>0</v>
          </cell>
          <cell r="FL78">
            <v>0</v>
          </cell>
          <cell r="FM78">
            <v>0</v>
          </cell>
          <cell r="FN78">
            <v>0</v>
          </cell>
          <cell r="FO78">
            <v>0</v>
          </cell>
          <cell r="FP78">
            <v>0</v>
          </cell>
          <cell r="FQ78">
            <v>0</v>
          </cell>
          <cell r="FR78">
            <v>0</v>
          </cell>
          <cell r="FS78">
            <v>0</v>
          </cell>
          <cell r="FW78">
            <v>0</v>
          </cell>
          <cell r="FX78">
            <v>0</v>
          </cell>
          <cell r="FY78">
            <v>0</v>
          </cell>
          <cell r="FZ78">
            <v>0</v>
          </cell>
          <cell r="GA78">
            <v>0</v>
          </cell>
          <cell r="GE78">
            <v>0</v>
          </cell>
          <cell r="GF78">
            <v>0</v>
          </cell>
          <cell r="GG78">
            <v>0</v>
          </cell>
          <cell r="GH78">
            <v>0</v>
          </cell>
          <cell r="GI78">
            <v>0</v>
          </cell>
          <cell r="GM78">
            <v>0</v>
          </cell>
          <cell r="GN78">
            <v>0</v>
          </cell>
          <cell r="GO78">
            <v>0</v>
          </cell>
          <cell r="GP78">
            <v>0</v>
          </cell>
          <cell r="GQ78">
            <v>0</v>
          </cell>
          <cell r="GU78">
            <v>0</v>
          </cell>
          <cell r="GV78">
            <v>0</v>
          </cell>
          <cell r="GW78">
            <v>0</v>
          </cell>
          <cell r="GX78">
            <v>0</v>
          </cell>
          <cell r="GY78">
            <v>0</v>
          </cell>
          <cell r="GZ78">
            <v>0</v>
          </cell>
          <cell r="HA78">
            <v>0</v>
          </cell>
          <cell r="HB78">
            <v>0</v>
          </cell>
          <cell r="HC78">
            <v>0</v>
          </cell>
          <cell r="HD78">
            <v>0</v>
          </cell>
          <cell r="HE78">
            <v>0</v>
          </cell>
          <cell r="HF78">
            <v>0</v>
          </cell>
          <cell r="HG78">
            <v>0</v>
          </cell>
          <cell r="HK78">
            <v>194.78712999999999</v>
          </cell>
          <cell r="HL78">
            <v>368.90265999999997</v>
          </cell>
          <cell r="HM78">
            <v>537.50132999999994</v>
          </cell>
          <cell r="HN78">
            <v>707.80538000000001</v>
          </cell>
          <cell r="HO78">
            <v>177.50622000000001</v>
          </cell>
          <cell r="HS78">
            <v>58.2376</v>
          </cell>
          <cell r="HT78">
            <v>99.459369999999993</v>
          </cell>
          <cell r="HU78">
            <v>148.75771</v>
          </cell>
          <cell r="HV78">
            <v>202.46644000000001</v>
          </cell>
          <cell r="HW78">
            <v>49.248809999999999</v>
          </cell>
          <cell r="IA78">
            <v>0.29898073861450702</v>
          </cell>
          <cell r="IB78">
            <v>0.26960870924595665</v>
          </cell>
          <cell r="IC78">
            <v>0.27675784541779647</v>
          </cell>
          <cell r="ID78">
            <v>0.28604817894998197</v>
          </cell>
          <cell r="IE78">
            <v>0.27744836209119883</v>
          </cell>
          <cell r="IF78">
            <v>0</v>
          </cell>
          <cell r="IG78">
            <v>0</v>
          </cell>
          <cell r="IH78">
            <v>0</v>
          </cell>
          <cell r="II78">
            <v>49.640149999999998</v>
          </cell>
          <cell r="IJ78">
            <v>81.892289999999988</v>
          </cell>
          <cell r="IK78">
            <v>122.40228999999999</v>
          </cell>
          <cell r="IL78">
            <v>168.04384999999999</v>
          </cell>
          <cell r="IM78">
            <v>41.578830000000004</v>
          </cell>
          <cell r="IR78" t="str">
            <v>EUR</v>
          </cell>
          <cell r="IS78">
            <v>1</v>
          </cell>
          <cell r="IT78">
            <v>1</v>
          </cell>
          <cell r="IU78">
            <v>1</v>
          </cell>
          <cell r="IV78">
            <v>1</v>
          </cell>
          <cell r="IW78">
            <v>1</v>
          </cell>
        </row>
        <row r="79">
          <cell r="A79">
            <v>79</v>
          </cell>
          <cell r="B79" t="str">
            <v>Egypt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O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K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E79">
            <v>0</v>
          </cell>
          <cell r="CF79">
            <v>0</v>
          </cell>
          <cell r="CG79">
            <v>0</v>
          </cell>
          <cell r="CH79">
            <v>0</v>
          </cell>
          <cell r="CI79">
            <v>0</v>
          </cell>
          <cell r="CJ79">
            <v>0</v>
          </cell>
          <cell r="CK79">
            <v>0</v>
          </cell>
          <cell r="CL79">
            <v>0</v>
          </cell>
          <cell r="CM79">
            <v>0</v>
          </cell>
          <cell r="CN79">
            <v>0</v>
          </cell>
          <cell r="CO79">
            <v>0</v>
          </cell>
          <cell r="CP79">
            <v>0</v>
          </cell>
          <cell r="CQ79">
            <v>0</v>
          </cell>
          <cell r="CU79">
            <v>0</v>
          </cell>
          <cell r="CV79">
            <v>0</v>
          </cell>
          <cell r="CW79">
            <v>0</v>
          </cell>
          <cell r="CX79">
            <v>0</v>
          </cell>
          <cell r="CY79">
            <v>0</v>
          </cell>
          <cell r="DC79">
            <v>0</v>
          </cell>
          <cell r="DD79">
            <v>0</v>
          </cell>
          <cell r="DE79">
            <v>0</v>
          </cell>
          <cell r="DF79">
            <v>0</v>
          </cell>
          <cell r="DG79">
            <v>0</v>
          </cell>
          <cell r="DK79">
            <v>0</v>
          </cell>
          <cell r="DL79">
            <v>0</v>
          </cell>
          <cell r="DM79">
            <v>0</v>
          </cell>
          <cell r="DN79">
            <v>0</v>
          </cell>
          <cell r="DO79">
            <v>0</v>
          </cell>
          <cell r="DP79">
            <v>0</v>
          </cell>
          <cell r="DQ79">
            <v>0</v>
          </cell>
          <cell r="DR79">
            <v>0</v>
          </cell>
          <cell r="DS79">
            <v>0</v>
          </cell>
          <cell r="DT79">
            <v>0</v>
          </cell>
          <cell r="DU79">
            <v>0</v>
          </cell>
          <cell r="DV79">
            <v>0</v>
          </cell>
          <cell r="DW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  <cell r="EE79">
            <v>0</v>
          </cell>
          <cell r="EM79">
            <v>0</v>
          </cell>
          <cell r="EQ79">
            <v>0</v>
          </cell>
          <cell r="ER79">
            <v>0</v>
          </cell>
          <cell r="ES79">
            <v>0</v>
          </cell>
          <cell r="ET79">
            <v>0</v>
          </cell>
          <cell r="EU79">
            <v>0</v>
          </cell>
          <cell r="EY79">
            <v>0</v>
          </cell>
          <cell r="EZ79">
            <v>0</v>
          </cell>
          <cell r="FA79">
            <v>0</v>
          </cell>
          <cell r="FB79">
            <v>0</v>
          </cell>
          <cell r="FC79">
            <v>0</v>
          </cell>
          <cell r="FG79">
            <v>0</v>
          </cell>
          <cell r="FH79">
            <v>0</v>
          </cell>
          <cell r="FI79">
            <v>0</v>
          </cell>
          <cell r="FJ79">
            <v>0</v>
          </cell>
          <cell r="FK79">
            <v>0</v>
          </cell>
          <cell r="FL79">
            <v>0</v>
          </cell>
          <cell r="FM79">
            <v>0</v>
          </cell>
          <cell r="FN79">
            <v>0</v>
          </cell>
          <cell r="FO79">
            <v>0</v>
          </cell>
          <cell r="FP79">
            <v>0</v>
          </cell>
          <cell r="FQ79">
            <v>0</v>
          </cell>
          <cell r="FR79">
            <v>0</v>
          </cell>
          <cell r="FS79">
            <v>0</v>
          </cell>
          <cell r="FW79">
            <v>0</v>
          </cell>
          <cell r="FX79">
            <v>0</v>
          </cell>
          <cell r="FY79">
            <v>0</v>
          </cell>
          <cell r="FZ79">
            <v>0</v>
          </cell>
          <cell r="GA79">
            <v>0</v>
          </cell>
          <cell r="GE79">
            <v>0</v>
          </cell>
          <cell r="GF79">
            <v>0</v>
          </cell>
          <cell r="GG79">
            <v>0</v>
          </cell>
          <cell r="GH79">
            <v>0</v>
          </cell>
          <cell r="GI79">
            <v>0</v>
          </cell>
          <cell r="GM79">
            <v>0</v>
          </cell>
          <cell r="GN79">
            <v>0</v>
          </cell>
          <cell r="GO79">
            <v>0</v>
          </cell>
          <cell r="GP79">
            <v>0</v>
          </cell>
          <cell r="GQ79">
            <v>0</v>
          </cell>
          <cell r="GU79">
            <v>0</v>
          </cell>
          <cell r="GV79">
            <v>0</v>
          </cell>
          <cell r="GW79">
            <v>0</v>
          </cell>
          <cell r="GX79">
            <v>0</v>
          </cell>
          <cell r="GY79">
            <v>0</v>
          </cell>
          <cell r="GZ79">
            <v>0</v>
          </cell>
          <cell r="HA79">
            <v>0</v>
          </cell>
          <cell r="HB79">
            <v>0</v>
          </cell>
          <cell r="HC79">
            <v>0</v>
          </cell>
          <cell r="HD79">
            <v>0</v>
          </cell>
          <cell r="HE79">
            <v>0</v>
          </cell>
          <cell r="HF79">
            <v>0</v>
          </cell>
          <cell r="HG79">
            <v>0</v>
          </cell>
          <cell r="HK79">
            <v>0</v>
          </cell>
          <cell r="HL79">
            <v>0</v>
          </cell>
          <cell r="HM79">
            <v>0</v>
          </cell>
          <cell r="HN79">
            <v>0</v>
          </cell>
          <cell r="HO79">
            <v>0</v>
          </cell>
          <cell r="HS79">
            <v>0</v>
          </cell>
          <cell r="HT79">
            <v>0</v>
          </cell>
          <cell r="HU79">
            <v>0</v>
          </cell>
          <cell r="HV79">
            <v>0</v>
          </cell>
          <cell r="HW79">
            <v>0</v>
          </cell>
          <cell r="IA79">
            <v>0</v>
          </cell>
          <cell r="IB79">
            <v>0</v>
          </cell>
          <cell r="IC79">
            <v>0</v>
          </cell>
          <cell r="ID79">
            <v>0</v>
          </cell>
          <cell r="IE79">
            <v>0</v>
          </cell>
          <cell r="IF79">
            <v>0</v>
          </cell>
          <cell r="IG79">
            <v>0</v>
          </cell>
          <cell r="IH79">
            <v>0</v>
          </cell>
          <cell r="II79">
            <v>0</v>
          </cell>
          <cell r="IJ79">
            <v>0</v>
          </cell>
          <cell r="IK79">
            <v>0</v>
          </cell>
          <cell r="IL79">
            <v>0</v>
          </cell>
          <cell r="IM79">
            <v>0</v>
          </cell>
          <cell r="IR79" t="str">
            <v>EGP</v>
          </cell>
        </row>
        <row r="80">
          <cell r="A80">
            <v>80</v>
          </cell>
          <cell r="B80" t="str">
            <v>Morocco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O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K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  <cell r="CO80">
            <v>0</v>
          </cell>
          <cell r="CP80">
            <v>0</v>
          </cell>
          <cell r="CQ80">
            <v>0</v>
          </cell>
          <cell r="CU80">
            <v>0</v>
          </cell>
          <cell r="CV80">
            <v>0</v>
          </cell>
          <cell r="CW80">
            <v>0</v>
          </cell>
          <cell r="CX80">
            <v>0</v>
          </cell>
          <cell r="CY80">
            <v>0</v>
          </cell>
          <cell r="DC80">
            <v>0</v>
          </cell>
          <cell r="DD80">
            <v>0</v>
          </cell>
          <cell r="DE80">
            <v>0</v>
          </cell>
          <cell r="DF80">
            <v>0</v>
          </cell>
          <cell r="DG80">
            <v>0</v>
          </cell>
          <cell r="DK80">
            <v>0</v>
          </cell>
          <cell r="DL80">
            <v>0</v>
          </cell>
          <cell r="DM80">
            <v>0</v>
          </cell>
          <cell r="DN80">
            <v>0</v>
          </cell>
          <cell r="DO80">
            <v>0</v>
          </cell>
          <cell r="DP80">
            <v>0</v>
          </cell>
          <cell r="DQ80">
            <v>0</v>
          </cell>
          <cell r="DR80">
            <v>0</v>
          </cell>
          <cell r="DS80">
            <v>0</v>
          </cell>
          <cell r="DT80">
            <v>0</v>
          </cell>
          <cell r="DU80">
            <v>0</v>
          </cell>
          <cell r="DV80">
            <v>0</v>
          </cell>
          <cell r="DW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  <cell r="EE80">
            <v>0</v>
          </cell>
          <cell r="EM80">
            <v>0</v>
          </cell>
          <cell r="EQ80">
            <v>0</v>
          </cell>
          <cell r="ER80">
            <v>0</v>
          </cell>
          <cell r="ES80">
            <v>0</v>
          </cell>
          <cell r="ET80">
            <v>0</v>
          </cell>
          <cell r="EU80">
            <v>0</v>
          </cell>
          <cell r="EY80">
            <v>0</v>
          </cell>
          <cell r="EZ80">
            <v>0</v>
          </cell>
          <cell r="FA80">
            <v>0</v>
          </cell>
          <cell r="FB80">
            <v>0</v>
          </cell>
          <cell r="FC80">
            <v>0</v>
          </cell>
          <cell r="FG80">
            <v>0</v>
          </cell>
          <cell r="FH80">
            <v>0</v>
          </cell>
          <cell r="FI80">
            <v>0</v>
          </cell>
          <cell r="FJ80">
            <v>0</v>
          </cell>
          <cell r="FK80">
            <v>0</v>
          </cell>
          <cell r="FL80">
            <v>0</v>
          </cell>
          <cell r="FM80">
            <v>0</v>
          </cell>
          <cell r="FN80">
            <v>0</v>
          </cell>
          <cell r="FO80">
            <v>0</v>
          </cell>
          <cell r="FP80">
            <v>0</v>
          </cell>
          <cell r="FQ80">
            <v>0</v>
          </cell>
          <cell r="FR80">
            <v>0</v>
          </cell>
          <cell r="FS80">
            <v>0</v>
          </cell>
          <cell r="FW80">
            <v>0</v>
          </cell>
          <cell r="FX80">
            <v>0</v>
          </cell>
          <cell r="FY80">
            <v>0</v>
          </cell>
          <cell r="FZ80">
            <v>0</v>
          </cell>
          <cell r="GA80">
            <v>0</v>
          </cell>
          <cell r="GE80">
            <v>0</v>
          </cell>
          <cell r="GF80">
            <v>0</v>
          </cell>
          <cell r="GG80">
            <v>0</v>
          </cell>
          <cell r="GH80">
            <v>0</v>
          </cell>
          <cell r="GI80">
            <v>0</v>
          </cell>
          <cell r="GM80">
            <v>0</v>
          </cell>
          <cell r="GN80">
            <v>0</v>
          </cell>
          <cell r="GO80">
            <v>0</v>
          </cell>
          <cell r="GP80">
            <v>0</v>
          </cell>
          <cell r="GQ80">
            <v>0</v>
          </cell>
          <cell r="GU80">
            <v>0</v>
          </cell>
          <cell r="GV80">
            <v>0</v>
          </cell>
          <cell r="GW80">
            <v>0</v>
          </cell>
          <cell r="GX80">
            <v>0</v>
          </cell>
          <cell r="GY80">
            <v>0</v>
          </cell>
          <cell r="GZ80">
            <v>0</v>
          </cell>
          <cell r="HA80">
            <v>0</v>
          </cell>
          <cell r="HB80">
            <v>0</v>
          </cell>
          <cell r="HC80">
            <v>0</v>
          </cell>
          <cell r="HD80">
            <v>0</v>
          </cell>
          <cell r="HE80">
            <v>0</v>
          </cell>
          <cell r="HF80">
            <v>0</v>
          </cell>
          <cell r="HG80">
            <v>0</v>
          </cell>
          <cell r="HK80">
            <v>0</v>
          </cell>
          <cell r="HL80">
            <v>0</v>
          </cell>
          <cell r="HM80">
            <v>0</v>
          </cell>
          <cell r="HN80">
            <v>0</v>
          </cell>
          <cell r="HO80">
            <v>0</v>
          </cell>
          <cell r="HS80">
            <v>0</v>
          </cell>
          <cell r="HT80">
            <v>0</v>
          </cell>
          <cell r="HU80">
            <v>0</v>
          </cell>
          <cell r="HV80">
            <v>0</v>
          </cell>
          <cell r="HW80">
            <v>0</v>
          </cell>
          <cell r="IA80">
            <v>0</v>
          </cell>
          <cell r="IB80">
            <v>0</v>
          </cell>
          <cell r="IC80">
            <v>0</v>
          </cell>
          <cell r="ID80">
            <v>0</v>
          </cell>
          <cell r="IE80">
            <v>0</v>
          </cell>
          <cell r="IF80">
            <v>0</v>
          </cell>
          <cell r="IG80">
            <v>0</v>
          </cell>
          <cell r="IH80">
            <v>0</v>
          </cell>
          <cell r="II80">
            <v>0</v>
          </cell>
          <cell r="IJ80">
            <v>0</v>
          </cell>
          <cell r="IK80">
            <v>0</v>
          </cell>
          <cell r="IL80">
            <v>0</v>
          </cell>
          <cell r="IM80">
            <v>0</v>
          </cell>
          <cell r="IR80" t="str">
            <v>MAD</v>
          </cell>
        </row>
        <row r="81">
          <cell r="A81">
            <v>81</v>
          </cell>
          <cell r="B81" t="str">
            <v>Israel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Y81">
            <v>1950.635</v>
          </cell>
          <cell r="AZ81">
            <v>4140.42</v>
          </cell>
          <cell r="BA81">
            <v>6022.2340000000004</v>
          </cell>
          <cell r="BB81">
            <v>8043.0749999999998</v>
          </cell>
          <cell r="BC81">
            <v>2187.8090000000002</v>
          </cell>
          <cell r="BG81">
            <v>38.764847199999998</v>
          </cell>
          <cell r="BH81">
            <v>38.616974999999996</v>
          </cell>
          <cell r="BI81">
            <v>37.931687499999995</v>
          </cell>
          <cell r="BJ81">
            <v>37.817993999999999</v>
          </cell>
          <cell r="BK81">
            <v>37.402727599999999</v>
          </cell>
          <cell r="BO81">
            <v>17.786709999999999</v>
          </cell>
          <cell r="BP81">
            <v>38.147129999999997</v>
          </cell>
          <cell r="BQ81">
            <v>54.861890000000002</v>
          </cell>
          <cell r="BR81">
            <v>73.378789999999995</v>
          </cell>
          <cell r="BS81">
            <v>19.69473</v>
          </cell>
          <cell r="BW81">
            <v>5.0096749999999997</v>
          </cell>
          <cell r="BX81">
            <v>10.328295000000001</v>
          </cell>
          <cell r="BY81">
            <v>13.972969999999998</v>
          </cell>
          <cell r="BZ81">
            <v>18.843050000000002</v>
          </cell>
          <cell r="CA81">
            <v>5.1175850000000009</v>
          </cell>
          <cell r="CE81">
            <v>0.28165270586859514</v>
          </cell>
          <cell r="CF81">
            <v>0.27074893969742941</v>
          </cell>
          <cell r="CG81">
            <v>0.25469355867980481</v>
          </cell>
          <cell r="CH81">
            <v>0.25679150610142254</v>
          </cell>
          <cell r="CI81">
            <v>0.259845400266975</v>
          </cell>
          <cell r="CJ81">
            <v>0</v>
          </cell>
          <cell r="CK81">
            <v>0</v>
          </cell>
          <cell r="CL81">
            <v>0</v>
          </cell>
          <cell r="CM81">
            <v>4.4739600000000008</v>
          </cell>
          <cell r="CN81">
            <v>9.2382249999999999</v>
          </cell>
          <cell r="CO81">
            <v>12.319815000000002</v>
          </cell>
          <cell r="CP81">
            <v>16.392789999999998</v>
          </cell>
          <cell r="CQ81">
            <v>4.1948699999999999</v>
          </cell>
          <cell r="CU81">
            <v>46.321120000000001</v>
          </cell>
          <cell r="CV81">
            <v>101.43624</v>
          </cell>
          <cell r="CW81">
            <v>148.1104</v>
          </cell>
          <cell r="CX81">
            <v>198.25888</v>
          </cell>
          <cell r="CY81">
            <v>49.987810000000003</v>
          </cell>
          <cell r="DC81">
            <v>0.73006499999999974</v>
          </cell>
          <cell r="DD81">
            <v>2.7360050000000005</v>
          </cell>
          <cell r="DE81">
            <v>4.1808800000000002</v>
          </cell>
          <cell r="DF81">
            <v>5.3441299999999998</v>
          </cell>
          <cell r="DG81">
            <v>1.4406950000000001</v>
          </cell>
          <cell r="DK81">
            <v>1.5760953103033774E-2</v>
          </cell>
          <cell r="DL81">
            <v>2.6972657898202856E-2</v>
          </cell>
          <cell r="DM81">
            <v>2.8228132528168179E-2</v>
          </cell>
          <cell r="DN81">
            <v>2.6955312165588746E-2</v>
          </cell>
          <cell r="DO81">
            <v>2.8820926541890911E-2</v>
          </cell>
          <cell r="DP81">
            <v>0</v>
          </cell>
          <cell r="DQ81">
            <v>0</v>
          </cell>
          <cell r="DR81">
            <v>0</v>
          </cell>
          <cell r="DS81">
            <v>0.43830499999999972</v>
          </cell>
          <cell r="DT81">
            <v>2.1403850000000002</v>
          </cell>
          <cell r="DU81">
            <v>3.2784699999999996</v>
          </cell>
          <cell r="DV81">
            <v>4.0916300000000003</v>
          </cell>
          <cell r="DW81">
            <v>1.08121</v>
          </cell>
          <cell r="EA81">
            <v>641.17899999999997</v>
          </cell>
          <cell r="EB81">
            <v>1366.95</v>
          </cell>
          <cell r="EC81">
            <v>1983.471</v>
          </cell>
          <cell r="ED81">
            <v>2673.9110000000001</v>
          </cell>
          <cell r="EE81">
            <v>686.726</v>
          </cell>
          <cell r="EI81">
            <v>289.09151529999997</v>
          </cell>
          <cell r="EJ81">
            <v>288.64552500000002</v>
          </cell>
          <cell r="EK81">
            <v>287.45716549999997</v>
          </cell>
          <cell r="EL81">
            <v>286.11446999999998</v>
          </cell>
          <cell r="EM81">
            <v>287.97514810000001</v>
          </cell>
          <cell r="EQ81">
            <v>41.693080000000002</v>
          </cell>
          <cell r="ER81">
            <v>90.422830000000005</v>
          </cell>
          <cell r="ES81">
            <v>131.51843</v>
          </cell>
          <cell r="ET81">
            <v>177.41987</v>
          </cell>
          <cell r="EU81">
            <v>45.891800000000003</v>
          </cell>
          <cell r="EY81">
            <v>1.31887</v>
          </cell>
          <cell r="EZ81">
            <v>3.8402699999999999</v>
          </cell>
          <cell r="FA81">
            <v>5.74939</v>
          </cell>
          <cell r="FB81">
            <v>7.3943599999999998</v>
          </cell>
          <cell r="FC81">
            <v>2.0524100000000001</v>
          </cell>
          <cell r="FG81">
            <v>3.1632827318106502E-2</v>
          </cell>
          <cell r="FH81">
            <v>4.2470137242994935E-2</v>
          </cell>
          <cell r="FI81">
            <v>4.3715470143614092E-2</v>
          </cell>
          <cell r="FJ81">
            <v>4.1677180802804102E-2</v>
          </cell>
          <cell r="FK81">
            <v>4.4722804509738125E-2</v>
          </cell>
          <cell r="FL81">
            <v>0</v>
          </cell>
          <cell r="FM81">
            <v>0</v>
          </cell>
          <cell r="FN81">
            <v>0</v>
          </cell>
          <cell r="FO81">
            <v>1.0608499999999998</v>
          </cell>
          <cell r="FP81">
            <v>3.31271</v>
          </cell>
          <cell r="FQ81">
            <v>4.9489399999999995</v>
          </cell>
          <cell r="FR81">
            <v>6.3095299999999996</v>
          </cell>
          <cell r="FS81">
            <v>1.7623199999999999</v>
          </cell>
          <cell r="FW81">
            <v>89.073999999999998</v>
          </cell>
          <cell r="FX81">
            <v>206.66</v>
          </cell>
          <cell r="FY81">
            <v>317.339</v>
          </cell>
          <cell r="FZ81">
            <v>407.96</v>
          </cell>
          <cell r="GA81">
            <v>99.543999999999997</v>
          </cell>
          <cell r="GE81">
            <v>4.6280400000000004</v>
          </cell>
          <cell r="GF81">
            <v>11.01341</v>
          </cell>
          <cell r="GG81">
            <v>16.59197</v>
          </cell>
          <cell r="GH81">
            <v>20.839009999999998</v>
          </cell>
          <cell r="GI81">
            <v>4.0960100000000006</v>
          </cell>
          <cell r="GM81">
            <v>0.76795000000000002</v>
          </cell>
          <cell r="GN81">
            <v>1.76556</v>
          </cell>
          <cell r="GO81">
            <v>2.6308600000000002</v>
          </cell>
          <cell r="GP81">
            <v>3.5197800000000004</v>
          </cell>
          <cell r="GQ81">
            <v>0.91459000000000001</v>
          </cell>
          <cell r="GU81">
            <v>0.16593417515838238</v>
          </cell>
          <cell r="GV81">
            <v>0.16031002205493122</v>
          </cell>
          <cell r="GW81">
            <v>0.15856224426635296</v>
          </cell>
          <cell r="GX81">
            <v>0.16890341719688223</v>
          </cell>
          <cell r="GY81">
            <v>0.22328802908196022</v>
          </cell>
          <cell r="GZ81">
            <v>0</v>
          </cell>
          <cell r="HA81">
            <v>0</v>
          </cell>
          <cell r="HB81">
            <v>0</v>
          </cell>
          <cell r="HC81">
            <v>0.73421000000000003</v>
          </cell>
          <cell r="HD81">
            <v>1.6975</v>
          </cell>
          <cell r="HE81">
            <v>2.5289000000000001</v>
          </cell>
          <cell r="HF81">
            <v>3.3521100000000001</v>
          </cell>
          <cell r="HG81">
            <v>0.86654999999999993</v>
          </cell>
          <cell r="HK81">
            <v>56.735669999999999</v>
          </cell>
          <cell r="HL81">
            <v>124.35178999999999</v>
          </cell>
          <cell r="HM81">
            <v>182.10309000000001</v>
          </cell>
          <cell r="HN81">
            <v>244.49654000000001</v>
          </cell>
          <cell r="HO81">
            <v>62.720019999999998</v>
          </cell>
          <cell r="HS81">
            <v>6.06637</v>
          </cell>
          <cell r="HT81">
            <v>13.93791</v>
          </cell>
          <cell r="HU81">
            <v>19.501919999999998</v>
          </cell>
          <cell r="HV81">
            <v>26.130970000000001</v>
          </cell>
          <cell r="HW81">
            <v>7.2206000000000001</v>
          </cell>
          <cell r="IA81">
            <v>0.10692338699798558</v>
          </cell>
          <cell r="IB81">
            <v>0.11208451442476221</v>
          </cell>
          <cell r="IC81">
            <v>0.10709274620216493</v>
          </cell>
          <cell r="ID81">
            <v>0.10687664537093244</v>
          </cell>
          <cell r="IE81">
            <v>0.11512432553433498</v>
          </cell>
          <cell r="IF81">
            <v>0</v>
          </cell>
          <cell r="IG81">
            <v>0</v>
          </cell>
          <cell r="IH81">
            <v>0</v>
          </cell>
          <cell r="II81">
            <v>5.1926699999999997</v>
          </cell>
          <cell r="IJ81">
            <v>12.158370000000001</v>
          </cell>
          <cell r="IK81">
            <v>16.804599999999997</v>
          </cell>
          <cell r="IL81">
            <v>22.23969</v>
          </cell>
          <cell r="IM81">
            <v>5.9142700000000001</v>
          </cell>
          <cell r="IR81" t="str">
            <v>ILS</v>
          </cell>
          <cell r="IS81">
            <v>4.4455099999999996</v>
          </cell>
          <cell r="IT81">
            <v>4.3635000000000002</v>
          </cell>
          <cell r="IU81">
            <v>4.3350499999999998</v>
          </cell>
          <cell r="IV81">
            <v>4.3121999999999998</v>
          </cell>
          <cell r="IW81">
            <v>4.3090700000000002</v>
          </cell>
        </row>
        <row r="82">
          <cell r="A82">
            <v>82</v>
          </cell>
          <cell r="B82" t="str">
            <v>Turkey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K82">
            <v>143.31362219999997</v>
          </cell>
          <cell r="L82">
            <v>144.2048528</v>
          </cell>
          <cell r="M82">
            <v>144.00741600000001</v>
          </cell>
          <cell r="N82">
            <v>143.37551999999999</v>
          </cell>
          <cell r="O82">
            <v>144.08403209999997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  <cell r="CQ82">
            <v>0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DC82">
            <v>0</v>
          </cell>
          <cell r="DD82">
            <v>0</v>
          </cell>
          <cell r="DE82">
            <v>0</v>
          </cell>
          <cell r="DF82">
            <v>0</v>
          </cell>
          <cell r="DG82">
            <v>0</v>
          </cell>
          <cell r="DK82">
            <v>0</v>
          </cell>
          <cell r="DL82">
            <v>0</v>
          </cell>
          <cell r="DM82">
            <v>0</v>
          </cell>
          <cell r="DN82">
            <v>0</v>
          </cell>
          <cell r="DO82">
            <v>0</v>
          </cell>
          <cell r="DP82">
            <v>0</v>
          </cell>
          <cell r="DQ82">
            <v>0</v>
          </cell>
          <cell r="DR82">
            <v>0</v>
          </cell>
          <cell r="DS82">
            <v>0</v>
          </cell>
          <cell r="DT82">
            <v>0</v>
          </cell>
          <cell r="DU82">
            <v>0</v>
          </cell>
          <cell r="DV82">
            <v>0</v>
          </cell>
          <cell r="DW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  <cell r="EE82">
            <v>0</v>
          </cell>
          <cell r="EI82">
            <v>118.40157559999999</v>
          </cell>
          <cell r="EJ82">
            <v>117.68902800000001</v>
          </cell>
          <cell r="EK82">
            <v>117.98627399999999</v>
          </cell>
          <cell r="EL82">
            <v>118.02769600000001</v>
          </cell>
          <cell r="EM82">
            <v>119.9888435</v>
          </cell>
          <cell r="EQ82">
            <v>0</v>
          </cell>
          <cell r="ER82">
            <v>0</v>
          </cell>
          <cell r="ES82">
            <v>0</v>
          </cell>
          <cell r="ET82">
            <v>0</v>
          </cell>
          <cell r="EU82">
            <v>0</v>
          </cell>
          <cell r="EY82">
            <v>0</v>
          </cell>
          <cell r="EZ82">
            <v>0</v>
          </cell>
          <cell r="FA82">
            <v>0</v>
          </cell>
          <cell r="FB82">
            <v>0</v>
          </cell>
          <cell r="FC82">
            <v>0</v>
          </cell>
          <cell r="FG82">
            <v>0</v>
          </cell>
          <cell r="FH82">
            <v>0</v>
          </cell>
          <cell r="FI82">
            <v>0</v>
          </cell>
          <cell r="FJ82">
            <v>0</v>
          </cell>
          <cell r="FK82">
            <v>0</v>
          </cell>
          <cell r="FL82">
            <v>0</v>
          </cell>
          <cell r="FM82">
            <v>0</v>
          </cell>
          <cell r="FN82">
            <v>0</v>
          </cell>
          <cell r="FO82">
            <v>0</v>
          </cell>
          <cell r="FP82">
            <v>0</v>
          </cell>
          <cell r="FQ82">
            <v>0</v>
          </cell>
          <cell r="FR82">
            <v>0</v>
          </cell>
          <cell r="FS82">
            <v>0</v>
          </cell>
          <cell r="FW82">
            <v>0</v>
          </cell>
          <cell r="FX82">
            <v>0</v>
          </cell>
          <cell r="FY82">
            <v>0</v>
          </cell>
          <cell r="FZ82">
            <v>0</v>
          </cell>
          <cell r="GA82">
            <v>0</v>
          </cell>
          <cell r="GE82">
            <v>0</v>
          </cell>
          <cell r="GF82">
            <v>0</v>
          </cell>
          <cell r="GG82">
            <v>0</v>
          </cell>
          <cell r="GH82">
            <v>0</v>
          </cell>
          <cell r="GI82">
            <v>0</v>
          </cell>
          <cell r="GM82">
            <v>0</v>
          </cell>
          <cell r="GN82">
            <v>0</v>
          </cell>
          <cell r="GO82">
            <v>0</v>
          </cell>
          <cell r="GP82">
            <v>0</v>
          </cell>
          <cell r="GQ82">
            <v>0</v>
          </cell>
          <cell r="GU82">
            <v>0</v>
          </cell>
          <cell r="GV82">
            <v>0</v>
          </cell>
          <cell r="GW82">
            <v>0</v>
          </cell>
          <cell r="GX82">
            <v>0</v>
          </cell>
          <cell r="GY82">
            <v>0</v>
          </cell>
          <cell r="GZ82">
            <v>0</v>
          </cell>
          <cell r="HA82">
            <v>0</v>
          </cell>
          <cell r="HB82">
            <v>0</v>
          </cell>
          <cell r="HC82">
            <v>0</v>
          </cell>
          <cell r="HD82">
            <v>0</v>
          </cell>
          <cell r="HE82">
            <v>0</v>
          </cell>
          <cell r="HF82">
            <v>0</v>
          </cell>
          <cell r="HG82">
            <v>0</v>
          </cell>
          <cell r="HK82">
            <v>0</v>
          </cell>
          <cell r="HL82">
            <v>0</v>
          </cell>
          <cell r="HM82">
            <v>0</v>
          </cell>
          <cell r="HN82">
            <v>0</v>
          </cell>
          <cell r="HO82">
            <v>0</v>
          </cell>
          <cell r="HS82">
            <v>9.61036</v>
          </cell>
          <cell r="HT82">
            <v>20.320360000000001</v>
          </cell>
          <cell r="HU82">
            <v>28.961029999999997</v>
          </cell>
          <cell r="HV82">
            <v>36.885779999999997</v>
          </cell>
          <cell r="HW82">
            <v>8.3472399999999993</v>
          </cell>
          <cell r="IA82">
            <v>0</v>
          </cell>
          <cell r="IB82">
            <v>0</v>
          </cell>
          <cell r="IC82">
            <v>0</v>
          </cell>
          <cell r="ID82">
            <v>0</v>
          </cell>
          <cell r="IE82">
            <v>0</v>
          </cell>
          <cell r="IF82">
            <v>0</v>
          </cell>
          <cell r="IG82">
            <v>0</v>
          </cell>
          <cell r="IH82">
            <v>0</v>
          </cell>
          <cell r="II82">
            <v>9.61036</v>
          </cell>
          <cell r="IJ82">
            <v>20.320360000000001</v>
          </cell>
          <cell r="IK82">
            <v>28.961029999999997</v>
          </cell>
          <cell r="IL82">
            <v>36.885779999999997</v>
          </cell>
          <cell r="IM82">
            <v>8.3472399999999993</v>
          </cell>
          <cell r="IR82" t="str">
            <v>TRL</v>
          </cell>
          <cell r="IS82">
            <v>2.7741699999999998</v>
          </cell>
          <cell r="IT82">
            <v>2.86348</v>
          </cell>
          <cell r="IU82">
            <v>2.97045</v>
          </cell>
          <cell r="IV82">
            <v>3.0247999999999999</v>
          </cell>
          <cell r="IW82">
            <v>3.2473299999999998</v>
          </cell>
        </row>
        <row r="83">
          <cell r="A83">
            <v>83</v>
          </cell>
        </row>
        <row r="84">
          <cell r="A84">
            <v>84</v>
          </cell>
          <cell r="B84" t="str">
            <v>AFRICA MED. BASIN</v>
          </cell>
          <cell r="C84">
            <v>1902.0189999999998</v>
          </cell>
          <cell r="D84">
            <v>3851.99</v>
          </cell>
          <cell r="E84">
            <v>5592.8010000000004</v>
          </cell>
          <cell r="F84">
            <v>7427.7789999999986</v>
          </cell>
          <cell r="G84">
            <v>1906.096</v>
          </cell>
          <cell r="S84">
            <v>193.61694</v>
          </cell>
          <cell r="T84">
            <v>365.39028000000002</v>
          </cell>
          <cell r="U84">
            <v>532.73169999999993</v>
          </cell>
          <cell r="V84">
            <v>700.94677999999999</v>
          </cell>
          <cell r="W84">
            <v>176.80521999999999</v>
          </cell>
          <cell r="AA84">
            <v>57.801160000000003</v>
          </cell>
          <cell r="AB84">
            <v>98.124859999999998</v>
          </cell>
          <cell r="AC84">
            <v>147.38849999999999</v>
          </cell>
          <cell r="AD84">
            <v>200.67799000000002</v>
          </cell>
          <cell r="AE84">
            <v>48.610520000000001</v>
          </cell>
          <cell r="AI84">
            <v>0.29853358905475935</v>
          </cell>
          <cell r="AJ84">
            <v>0.26854808507768735</v>
          </cell>
          <cell r="AK84">
            <v>0.27666553351339901</v>
          </cell>
          <cell r="AL84">
            <v>0.28629561576700591</v>
          </cell>
          <cell r="AM84">
            <v>0.27493826256939702</v>
          </cell>
          <cell r="AN84">
            <v>0</v>
          </cell>
          <cell r="AO84">
            <v>0</v>
          </cell>
          <cell r="AP84">
            <v>0</v>
          </cell>
          <cell r="AQ84">
            <v>48.930329999999998</v>
          </cell>
          <cell r="AR84">
            <v>79.939639999999997</v>
          </cell>
          <cell r="AS84">
            <v>120.12146000000001</v>
          </cell>
          <cell r="AT84">
            <v>165.09368000000001</v>
          </cell>
          <cell r="AU84">
            <v>40.697470000000003</v>
          </cell>
          <cell r="AY84">
            <v>2054.1660000000002</v>
          </cell>
          <cell r="AZ84">
            <v>4316.5969999999998</v>
          </cell>
          <cell r="BA84">
            <v>6259.5360000000001</v>
          </cell>
          <cell r="BB84">
            <v>8347.02</v>
          </cell>
          <cell r="BC84">
            <v>2289.0650000000001</v>
          </cell>
          <cell r="BO84">
            <v>18.792200000000001</v>
          </cell>
          <cell r="BP84">
            <v>39.833449999999992</v>
          </cell>
          <cell r="BQ84">
            <v>57.096690000000009</v>
          </cell>
          <cell r="BR84">
            <v>76.107649999999992</v>
          </cell>
          <cell r="BS84">
            <v>20.568429999999999</v>
          </cell>
          <cell r="BW84">
            <v>4.8043049999999994</v>
          </cell>
          <cell r="BX84">
            <v>9.6943049999999999</v>
          </cell>
          <cell r="BY84">
            <v>12.816370000000004</v>
          </cell>
          <cell r="BZ84">
            <v>17.296610000000001</v>
          </cell>
          <cell r="CA84">
            <v>5.2461250000000001</v>
          </cell>
          <cell r="CE84">
            <v>0.25565420759676882</v>
          </cell>
          <cell r="CF84">
            <v>0.24337096083819007</v>
          </cell>
          <cell r="CG84">
            <v>0.22446782817007435</v>
          </cell>
          <cell r="CH84">
            <v>0.22726506468140853</v>
          </cell>
          <cell r="CI84">
            <v>0.25505714339888852</v>
          </cell>
          <cell r="CJ84">
            <v>0</v>
          </cell>
          <cell r="CK84">
            <v>0</v>
          </cell>
          <cell r="CL84">
            <v>0</v>
          </cell>
          <cell r="CM84">
            <v>4.0447800000000003</v>
          </cell>
          <cell r="CN84">
            <v>8.2308750000000011</v>
          </cell>
          <cell r="CO84">
            <v>10.618244999999998</v>
          </cell>
          <cell r="CP84">
            <v>14.096299999999999</v>
          </cell>
          <cell r="CQ84">
            <v>4.1152500000000005</v>
          </cell>
          <cell r="CU84">
            <v>46.321119999999993</v>
          </cell>
          <cell r="CV84">
            <v>101.43624000000001</v>
          </cell>
          <cell r="CW84">
            <v>148.11039999999997</v>
          </cell>
          <cell r="CX84">
            <v>198.25888</v>
          </cell>
          <cell r="CY84">
            <v>49.987810000000003</v>
          </cell>
          <cell r="DC84">
            <v>0.73006499999999974</v>
          </cell>
          <cell r="DD84">
            <v>2.7360050000000005</v>
          </cell>
          <cell r="DE84">
            <v>4.1808800000000002</v>
          </cell>
          <cell r="DF84">
            <v>5.3441299999999998</v>
          </cell>
          <cell r="DG84">
            <v>1.4406950000000001</v>
          </cell>
          <cell r="DK84">
            <v>1.5760953103033774E-2</v>
          </cell>
          <cell r="DL84">
            <v>2.6972657898202853E-2</v>
          </cell>
          <cell r="DM84">
            <v>2.8228132528168182E-2</v>
          </cell>
          <cell r="DN84">
            <v>2.6955312165588746E-2</v>
          </cell>
          <cell r="DO84">
            <v>2.8820926541890911E-2</v>
          </cell>
          <cell r="DP84">
            <v>0</v>
          </cell>
          <cell r="DQ84">
            <v>0</v>
          </cell>
          <cell r="DR84">
            <v>0</v>
          </cell>
          <cell r="DS84">
            <v>0.43830500000000017</v>
          </cell>
          <cell r="DT84">
            <v>2.1403850000000002</v>
          </cell>
          <cell r="DU84">
            <v>3.2784700000000004</v>
          </cell>
          <cell r="DV84">
            <v>4.0916300000000003</v>
          </cell>
          <cell r="DW84">
            <v>1.08121</v>
          </cell>
          <cell r="EA84">
            <v>641.17899999999997</v>
          </cell>
          <cell r="EB84">
            <v>1366.95</v>
          </cell>
          <cell r="EC84">
            <v>1983.471</v>
          </cell>
          <cell r="ED84">
            <v>2673.9110000000001</v>
          </cell>
          <cell r="EE84">
            <v>686.726</v>
          </cell>
          <cell r="EQ84">
            <v>41.693079999999995</v>
          </cell>
          <cell r="ER84">
            <v>90.422830000000005</v>
          </cell>
          <cell r="ES84">
            <v>131.51842999999997</v>
          </cell>
          <cell r="ET84">
            <v>177.41987</v>
          </cell>
          <cell r="EU84">
            <v>45.891800000000003</v>
          </cell>
          <cell r="EY84">
            <v>1.31887</v>
          </cell>
          <cell r="EZ84">
            <v>3.8402699999999999</v>
          </cell>
          <cell r="FA84">
            <v>5.74939</v>
          </cell>
          <cell r="FB84">
            <v>7.3943599999999998</v>
          </cell>
          <cell r="FC84">
            <v>2.0524100000000001</v>
          </cell>
          <cell r="FG84">
            <v>3.1632827318106509E-2</v>
          </cell>
          <cell r="FH84">
            <v>4.2470137242994935E-2</v>
          </cell>
          <cell r="FI84">
            <v>4.3715470143614106E-2</v>
          </cell>
          <cell r="FJ84">
            <v>4.1677180802804102E-2</v>
          </cell>
          <cell r="FK84">
            <v>4.4722804509738125E-2</v>
          </cell>
          <cell r="FL84">
            <v>0</v>
          </cell>
          <cell r="FM84">
            <v>0</v>
          </cell>
          <cell r="FN84">
            <v>0</v>
          </cell>
          <cell r="FO84">
            <v>1.0608500000000001</v>
          </cell>
          <cell r="FP84">
            <v>3.31271</v>
          </cell>
          <cell r="FQ84">
            <v>4.9489400000000003</v>
          </cell>
          <cell r="FR84">
            <v>6.3095300000000005</v>
          </cell>
          <cell r="FS84">
            <v>1.7623199999999999</v>
          </cell>
          <cell r="FW84">
            <v>89.073999999999998</v>
          </cell>
          <cell r="FX84">
            <v>206.66</v>
          </cell>
          <cell r="FY84">
            <v>317.339</v>
          </cell>
          <cell r="FZ84">
            <v>407.96</v>
          </cell>
          <cell r="GA84">
            <v>99.543999999999997</v>
          </cell>
          <cell r="GE84">
            <v>4.6280400000000004</v>
          </cell>
          <cell r="GF84">
            <v>11.01341</v>
          </cell>
          <cell r="GG84">
            <v>16.59197</v>
          </cell>
          <cell r="GH84">
            <v>20.839009999999998</v>
          </cell>
          <cell r="GI84">
            <v>4.0960100000000006</v>
          </cell>
          <cell r="GM84">
            <v>0.76795000000000002</v>
          </cell>
          <cell r="GN84">
            <v>1.76556</v>
          </cell>
          <cell r="GO84">
            <v>2.6308600000000002</v>
          </cell>
          <cell r="GP84">
            <v>3.5197800000000004</v>
          </cell>
          <cell r="GQ84">
            <v>0.91459000000000001</v>
          </cell>
          <cell r="GU84">
            <v>0.16593417515838238</v>
          </cell>
          <cell r="GV84">
            <v>0.16031002205493122</v>
          </cell>
          <cell r="GW84">
            <v>0.15856224426635296</v>
          </cell>
          <cell r="GX84">
            <v>0.16890341719688223</v>
          </cell>
          <cell r="GY84">
            <v>0.22328802908196022</v>
          </cell>
          <cell r="GZ84">
            <v>0</v>
          </cell>
          <cell r="HA84">
            <v>0</v>
          </cell>
          <cell r="HB84">
            <v>0</v>
          </cell>
          <cell r="HC84">
            <v>0.73421000000000003</v>
          </cell>
          <cell r="HD84">
            <v>1.6975</v>
          </cell>
          <cell r="HE84">
            <v>2.5289000000000001</v>
          </cell>
          <cell r="HF84">
            <v>3.3521100000000001</v>
          </cell>
          <cell r="HG84">
            <v>0.86654999999999993</v>
          </cell>
          <cell r="HK84">
            <v>251.52279999999996</v>
          </cell>
          <cell r="HL84">
            <v>493.25444999999996</v>
          </cell>
          <cell r="HM84">
            <v>719.60442000000012</v>
          </cell>
          <cell r="HN84">
            <v>952.30192</v>
          </cell>
          <cell r="HO84">
            <v>240.22623999999999</v>
          </cell>
          <cell r="HS84">
            <v>73.336169999999996</v>
          </cell>
          <cell r="HT84">
            <v>131.88964000000001</v>
          </cell>
          <cell r="HU84">
            <v>194.92635999999999</v>
          </cell>
          <cell r="HV84">
            <v>262.49278999999996</v>
          </cell>
          <cell r="HW84">
            <v>64.421459999999996</v>
          </cell>
          <cell r="IA84">
            <v>0.29156867687541649</v>
          </cell>
          <cell r="IB84">
            <v>0.2673866196240095</v>
          </cell>
          <cell r="IC84">
            <v>0.27087988147710373</v>
          </cell>
          <cell r="ID84">
            <v>0.27564030323492361</v>
          </cell>
          <cell r="IE84">
            <v>0.26816995512230468</v>
          </cell>
          <cell r="IF84">
            <v>0</v>
          </cell>
          <cell r="IG84">
            <v>0</v>
          </cell>
          <cell r="IH84">
            <v>0</v>
          </cell>
          <cell r="II84">
            <v>63.310360000000003</v>
          </cell>
          <cell r="IJ84">
            <v>111.42924000000001</v>
          </cell>
          <cell r="IK84">
            <v>164.20818</v>
          </cell>
          <cell r="IL84">
            <v>221.95452</v>
          </cell>
          <cell r="IM84">
            <v>54.887010000000004</v>
          </cell>
          <cell r="IR84" t="str">
            <v>EUR</v>
          </cell>
          <cell r="IS84">
            <v>1</v>
          </cell>
          <cell r="IT84">
            <v>1</v>
          </cell>
          <cell r="IU84">
            <v>1</v>
          </cell>
          <cell r="IV84">
            <v>1</v>
          </cell>
          <cell r="IW84">
            <v>1</v>
          </cell>
        </row>
        <row r="85">
          <cell r="A85">
            <v>85</v>
          </cell>
          <cell r="B85" t="str">
            <v>HC Trading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S85">
            <v>0</v>
          </cell>
          <cell r="T85">
            <v>0</v>
          </cell>
          <cell r="U85">
            <v>11.06892</v>
          </cell>
          <cell r="V85">
            <v>10.872669999999999</v>
          </cell>
          <cell r="W85">
            <v>0</v>
          </cell>
          <cell r="AA85">
            <v>0</v>
          </cell>
          <cell r="AB85">
            <v>0</v>
          </cell>
          <cell r="AC85">
            <v>-0.44829000000000002</v>
          </cell>
          <cell r="AD85">
            <v>-0.67230999999999996</v>
          </cell>
          <cell r="AE85">
            <v>0</v>
          </cell>
          <cell r="AI85">
            <v>0</v>
          </cell>
          <cell r="AJ85">
            <v>0</v>
          </cell>
          <cell r="AK85">
            <v>-4.0499886167756204E-2</v>
          </cell>
          <cell r="AL85">
            <v>-6.1834857491306183E-2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-0.46525</v>
          </cell>
          <cell r="AT85">
            <v>-0.69398000000000004</v>
          </cell>
          <cell r="AU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E85">
            <v>0</v>
          </cell>
          <cell r="CF85">
            <v>0</v>
          </cell>
          <cell r="CG85">
            <v>0</v>
          </cell>
          <cell r="CH85">
            <v>0</v>
          </cell>
          <cell r="CI85">
            <v>0</v>
          </cell>
          <cell r="CJ85">
            <v>0</v>
          </cell>
          <cell r="CK85">
            <v>0</v>
          </cell>
          <cell r="CL85">
            <v>0</v>
          </cell>
          <cell r="CM85">
            <v>0</v>
          </cell>
          <cell r="CN85">
            <v>0</v>
          </cell>
          <cell r="CO85">
            <v>0</v>
          </cell>
          <cell r="CP85">
            <v>0</v>
          </cell>
          <cell r="CQ85">
            <v>0</v>
          </cell>
          <cell r="CU85">
            <v>0</v>
          </cell>
          <cell r="CV85">
            <v>0</v>
          </cell>
          <cell r="CW85">
            <v>0</v>
          </cell>
          <cell r="CX85">
            <v>0</v>
          </cell>
          <cell r="CY85">
            <v>0</v>
          </cell>
          <cell r="DC85">
            <v>0</v>
          </cell>
          <cell r="DD85">
            <v>0</v>
          </cell>
          <cell r="DE85">
            <v>0</v>
          </cell>
          <cell r="DF85">
            <v>0</v>
          </cell>
          <cell r="DG85">
            <v>0</v>
          </cell>
          <cell r="DK85">
            <v>0</v>
          </cell>
          <cell r="DL85">
            <v>0</v>
          </cell>
          <cell r="DM85">
            <v>0</v>
          </cell>
          <cell r="DN85">
            <v>0</v>
          </cell>
          <cell r="DO85">
            <v>0</v>
          </cell>
          <cell r="DP85">
            <v>0</v>
          </cell>
          <cell r="DQ85">
            <v>0</v>
          </cell>
          <cell r="DR85">
            <v>0</v>
          </cell>
          <cell r="DS85">
            <v>0</v>
          </cell>
          <cell r="DT85">
            <v>0</v>
          </cell>
          <cell r="DU85">
            <v>0</v>
          </cell>
          <cell r="DV85">
            <v>0</v>
          </cell>
          <cell r="DW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  <cell r="EE85">
            <v>0</v>
          </cell>
          <cell r="EQ85">
            <v>0</v>
          </cell>
          <cell r="ER85">
            <v>0</v>
          </cell>
          <cell r="ES85">
            <v>0</v>
          </cell>
          <cell r="ET85">
            <v>0</v>
          </cell>
          <cell r="EU85">
            <v>0</v>
          </cell>
          <cell r="EY85">
            <v>0</v>
          </cell>
          <cell r="EZ85">
            <v>0</v>
          </cell>
          <cell r="FA85">
            <v>0</v>
          </cell>
          <cell r="FB85">
            <v>0</v>
          </cell>
          <cell r="FC85">
            <v>0</v>
          </cell>
          <cell r="FG85">
            <v>0</v>
          </cell>
          <cell r="FH85">
            <v>0</v>
          </cell>
          <cell r="FI85">
            <v>0</v>
          </cell>
          <cell r="FJ85">
            <v>0</v>
          </cell>
          <cell r="FK85">
            <v>0</v>
          </cell>
          <cell r="FL85">
            <v>0</v>
          </cell>
          <cell r="FM85">
            <v>0</v>
          </cell>
          <cell r="FN85">
            <v>0</v>
          </cell>
          <cell r="FO85">
            <v>0</v>
          </cell>
          <cell r="FP85">
            <v>0</v>
          </cell>
          <cell r="FQ85">
            <v>0</v>
          </cell>
          <cell r="FR85">
            <v>0</v>
          </cell>
          <cell r="FS85">
            <v>0</v>
          </cell>
          <cell r="FW85">
            <v>0</v>
          </cell>
          <cell r="FX85">
            <v>0</v>
          </cell>
          <cell r="FY85">
            <v>0</v>
          </cell>
          <cell r="FZ85">
            <v>0</v>
          </cell>
          <cell r="GA85">
            <v>0</v>
          </cell>
          <cell r="GE85">
            <v>0</v>
          </cell>
          <cell r="GF85">
            <v>0</v>
          </cell>
          <cell r="GG85">
            <v>0</v>
          </cell>
          <cell r="GH85">
            <v>0</v>
          </cell>
          <cell r="GI85">
            <v>0</v>
          </cell>
          <cell r="GM85">
            <v>0</v>
          </cell>
          <cell r="GN85">
            <v>0</v>
          </cell>
          <cell r="GO85">
            <v>0</v>
          </cell>
          <cell r="GP85">
            <v>0</v>
          </cell>
          <cell r="GQ85">
            <v>0</v>
          </cell>
          <cell r="GU85">
            <v>0</v>
          </cell>
          <cell r="GV85">
            <v>0</v>
          </cell>
          <cell r="GW85">
            <v>0</v>
          </cell>
          <cell r="GX85">
            <v>0</v>
          </cell>
          <cell r="GY85">
            <v>0</v>
          </cell>
          <cell r="GZ85">
            <v>0</v>
          </cell>
          <cell r="HA85">
            <v>0</v>
          </cell>
          <cell r="HB85">
            <v>0</v>
          </cell>
          <cell r="HC85">
            <v>0</v>
          </cell>
          <cell r="HD85">
            <v>0</v>
          </cell>
          <cell r="HE85">
            <v>0</v>
          </cell>
          <cell r="HF85">
            <v>0</v>
          </cell>
          <cell r="HG85">
            <v>0</v>
          </cell>
          <cell r="HK85">
            <v>281.96384</v>
          </cell>
          <cell r="HL85">
            <v>571.78733</v>
          </cell>
          <cell r="HM85">
            <v>790.67645999999991</v>
          </cell>
          <cell r="HN85">
            <v>1060.2691100000002</v>
          </cell>
          <cell r="HO85">
            <v>229.82748000000001</v>
          </cell>
          <cell r="HS85">
            <v>6.6829799999999997</v>
          </cell>
          <cell r="HT85">
            <v>13.47344</v>
          </cell>
          <cell r="HU85">
            <v>18.375</v>
          </cell>
          <cell r="HV85">
            <v>25.348549999999999</v>
          </cell>
          <cell r="HW85">
            <v>6.9978699999999998</v>
          </cell>
          <cell r="IA85">
            <v>2.3701549815749422E-2</v>
          </cell>
          <cell r="IB85">
            <v>2.3563726044786616E-2</v>
          </cell>
          <cell r="IC85">
            <v>2.3239594106545174E-2</v>
          </cell>
          <cell r="ID85">
            <v>2.3907656802337657E-2</v>
          </cell>
          <cell r="IE85">
            <v>3.0448360657306949E-2</v>
          </cell>
          <cell r="IF85">
            <v>0</v>
          </cell>
          <cell r="IG85">
            <v>0</v>
          </cell>
          <cell r="IH85">
            <v>0</v>
          </cell>
          <cell r="II85">
            <v>6.6274600000000001</v>
          </cell>
          <cell r="IJ85">
            <v>13.35764</v>
          </cell>
          <cell r="IK85">
            <v>18.176279999999998</v>
          </cell>
          <cell r="IL85">
            <v>25.103390000000001</v>
          </cell>
          <cell r="IM85">
            <v>6.9307100000000004</v>
          </cell>
          <cell r="IR85" t="str">
            <v>USD</v>
          </cell>
          <cell r="IS85">
            <v>1.1268100000000001</v>
          </cell>
          <cell r="IT85">
            <v>1.1168100000000001</v>
          </cell>
          <cell r="IU85">
            <v>1.1153500000000001</v>
          </cell>
          <cell r="IV85">
            <v>1.11026</v>
          </cell>
          <cell r="IW85">
            <v>1.1041399999999999</v>
          </cell>
        </row>
        <row r="86">
          <cell r="A86">
            <v>86</v>
          </cell>
          <cell r="B86" t="str">
            <v>ITC Trading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0</v>
          </cell>
          <cell r="CL86">
            <v>0</v>
          </cell>
          <cell r="CM86">
            <v>0</v>
          </cell>
          <cell r="CN86">
            <v>0</v>
          </cell>
          <cell r="CO86">
            <v>0</v>
          </cell>
          <cell r="CP86">
            <v>0</v>
          </cell>
          <cell r="CQ86">
            <v>0</v>
          </cell>
          <cell r="CU86">
            <v>0</v>
          </cell>
          <cell r="CV86">
            <v>0</v>
          </cell>
          <cell r="CW86">
            <v>0</v>
          </cell>
          <cell r="CX86">
            <v>0</v>
          </cell>
          <cell r="CY86">
            <v>0</v>
          </cell>
          <cell r="DC86">
            <v>0</v>
          </cell>
          <cell r="DD86">
            <v>0</v>
          </cell>
          <cell r="DE86">
            <v>0</v>
          </cell>
          <cell r="DF86">
            <v>0</v>
          </cell>
          <cell r="DG86">
            <v>0</v>
          </cell>
          <cell r="DK86">
            <v>0</v>
          </cell>
          <cell r="DL86">
            <v>0</v>
          </cell>
          <cell r="DM86">
            <v>0</v>
          </cell>
          <cell r="DN86">
            <v>0</v>
          </cell>
          <cell r="DO86">
            <v>0</v>
          </cell>
          <cell r="DP86">
            <v>0</v>
          </cell>
          <cell r="DQ86">
            <v>0</v>
          </cell>
          <cell r="DR86">
            <v>0</v>
          </cell>
          <cell r="DS86">
            <v>0</v>
          </cell>
          <cell r="DT86">
            <v>0</v>
          </cell>
          <cell r="DU86">
            <v>0</v>
          </cell>
          <cell r="DV86">
            <v>0</v>
          </cell>
          <cell r="DW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  <cell r="EE86">
            <v>0</v>
          </cell>
          <cell r="EQ86">
            <v>0</v>
          </cell>
          <cell r="ER86">
            <v>0</v>
          </cell>
          <cell r="ES86">
            <v>0</v>
          </cell>
          <cell r="ET86">
            <v>0</v>
          </cell>
          <cell r="EU86">
            <v>0</v>
          </cell>
          <cell r="EY86">
            <v>0</v>
          </cell>
          <cell r="EZ86">
            <v>0</v>
          </cell>
          <cell r="FA86">
            <v>0</v>
          </cell>
          <cell r="FB86">
            <v>0</v>
          </cell>
          <cell r="FC86">
            <v>0</v>
          </cell>
          <cell r="FG86">
            <v>0</v>
          </cell>
          <cell r="FH86">
            <v>0</v>
          </cell>
          <cell r="FI86">
            <v>0</v>
          </cell>
          <cell r="FJ86">
            <v>0</v>
          </cell>
          <cell r="FK86">
            <v>0</v>
          </cell>
          <cell r="FL86">
            <v>0</v>
          </cell>
          <cell r="FM86">
            <v>0</v>
          </cell>
          <cell r="FN86">
            <v>0</v>
          </cell>
          <cell r="FO86">
            <v>0</v>
          </cell>
          <cell r="FP86">
            <v>0</v>
          </cell>
          <cell r="FQ86">
            <v>0</v>
          </cell>
          <cell r="FR86">
            <v>0</v>
          </cell>
          <cell r="FS86">
            <v>0</v>
          </cell>
          <cell r="FW86">
            <v>0</v>
          </cell>
          <cell r="FX86">
            <v>0</v>
          </cell>
          <cell r="FY86">
            <v>0</v>
          </cell>
          <cell r="FZ86">
            <v>0</v>
          </cell>
          <cell r="GA86">
            <v>0</v>
          </cell>
          <cell r="GE86">
            <v>0</v>
          </cell>
          <cell r="GF86">
            <v>0</v>
          </cell>
          <cell r="GG86">
            <v>0</v>
          </cell>
          <cell r="GH86">
            <v>0</v>
          </cell>
          <cell r="GI86">
            <v>0</v>
          </cell>
          <cell r="GM86">
            <v>0</v>
          </cell>
          <cell r="GN86">
            <v>0</v>
          </cell>
          <cell r="GO86">
            <v>0</v>
          </cell>
          <cell r="GP86">
            <v>0</v>
          </cell>
          <cell r="GQ86">
            <v>0</v>
          </cell>
          <cell r="GU86">
            <v>0</v>
          </cell>
          <cell r="GV86">
            <v>0</v>
          </cell>
          <cell r="GW86">
            <v>0</v>
          </cell>
          <cell r="GX86">
            <v>0</v>
          </cell>
          <cell r="GY86">
            <v>0</v>
          </cell>
          <cell r="GZ86">
            <v>0</v>
          </cell>
          <cell r="HA86">
            <v>0</v>
          </cell>
          <cell r="HB86">
            <v>0</v>
          </cell>
          <cell r="HC86">
            <v>0</v>
          </cell>
          <cell r="HD86">
            <v>0</v>
          </cell>
          <cell r="HE86">
            <v>0</v>
          </cell>
          <cell r="HF86">
            <v>0</v>
          </cell>
          <cell r="HG86">
            <v>0</v>
          </cell>
          <cell r="HK86">
            <v>0</v>
          </cell>
          <cell r="HL86">
            <v>0</v>
          </cell>
          <cell r="HM86">
            <v>0</v>
          </cell>
          <cell r="HN86">
            <v>0</v>
          </cell>
          <cell r="HO86">
            <v>0</v>
          </cell>
          <cell r="HS86">
            <v>0</v>
          </cell>
          <cell r="HT86">
            <v>0</v>
          </cell>
          <cell r="HU86">
            <v>0</v>
          </cell>
          <cell r="HV86">
            <v>0</v>
          </cell>
          <cell r="HW86">
            <v>0</v>
          </cell>
          <cell r="IA86">
            <v>0</v>
          </cell>
          <cell r="IB86">
            <v>0</v>
          </cell>
          <cell r="IC86">
            <v>0</v>
          </cell>
          <cell r="ID86">
            <v>0</v>
          </cell>
          <cell r="IE86">
            <v>0</v>
          </cell>
          <cell r="IF86">
            <v>0</v>
          </cell>
          <cell r="IG86">
            <v>0</v>
          </cell>
          <cell r="IH86">
            <v>0</v>
          </cell>
          <cell r="II86">
            <v>0</v>
          </cell>
          <cell r="IJ86">
            <v>0</v>
          </cell>
          <cell r="IK86">
            <v>0</v>
          </cell>
          <cell r="IL86">
            <v>0</v>
          </cell>
          <cell r="IM86">
            <v>0</v>
          </cell>
          <cell r="IR86" t="str">
            <v>USD</v>
          </cell>
          <cell r="IS86">
            <v>1.1268100000000001</v>
          </cell>
          <cell r="IT86">
            <v>1.1168100000000001</v>
          </cell>
          <cell r="IU86">
            <v>1.1153500000000001</v>
          </cell>
          <cell r="IV86">
            <v>1.11026</v>
          </cell>
          <cell r="IW86">
            <v>1.1041399999999999</v>
          </cell>
        </row>
        <row r="87">
          <cell r="A87">
            <v>87</v>
          </cell>
        </row>
        <row r="88">
          <cell r="A88">
            <v>88</v>
          </cell>
          <cell r="B88" t="str">
            <v>GROUP SERVICES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S88">
            <v>0</v>
          </cell>
          <cell r="T88">
            <v>0</v>
          </cell>
          <cell r="U88">
            <v>11.06892</v>
          </cell>
          <cell r="V88">
            <v>10.872669999999999</v>
          </cell>
          <cell r="W88">
            <v>0</v>
          </cell>
          <cell r="AA88">
            <v>0</v>
          </cell>
          <cell r="AB88">
            <v>0</v>
          </cell>
          <cell r="AC88">
            <v>-0.44829000000000002</v>
          </cell>
          <cell r="AD88">
            <v>-0.67230999999999996</v>
          </cell>
          <cell r="AE88">
            <v>0</v>
          </cell>
          <cell r="AI88">
            <v>0</v>
          </cell>
          <cell r="AJ88">
            <v>0</v>
          </cell>
          <cell r="AK88">
            <v>-4.0499886167756204E-2</v>
          </cell>
          <cell r="AL88">
            <v>-6.1834857491306183E-2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-0.46525</v>
          </cell>
          <cell r="AT88">
            <v>-0.69398000000000004</v>
          </cell>
          <cell r="AU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  <cell r="CQ88">
            <v>0</v>
          </cell>
          <cell r="CU88">
            <v>0</v>
          </cell>
          <cell r="CV88">
            <v>0</v>
          </cell>
          <cell r="CW88">
            <v>0</v>
          </cell>
          <cell r="CX88">
            <v>0</v>
          </cell>
          <cell r="CY88">
            <v>0</v>
          </cell>
          <cell r="DC88">
            <v>0</v>
          </cell>
          <cell r="DD88">
            <v>0</v>
          </cell>
          <cell r="DE88">
            <v>0</v>
          </cell>
          <cell r="DF88">
            <v>0</v>
          </cell>
          <cell r="DG88">
            <v>0</v>
          </cell>
          <cell r="DK88">
            <v>0</v>
          </cell>
          <cell r="DL88">
            <v>0</v>
          </cell>
          <cell r="DM88">
            <v>0</v>
          </cell>
          <cell r="DN88">
            <v>0</v>
          </cell>
          <cell r="DO88">
            <v>0</v>
          </cell>
          <cell r="DP88">
            <v>0</v>
          </cell>
          <cell r="DQ88">
            <v>0</v>
          </cell>
          <cell r="DR88">
            <v>0</v>
          </cell>
          <cell r="DS88">
            <v>0</v>
          </cell>
          <cell r="DT88">
            <v>0</v>
          </cell>
          <cell r="DU88">
            <v>0</v>
          </cell>
          <cell r="DV88">
            <v>0</v>
          </cell>
          <cell r="DW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  <cell r="EE88">
            <v>0</v>
          </cell>
          <cell r="EQ88">
            <v>0</v>
          </cell>
          <cell r="ER88">
            <v>0</v>
          </cell>
          <cell r="ES88">
            <v>0</v>
          </cell>
          <cell r="ET88">
            <v>0</v>
          </cell>
          <cell r="EU88">
            <v>0</v>
          </cell>
          <cell r="EY88">
            <v>0</v>
          </cell>
          <cell r="EZ88">
            <v>0</v>
          </cell>
          <cell r="FA88">
            <v>0</v>
          </cell>
          <cell r="FB88">
            <v>0</v>
          </cell>
          <cell r="FC88">
            <v>0</v>
          </cell>
          <cell r="FG88">
            <v>0</v>
          </cell>
          <cell r="FH88">
            <v>0</v>
          </cell>
          <cell r="FI88">
            <v>0</v>
          </cell>
          <cell r="FJ88">
            <v>0</v>
          </cell>
          <cell r="FK88">
            <v>0</v>
          </cell>
          <cell r="FL88">
            <v>0</v>
          </cell>
          <cell r="FM88">
            <v>0</v>
          </cell>
          <cell r="FN88">
            <v>0</v>
          </cell>
          <cell r="FO88">
            <v>0</v>
          </cell>
          <cell r="FP88">
            <v>0</v>
          </cell>
          <cell r="FQ88">
            <v>0</v>
          </cell>
          <cell r="FR88">
            <v>0</v>
          </cell>
          <cell r="FS88">
            <v>0</v>
          </cell>
          <cell r="FW88">
            <v>0</v>
          </cell>
          <cell r="FX88">
            <v>0</v>
          </cell>
          <cell r="FY88">
            <v>0</v>
          </cell>
          <cell r="FZ88">
            <v>0</v>
          </cell>
          <cell r="GA88">
            <v>0</v>
          </cell>
          <cell r="GE88">
            <v>0</v>
          </cell>
          <cell r="GF88">
            <v>0</v>
          </cell>
          <cell r="GG88">
            <v>0</v>
          </cell>
          <cell r="GH88">
            <v>0</v>
          </cell>
          <cell r="GI88">
            <v>0</v>
          </cell>
          <cell r="GM88">
            <v>0</v>
          </cell>
          <cell r="GN88">
            <v>0</v>
          </cell>
          <cell r="GO88">
            <v>0</v>
          </cell>
          <cell r="GP88">
            <v>0</v>
          </cell>
          <cell r="GQ88">
            <v>0</v>
          </cell>
          <cell r="GU88">
            <v>0</v>
          </cell>
          <cell r="GV88">
            <v>0</v>
          </cell>
          <cell r="GW88">
            <v>0</v>
          </cell>
          <cell r="GX88">
            <v>0</v>
          </cell>
          <cell r="GY88">
            <v>0</v>
          </cell>
          <cell r="GZ88">
            <v>0</v>
          </cell>
          <cell r="HA88">
            <v>0</v>
          </cell>
          <cell r="HB88">
            <v>0</v>
          </cell>
          <cell r="HC88">
            <v>0</v>
          </cell>
          <cell r="HD88">
            <v>0</v>
          </cell>
          <cell r="HE88">
            <v>0</v>
          </cell>
          <cell r="HF88">
            <v>0</v>
          </cell>
          <cell r="HG88">
            <v>0</v>
          </cell>
          <cell r="HK88">
            <v>281.96384</v>
          </cell>
          <cell r="HL88">
            <v>571.78733</v>
          </cell>
          <cell r="HM88">
            <v>790.67645999999991</v>
          </cell>
          <cell r="HN88">
            <v>1060.2691100000002</v>
          </cell>
          <cell r="HO88">
            <v>229.82748000000001</v>
          </cell>
          <cell r="HS88">
            <v>6.6829799999999997</v>
          </cell>
          <cell r="HT88">
            <v>13.47344</v>
          </cell>
          <cell r="HU88">
            <v>18.375</v>
          </cell>
          <cell r="HV88">
            <v>25.34029</v>
          </cell>
          <cell r="HW88">
            <v>6.9978699999999998</v>
          </cell>
          <cell r="IA88">
            <v>2.3701549815749422E-2</v>
          </cell>
          <cell r="IB88">
            <v>2.3563726044786616E-2</v>
          </cell>
          <cell r="IC88">
            <v>2.3239594106545174E-2</v>
          </cell>
          <cell r="ID88">
            <v>2.3899866327332684E-2</v>
          </cell>
          <cell r="IE88">
            <v>3.0448360657306949E-2</v>
          </cell>
          <cell r="IF88">
            <v>0</v>
          </cell>
          <cell r="IG88">
            <v>0</v>
          </cell>
          <cell r="IH88">
            <v>0</v>
          </cell>
          <cell r="II88">
            <v>6.6274600000000001</v>
          </cell>
          <cell r="IJ88">
            <v>13.35764</v>
          </cell>
          <cell r="IK88">
            <v>18.176279999999998</v>
          </cell>
          <cell r="IL88">
            <v>25.095130000000001</v>
          </cell>
          <cell r="IM88">
            <v>6.9307100000000004</v>
          </cell>
          <cell r="IR88" t="str">
            <v>EUR</v>
          </cell>
          <cell r="IS88">
            <v>1</v>
          </cell>
          <cell r="IT88">
            <v>1</v>
          </cell>
          <cell r="IU88">
            <v>1</v>
          </cell>
          <cell r="IV88">
            <v>1</v>
          </cell>
          <cell r="IW88">
            <v>1</v>
          </cell>
        </row>
        <row r="89">
          <cell r="A89">
            <v>89</v>
          </cell>
          <cell r="IR89" t="str">
            <v>EUR</v>
          </cell>
          <cell r="IS89">
            <v>1</v>
          </cell>
          <cell r="IT89">
            <v>1</v>
          </cell>
          <cell r="IU89">
            <v>1</v>
          </cell>
          <cell r="IV89">
            <v>1</v>
          </cell>
          <cell r="IW89">
            <v>1</v>
          </cell>
        </row>
        <row r="90">
          <cell r="A90">
            <v>90</v>
          </cell>
          <cell r="B90" t="str">
            <v>HC GROUP</v>
          </cell>
          <cell r="C90">
            <v>16843.319</v>
          </cell>
          <cell r="D90">
            <v>38777.502999999997</v>
          </cell>
          <cell r="E90">
            <v>60579.956000000006</v>
          </cell>
          <cell r="F90">
            <v>81105.27399999999</v>
          </cell>
          <cell r="G90">
            <v>17600.621000000003</v>
          </cell>
          <cell r="S90">
            <v>1323.2916299999999</v>
          </cell>
          <cell r="T90">
            <v>3013.8587900000002</v>
          </cell>
          <cell r="U90">
            <v>4661.5307000000003</v>
          </cell>
          <cell r="V90">
            <v>6163.0142100000003</v>
          </cell>
          <cell r="W90">
            <v>1305.5245199999999</v>
          </cell>
          <cell r="AA90">
            <v>187.37759750000001</v>
          </cell>
          <cell r="AB90">
            <v>623.7574075</v>
          </cell>
          <cell r="AC90">
            <v>1100.0462424999998</v>
          </cell>
          <cell r="AD90">
            <v>1527.4995699999999</v>
          </cell>
          <cell r="AE90">
            <v>207.768595</v>
          </cell>
          <cell r="AI90">
            <v>0.14159962418866054</v>
          </cell>
          <cell r="AJ90">
            <v>0.20696305001734999</v>
          </cell>
          <cell r="AK90">
            <v>0.2359839102850915</v>
          </cell>
          <cell r="AL90">
            <v>0.2478494317799082</v>
          </cell>
          <cell r="AM90">
            <v>0.15914568575088886</v>
          </cell>
          <cell r="AN90">
            <v>0</v>
          </cell>
          <cell r="AO90">
            <v>0</v>
          </cell>
          <cell r="AP90">
            <v>0</v>
          </cell>
          <cell r="AQ90">
            <v>90.129854042079728</v>
          </cell>
          <cell r="AR90">
            <v>421.9214025</v>
          </cell>
          <cell r="AS90">
            <v>799.69896249999988</v>
          </cell>
          <cell r="AT90">
            <v>1124.42074</v>
          </cell>
          <cell r="AU90">
            <v>111.13673749999998</v>
          </cell>
          <cell r="AY90">
            <v>46276.266999999993</v>
          </cell>
          <cell r="AZ90">
            <v>113404.50900000001</v>
          </cell>
          <cell r="BA90">
            <v>185986.99299999999</v>
          </cell>
          <cell r="BB90">
            <v>249244.12100000001</v>
          </cell>
          <cell r="BC90">
            <v>49301.601999999999</v>
          </cell>
          <cell r="BO90">
            <v>601.77526999999998</v>
          </cell>
          <cell r="BP90">
            <v>1441.7274399999999</v>
          </cell>
          <cell r="BQ90">
            <v>2329.5056600000003</v>
          </cell>
          <cell r="BR90">
            <v>3105.1117400000003</v>
          </cell>
          <cell r="BS90">
            <v>636.77890000000002</v>
          </cell>
          <cell r="BW90">
            <v>87.925855883031602</v>
          </cell>
          <cell r="BX90">
            <v>312.66674056590261</v>
          </cell>
          <cell r="BY90">
            <v>566.28381625829297</v>
          </cell>
          <cell r="BZ90">
            <v>751.46268945528152</v>
          </cell>
          <cell r="CA90">
            <v>102.216185</v>
          </cell>
          <cell r="CE90">
            <v>0.1461107829888583</v>
          </cell>
          <cell r="CF90">
            <v>0.21686952186045835</v>
          </cell>
          <cell r="CG90">
            <v>0.24309183960441327</v>
          </cell>
          <cell r="CH90">
            <v>0.24200826004905107</v>
          </cell>
          <cell r="CI90">
            <v>0.16052068465208252</v>
          </cell>
          <cell r="CJ90">
            <v>0</v>
          </cell>
          <cell r="CK90">
            <v>0</v>
          </cell>
          <cell r="CL90">
            <v>0</v>
          </cell>
          <cell r="CM90">
            <v>36.952258383031598</v>
          </cell>
          <cell r="CN90">
            <v>205.29895056590257</v>
          </cell>
          <cell r="CO90">
            <v>403.37052625829301</v>
          </cell>
          <cell r="CP90">
            <v>530.59489445528163</v>
          </cell>
          <cell r="CQ90">
            <v>50.918872500000013</v>
          </cell>
          <cell r="CU90">
            <v>873.85746000000006</v>
          </cell>
          <cell r="CV90">
            <v>1970.6800700000001</v>
          </cell>
          <cell r="CW90">
            <v>3104.1592100000003</v>
          </cell>
          <cell r="CX90">
            <v>4156.2245000000003</v>
          </cell>
          <cell r="CY90">
            <v>844.93079999999998</v>
          </cell>
          <cell r="DC90">
            <v>-0.80003750000000196</v>
          </cell>
          <cell r="DD90">
            <v>42.215137499999997</v>
          </cell>
          <cell r="DE90">
            <v>109.7900825</v>
          </cell>
          <cell r="DF90">
            <v>148.90743000000001</v>
          </cell>
          <cell r="DG90">
            <v>0.61765499999999918</v>
          </cell>
          <cell r="DK90">
            <v>-9.1552402608086894E-4</v>
          </cell>
          <cell r="DL90">
            <v>2.1421608785032263E-2</v>
          </cell>
          <cell r="DM90">
            <v>3.5368702142052823E-2</v>
          </cell>
          <cell r="DN90">
            <v>3.5827571393219973E-2</v>
          </cell>
          <cell r="DO90">
            <v>7.31012527889857E-4</v>
          </cell>
          <cell r="DP90">
            <v>0</v>
          </cell>
          <cell r="DQ90">
            <v>0</v>
          </cell>
          <cell r="DR90">
            <v>0</v>
          </cell>
          <cell r="DS90">
            <v>-22.917319999999997</v>
          </cell>
          <cell r="DT90">
            <v>-2.0802874999999954</v>
          </cell>
          <cell r="DU90">
            <v>43.773007500000006</v>
          </cell>
          <cell r="DV90">
            <v>60.223345000000009</v>
          </cell>
          <cell r="DW90">
            <v>-21.233502500000004</v>
          </cell>
          <cell r="EA90">
            <v>7857.335</v>
          </cell>
          <cell r="EB90">
            <v>17418.924999999999</v>
          </cell>
          <cell r="EC90">
            <v>27122.667000000001</v>
          </cell>
          <cell r="ED90">
            <v>36707.671999999999</v>
          </cell>
          <cell r="EE90">
            <v>7962.4359999999997</v>
          </cell>
          <cell r="EQ90">
            <v>762.91363000000001</v>
          </cell>
          <cell r="ER90">
            <v>1698.5079800000001</v>
          </cell>
          <cell r="ES90">
            <v>2639.7167200000004</v>
          </cell>
          <cell r="ET90">
            <v>3551.00792</v>
          </cell>
          <cell r="EU90">
            <v>756.80237999999997</v>
          </cell>
          <cell r="EY90">
            <v>-0.75502000000000002</v>
          </cell>
          <cell r="EZ90">
            <v>31.395910000000001</v>
          </cell>
          <cell r="FA90">
            <v>71.385410000000007</v>
          </cell>
          <cell r="FB90">
            <v>108.14242999999999</v>
          </cell>
          <cell r="FC90">
            <v>-0.55919000000000008</v>
          </cell>
          <cell r="FG90">
            <v>-9.8965331108319572E-4</v>
          </cell>
          <cell r="FH90">
            <v>1.8484405354398159E-2</v>
          </cell>
          <cell r="FI90">
            <v>2.7042829807889385E-2</v>
          </cell>
          <cell r="FJ90">
            <v>3.0454009801251018E-2</v>
          </cell>
          <cell r="FK90">
            <v>-7.3888509705796659E-4</v>
          </cell>
          <cell r="FL90">
            <v>0</v>
          </cell>
          <cell r="FM90">
            <v>0</v>
          </cell>
          <cell r="FN90">
            <v>0</v>
          </cell>
          <cell r="FO90">
            <v>-19.327279999999998</v>
          </cell>
          <cell r="FP90">
            <v>-5.7851800000000004</v>
          </cell>
          <cell r="FQ90">
            <v>16.057510000000001</v>
          </cell>
          <cell r="FR90">
            <v>33.999319999999997</v>
          </cell>
          <cell r="FS90">
            <v>-18.797650000000001</v>
          </cell>
          <cell r="FW90">
            <v>1567.6410000000001</v>
          </cell>
          <cell r="FX90">
            <v>4037.7649999999999</v>
          </cell>
          <cell r="FY90">
            <v>6919.799</v>
          </cell>
          <cell r="FZ90">
            <v>9122.0729999999985</v>
          </cell>
          <cell r="GA90">
            <v>1380.9780000000001</v>
          </cell>
          <cell r="GE90">
            <v>110.94383000000001</v>
          </cell>
          <cell r="GF90">
            <v>272.17209000000003</v>
          </cell>
          <cell r="GG90">
            <v>464.44248999999996</v>
          </cell>
          <cell r="GH90">
            <v>605.21657999999991</v>
          </cell>
          <cell r="GI90">
            <v>88.128419999999991</v>
          </cell>
          <cell r="GM90">
            <v>17.96996</v>
          </cell>
          <cell r="GN90">
            <v>47.938949999999998</v>
          </cell>
          <cell r="GO90">
            <v>89.413020000000003</v>
          </cell>
          <cell r="GP90">
            <v>114.64024000000001</v>
          </cell>
          <cell r="GQ90">
            <v>19.26605</v>
          </cell>
          <cell r="GU90">
            <v>0.16197349595736868</v>
          </cell>
          <cell r="GV90">
            <v>0.17613470212908308</v>
          </cell>
          <cell r="GW90">
            <v>0.19251688190716576</v>
          </cell>
          <cell r="GX90">
            <v>0.18942019070264074</v>
          </cell>
          <cell r="GY90">
            <v>0.21861335991272737</v>
          </cell>
          <cell r="GZ90">
            <v>0</v>
          </cell>
          <cell r="HA90">
            <v>0</v>
          </cell>
          <cell r="HB90">
            <v>0</v>
          </cell>
          <cell r="HC90">
            <v>15.49807</v>
          </cell>
          <cell r="HD90">
            <v>42.903150000000004</v>
          </cell>
          <cell r="HE90">
            <v>81.868809999999996</v>
          </cell>
          <cell r="HF90">
            <v>104.4106</v>
          </cell>
          <cell r="HG90">
            <v>16.665900000000001</v>
          </cell>
          <cell r="HK90">
            <v>2835.3318199999999</v>
          </cell>
          <cell r="HL90">
            <v>6470.4150799999998</v>
          </cell>
          <cell r="HM90">
            <v>10075.91964</v>
          </cell>
          <cell r="HN90">
            <v>13464.734640000001</v>
          </cell>
          <cell r="HO90">
            <v>2831.7852599999997</v>
          </cell>
          <cell r="HS90">
            <v>299.38549</v>
          </cell>
          <cell r="HT90">
            <v>1051.58465</v>
          </cell>
          <cell r="HU90">
            <v>1916.4533700000002</v>
          </cell>
          <cell r="HV90">
            <v>2612.6598199999999</v>
          </cell>
          <cell r="HW90">
            <v>320.91583000000003</v>
          </cell>
          <cell r="IA90">
            <v>0.10559098864132242</v>
          </cell>
          <cell r="IB90">
            <v>0.16252197687447278</v>
          </cell>
          <cell r="IC90">
            <v>0.19020133530957778</v>
          </cell>
          <cell r="ID90">
            <v>0.19403723057701491</v>
          </cell>
          <cell r="IE90">
            <v>0.11332632969492894</v>
          </cell>
          <cell r="IF90">
            <v>0</v>
          </cell>
          <cell r="IG90">
            <v>0</v>
          </cell>
          <cell r="IH90">
            <v>0</v>
          </cell>
          <cell r="II90">
            <v>114.94239999999999</v>
          </cell>
          <cell r="IJ90">
            <v>672.32317</v>
          </cell>
          <cell r="IK90">
            <v>1346.8942500000001</v>
          </cell>
          <cell r="IL90">
            <v>1846.0621899999999</v>
          </cell>
          <cell r="IM90">
            <v>137.84829999999999</v>
          </cell>
          <cell r="IR90" t="str">
            <v>EUR</v>
          </cell>
          <cell r="IS90">
            <v>1</v>
          </cell>
          <cell r="IT90">
            <v>1</v>
          </cell>
          <cell r="IU90">
            <v>1</v>
          </cell>
          <cell r="IV90">
            <v>1</v>
          </cell>
          <cell r="IW90">
            <v>1</v>
          </cell>
        </row>
      </sheetData>
      <sheetData sheetId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  <cell r="M1">
            <v>13</v>
          </cell>
          <cell r="N1">
            <v>14</v>
          </cell>
          <cell r="O1">
            <v>15</v>
          </cell>
          <cell r="P1">
            <v>16</v>
          </cell>
          <cell r="Q1">
            <v>17</v>
          </cell>
          <cell r="R1">
            <v>18</v>
          </cell>
          <cell r="S1">
            <v>19</v>
          </cell>
          <cell r="T1">
            <v>20</v>
          </cell>
          <cell r="U1">
            <v>21</v>
          </cell>
          <cell r="V1">
            <v>22</v>
          </cell>
          <cell r="W1">
            <v>23</v>
          </cell>
          <cell r="X1">
            <v>24</v>
          </cell>
          <cell r="Y1">
            <v>25</v>
          </cell>
          <cell r="Z1">
            <v>26</v>
          </cell>
          <cell r="AA1">
            <v>27</v>
          </cell>
          <cell r="AB1">
            <v>28</v>
          </cell>
          <cell r="AC1">
            <v>29</v>
          </cell>
          <cell r="AD1">
            <v>30</v>
          </cell>
          <cell r="AE1">
            <v>31</v>
          </cell>
          <cell r="AF1">
            <v>32</v>
          </cell>
        </row>
        <row r="2">
          <cell r="A2">
            <v>2</v>
          </cell>
          <cell r="B2" t="str">
            <v>March / Q1</v>
          </cell>
          <cell r="J2" t="str">
            <v>June / Q2</v>
          </cell>
          <cell r="R2" t="str">
            <v>September / Q3</v>
          </cell>
          <cell r="Z2" t="str">
            <v>December / Q4</v>
          </cell>
        </row>
        <row r="3">
          <cell r="A3">
            <v>3</v>
          </cell>
        </row>
        <row r="4">
          <cell r="A4">
            <v>4</v>
          </cell>
          <cell r="B4" t="str">
            <v>Cement Volume</v>
          </cell>
          <cell r="C4" t="str">
            <v>March Year to Date</v>
          </cell>
          <cell r="F4" t="str">
            <v>Q1</v>
          </cell>
          <cell r="J4" t="str">
            <v>Cement Volume</v>
          </cell>
          <cell r="K4" t="str">
            <v>June Year to Date</v>
          </cell>
          <cell r="N4" t="str">
            <v>Q2</v>
          </cell>
          <cell r="R4" t="str">
            <v>Cement Volume</v>
          </cell>
          <cell r="S4" t="str">
            <v>September Year to Date</v>
          </cell>
          <cell r="V4" t="str">
            <v>Q3</v>
          </cell>
          <cell r="Z4" t="str">
            <v>Cement Volume</v>
          </cell>
          <cell r="AA4" t="str">
            <v>December Year to Date</v>
          </cell>
          <cell r="AD4" t="str">
            <v>Q4</v>
          </cell>
        </row>
        <row r="5">
          <cell r="A5">
            <v>5</v>
          </cell>
          <cell r="C5" t="str">
            <v>Cons.</v>
          </cell>
          <cell r="D5" t="str">
            <v>Decons.</v>
          </cell>
          <cell r="E5" t="str">
            <v>Curr.</v>
          </cell>
          <cell r="F5" t="str">
            <v>Cons.</v>
          </cell>
          <cell r="G5" t="str">
            <v>Decons.</v>
          </cell>
          <cell r="H5" t="str">
            <v>Curr.</v>
          </cell>
          <cell r="K5" t="str">
            <v>Cons.</v>
          </cell>
          <cell r="L5" t="str">
            <v>Decons.</v>
          </cell>
          <cell r="M5" t="str">
            <v>Curr.</v>
          </cell>
          <cell r="N5" t="str">
            <v>Cons.</v>
          </cell>
          <cell r="O5" t="str">
            <v>Decons.</v>
          </cell>
          <cell r="P5" t="str">
            <v>Curr.</v>
          </cell>
          <cell r="S5" t="str">
            <v>Cons.</v>
          </cell>
          <cell r="T5" t="str">
            <v>Decons.</v>
          </cell>
          <cell r="U5" t="str">
            <v>Curr.</v>
          </cell>
          <cell r="V5" t="str">
            <v>Cons.</v>
          </cell>
          <cell r="W5" t="str">
            <v>Decons.</v>
          </cell>
          <cell r="X5" t="str">
            <v>Curr.</v>
          </cell>
          <cell r="AA5" t="str">
            <v>Cons.</v>
          </cell>
          <cell r="AB5" t="str">
            <v>Decons.</v>
          </cell>
          <cell r="AC5" t="str">
            <v>Curr.</v>
          </cell>
          <cell r="AD5" t="str">
            <v>Cons.</v>
          </cell>
          <cell r="AE5" t="str">
            <v>Decons.</v>
          </cell>
          <cell r="AF5" t="str">
            <v>Curr.</v>
          </cell>
        </row>
        <row r="6">
          <cell r="A6">
            <v>6</v>
          </cell>
          <cell r="B6" t="str">
            <v>North America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J6" t="str">
            <v>North America</v>
          </cell>
          <cell r="N6">
            <v>0</v>
          </cell>
          <cell r="O6">
            <v>0</v>
          </cell>
          <cell r="P6">
            <v>0</v>
          </cell>
          <cell r="R6" t="str">
            <v>North America</v>
          </cell>
          <cell r="V6">
            <v>0</v>
          </cell>
          <cell r="W6">
            <v>0</v>
          </cell>
          <cell r="X6">
            <v>0</v>
          </cell>
          <cell r="Z6" t="str">
            <v>North America</v>
          </cell>
          <cell r="AD6">
            <v>0</v>
          </cell>
          <cell r="AE6">
            <v>0</v>
          </cell>
          <cell r="AF6">
            <v>0</v>
          </cell>
        </row>
        <row r="7">
          <cell r="A7">
            <v>7</v>
          </cell>
          <cell r="B7" t="str">
            <v>West &amp; South Europe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J7" t="str">
            <v>West &amp; South Europe</v>
          </cell>
          <cell r="N7">
            <v>0</v>
          </cell>
          <cell r="O7">
            <v>0</v>
          </cell>
          <cell r="P7">
            <v>0</v>
          </cell>
          <cell r="R7" t="str">
            <v>West &amp; South Europe</v>
          </cell>
          <cell r="V7">
            <v>0</v>
          </cell>
          <cell r="W7">
            <v>0</v>
          </cell>
          <cell r="X7">
            <v>0</v>
          </cell>
          <cell r="Z7" t="str">
            <v>West &amp; South Europe</v>
          </cell>
          <cell r="AD7">
            <v>0</v>
          </cell>
          <cell r="AE7">
            <v>0</v>
          </cell>
          <cell r="AF7">
            <v>0</v>
          </cell>
        </row>
        <row r="8">
          <cell r="A8">
            <v>8</v>
          </cell>
          <cell r="B8" t="str">
            <v>North &amp; East Europe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J8" t="str">
            <v>North &amp; East Europe</v>
          </cell>
          <cell r="N8">
            <v>0</v>
          </cell>
          <cell r="O8">
            <v>0</v>
          </cell>
          <cell r="P8">
            <v>0</v>
          </cell>
          <cell r="R8" t="str">
            <v>North &amp; East Europe</v>
          </cell>
          <cell r="V8">
            <v>0</v>
          </cell>
          <cell r="W8">
            <v>0</v>
          </cell>
          <cell r="X8">
            <v>0</v>
          </cell>
          <cell r="Z8" t="str">
            <v>North &amp; East Europe</v>
          </cell>
          <cell r="AD8">
            <v>0</v>
          </cell>
          <cell r="AE8">
            <v>0</v>
          </cell>
          <cell r="AF8">
            <v>0</v>
          </cell>
        </row>
        <row r="9">
          <cell r="A9">
            <v>9</v>
          </cell>
          <cell r="B9" t="str">
            <v>Asia - Pacific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J9" t="str">
            <v>Asia - Pacific</v>
          </cell>
          <cell r="N9">
            <v>0</v>
          </cell>
          <cell r="O9">
            <v>0</v>
          </cell>
          <cell r="P9">
            <v>0</v>
          </cell>
          <cell r="R9" t="str">
            <v>Asia - Pacific</v>
          </cell>
          <cell r="V9">
            <v>0</v>
          </cell>
          <cell r="W9">
            <v>0</v>
          </cell>
          <cell r="X9">
            <v>0</v>
          </cell>
          <cell r="Z9" t="str">
            <v>Asia - Pacific</v>
          </cell>
          <cell r="AD9">
            <v>0</v>
          </cell>
          <cell r="AE9">
            <v>0</v>
          </cell>
          <cell r="AF9">
            <v>0</v>
          </cell>
        </row>
        <row r="10">
          <cell r="A10">
            <v>10</v>
          </cell>
          <cell r="B10" t="str">
            <v>Africa - Med. Basin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J10" t="str">
            <v>Africa - Med. Basin</v>
          </cell>
          <cell r="N10">
            <v>0</v>
          </cell>
          <cell r="O10">
            <v>0</v>
          </cell>
          <cell r="P10">
            <v>0</v>
          </cell>
          <cell r="R10" t="str">
            <v>Africa - Med. Basin</v>
          </cell>
          <cell r="V10">
            <v>0</v>
          </cell>
          <cell r="W10">
            <v>0</v>
          </cell>
          <cell r="X10">
            <v>0</v>
          </cell>
          <cell r="Z10" t="str">
            <v>Africa - Med. Basin</v>
          </cell>
          <cell r="AD10">
            <v>0</v>
          </cell>
          <cell r="AE10">
            <v>0</v>
          </cell>
          <cell r="AF10">
            <v>0</v>
          </cell>
        </row>
        <row r="11">
          <cell r="A11">
            <v>11</v>
          </cell>
          <cell r="B11" t="str">
            <v>Group Services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J11" t="str">
            <v>Group Services</v>
          </cell>
          <cell r="N11">
            <v>0</v>
          </cell>
          <cell r="O11">
            <v>0</v>
          </cell>
          <cell r="P11">
            <v>0</v>
          </cell>
          <cell r="R11" t="str">
            <v>Group Services</v>
          </cell>
          <cell r="V11">
            <v>0</v>
          </cell>
          <cell r="W11">
            <v>0</v>
          </cell>
          <cell r="X11">
            <v>0</v>
          </cell>
          <cell r="Z11" t="str">
            <v>Group Services</v>
          </cell>
          <cell r="AD11">
            <v>0</v>
          </cell>
          <cell r="AE11">
            <v>0</v>
          </cell>
          <cell r="AF11">
            <v>0</v>
          </cell>
        </row>
        <row r="12">
          <cell r="A12">
            <v>12</v>
          </cell>
          <cell r="B12" t="str">
            <v>TOTAL GROUP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J12" t="str">
            <v>TOTAL GROUP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R12" t="str">
            <v>TOTAL GROUP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Z12" t="str">
            <v>TOTAL GROUP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>
            <v>13</v>
          </cell>
          <cell r="B13" t="str">
            <v>Aggregates Volume</v>
          </cell>
          <cell r="C13" t="str">
            <v>March Year to Date</v>
          </cell>
          <cell r="F13" t="str">
            <v>Q1</v>
          </cell>
          <cell r="J13" t="str">
            <v>Aggregates Volume</v>
          </cell>
          <cell r="K13" t="str">
            <v>June Year to Date</v>
          </cell>
          <cell r="N13" t="str">
            <v>Q2</v>
          </cell>
          <cell r="R13" t="str">
            <v>Aggregates Volume</v>
          </cell>
          <cell r="S13" t="str">
            <v>September Year to Date</v>
          </cell>
          <cell r="V13" t="str">
            <v>Q3</v>
          </cell>
          <cell r="Z13" t="str">
            <v>Aggregates Volume</v>
          </cell>
          <cell r="AA13" t="str">
            <v>December Year to Date</v>
          </cell>
          <cell r="AD13" t="str">
            <v>Q4</v>
          </cell>
        </row>
        <row r="14">
          <cell r="A14">
            <v>14</v>
          </cell>
          <cell r="C14" t="str">
            <v>Cons.</v>
          </cell>
          <cell r="D14" t="str">
            <v>Decons.</v>
          </cell>
          <cell r="E14" t="str">
            <v>Curr.</v>
          </cell>
          <cell r="F14" t="str">
            <v>Cons.</v>
          </cell>
          <cell r="G14" t="str">
            <v>Decons.</v>
          </cell>
          <cell r="H14" t="str">
            <v>Curr.</v>
          </cell>
          <cell r="K14" t="str">
            <v>Cons.</v>
          </cell>
          <cell r="L14" t="str">
            <v>Decons.</v>
          </cell>
          <cell r="M14" t="str">
            <v>Curr.</v>
          </cell>
          <cell r="N14" t="str">
            <v>Cons.</v>
          </cell>
          <cell r="O14" t="str">
            <v>Decons.</v>
          </cell>
          <cell r="P14" t="str">
            <v>Curr.</v>
          </cell>
          <cell r="S14" t="str">
            <v>Cons.</v>
          </cell>
          <cell r="T14" t="str">
            <v>Decons.</v>
          </cell>
          <cell r="U14" t="str">
            <v>Curr.</v>
          </cell>
          <cell r="V14" t="str">
            <v>Cons.</v>
          </cell>
          <cell r="W14" t="str">
            <v>Decons.</v>
          </cell>
          <cell r="X14" t="str">
            <v>Curr.</v>
          </cell>
          <cell r="AA14" t="str">
            <v>Cons.</v>
          </cell>
          <cell r="AB14" t="str">
            <v>Decons.</v>
          </cell>
          <cell r="AC14" t="str">
            <v>Curr.</v>
          </cell>
          <cell r="AD14" t="str">
            <v>Cons.</v>
          </cell>
          <cell r="AE14" t="str">
            <v>Decons.</v>
          </cell>
          <cell r="AF14" t="str">
            <v>Curr.</v>
          </cell>
        </row>
        <row r="15">
          <cell r="A15">
            <v>15</v>
          </cell>
          <cell r="B15" t="str">
            <v>North America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J15" t="str">
            <v>North America</v>
          </cell>
          <cell r="N15">
            <v>0</v>
          </cell>
          <cell r="O15">
            <v>0</v>
          </cell>
          <cell r="P15">
            <v>0</v>
          </cell>
          <cell r="R15" t="str">
            <v>North America</v>
          </cell>
          <cell r="V15">
            <v>0</v>
          </cell>
          <cell r="W15">
            <v>0</v>
          </cell>
          <cell r="X15">
            <v>0</v>
          </cell>
          <cell r="Z15" t="str">
            <v>North America</v>
          </cell>
          <cell r="AD15">
            <v>0</v>
          </cell>
          <cell r="AE15">
            <v>0</v>
          </cell>
          <cell r="AF15">
            <v>0</v>
          </cell>
        </row>
        <row r="16">
          <cell r="A16">
            <v>16</v>
          </cell>
          <cell r="B16" t="str">
            <v>West &amp; South Europe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J16" t="str">
            <v>West &amp; South Europe</v>
          </cell>
          <cell r="N16">
            <v>0</v>
          </cell>
          <cell r="O16">
            <v>0</v>
          </cell>
          <cell r="P16">
            <v>0</v>
          </cell>
          <cell r="R16" t="str">
            <v>West &amp; South Europe</v>
          </cell>
          <cell r="V16">
            <v>0</v>
          </cell>
          <cell r="W16">
            <v>0</v>
          </cell>
          <cell r="X16">
            <v>0</v>
          </cell>
          <cell r="Z16" t="str">
            <v>West &amp; South Europe</v>
          </cell>
          <cell r="AD16">
            <v>0</v>
          </cell>
          <cell r="AE16">
            <v>0</v>
          </cell>
          <cell r="AF16">
            <v>0</v>
          </cell>
        </row>
        <row r="17">
          <cell r="A17">
            <v>17</v>
          </cell>
          <cell r="B17" t="str">
            <v>North &amp; East Europe</v>
          </cell>
          <cell r="C17">
            <v>91</v>
          </cell>
          <cell r="D17">
            <v>0</v>
          </cell>
          <cell r="E17">
            <v>0</v>
          </cell>
          <cell r="F17">
            <v>91</v>
          </cell>
          <cell r="G17">
            <v>0</v>
          </cell>
          <cell r="H17">
            <v>0</v>
          </cell>
          <cell r="J17" t="str">
            <v>North &amp; East Europe</v>
          </cell>
          <cell r="N17">
            <v>-91</v>
          </cell>
          <cell r="O17">
            <v>0</v>
          </cell>
          <cell r="P17">
            <v>0</v>
          </cell>
          <cell r="R17" t="str">
            <v>North &amp; East Europe</v>
          </cell>
          <cell r="V17">
            <v>0</v>
          </cell>
          <cell r="W17">
            <v>0</v>
          </cell>
          <cell r="X17">
            <v>0</v>
          </cell>
          <cell r="Z17" t="str">
            <v>North &amp; East Europe</v>
          </cell>
          <cell r="AD17">
            <v>0</v>
          </cell>
          <cell r="AE17">
            <v>0</v>
          </cell>
          <cell r="AF17">
            <v>0</v>
          </cell>
        </row>
        <row r="18">
          <cell r="A18">
            <v>18</v>
          </cell>
          <cell r="B18" t="str">
            <v>Asia - Pacific</v>
          </cell>
          <cell r="C18">
            <v>662</v>
          </cell>
          <cell r="D18">
            <v>0</v>
          </cell>
          <cell r="E18">
            <v>0</v>
          </cell>
          <cell r="F18">
            <v>662</v>
          </cell>
          <cell r="G18">
            <v>0</v>
          </cell>
          <cell r="H18">
            <v>0</v>
          </cell>
          <cell r="J18" t="str">
            <v>Asia - Pacific</v>
          </cell>
          <cell r="N18">
            <v>-662</v>
          </cell>
          <cell r="O18">
            <v>0</v>
          </cell>
          <cell r="P18">
            <v>0</v>
          </cell>
          <cell r="R18" t="str">
            <v>Asia - Pacific</v>
          </cell>
          <cell r="V18">
            <v>0</v>
          </cell>
          <cell r="W18">
            <v>0</v>
          </cell>
          <cell r="X18">
            <v>0</v>
          </cell>
          <cell r="Z18" t="str">
            <v>Asia - Pacific</v>
          </cell>
          <cell r="AD18">
            <v>0</v>
          </cell>
          <cell r="AE18">
            <v>0</v>
          </cell>
          <cell r="AF18">
            <v>0</v>
          </cell>
        </row>
        <row r="19">
          <cell r="A19">
            <v>19</v>
          </cell>
          <cell r="B19" t="str">
            <v>Africa - Med. Basin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J19" t="str">
            <v>Africa - Med. Basin</v>
          </cell>
          <cell r="N19">
            <v>0</v>
          </cell>
          <cell r="O19">
            <v>0</v>
          </cell>
          <cell r="P19">
            <v>0</v>
          </cell>
          <cell r="R19" t="str">
            <v>Africa - Med. Basin</v>
          </cell>
          <cell r="V19">
            <v>0</v>
          </cell>
          <cell r="W19">
            <v>0</v>
          </cell>
          <cell r="X19">
            <v>0</v>
          </cell>
          <cell r="Z19" t="str">
            <v>Africa - Med. Basin</v>
          </cell>
          <cell r="AD19">
            <v>0</v>
          </cell>
          <cell r="AE19">
            <v>0</v>
          </cell>
          <cell r="AF19">
            <v>0</v>
          </cell>
        </row>
        <row r="20">
          <cell r="A20">
            <v>20</v>
          </cell>
          <cell r="B20" t="str">
            <v>Group Services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J20" t="str">
            <v>Group Services</v>
          </cell>
          <cell r="N20">
            <v>0</v>
          </cell>
          <cell r="O20">
            <v>0</v>
          </cell>
          <cell r="P20">
            <v>0</v>
          </cell>
          <cell r="R20" t="str">
            <v>Group Services</v>
          </cell>
          <cell r="V20">
            <v>0</v>
          </cell>
          <cell r="W20">
            <v>0</v>
          </cell>
          <cell r="X20">
            <v>0</v>
          </cell>
          <cell r="Z20" t="str">
            <v>Group Services</v>
          </cell>
          <cell r="AD20">
            <v>0</v>
          </cell>
          <cell r="AE20">
            <v>0</v>
          </cell>
          <cell r="AF20">
            <v>0</v>
          </cell>
        </row>
        <row r="21">
          <cell r="A21">
            <v>21</v>
          </cell>
          <cell r="B21" t="str">
            <v>TOTAL GROUP</v>
          </cell>
          <cell r="C21">
            <v>753</v>
          </cell>
          <cell r="D21">
            <v>0</v>
          </cell>
          <cell r="E21">
            <v>0</v>
          </cell>
          <cell r="F21">
            <v>753</v>
          </cell>
          <cell r="G21">
            <v>0</v>
          </cell>
          <cell r="H21">
            <v>0</v>
          </cell>
          <cell r="J21" t="str">
            <v>TOTAL GROUP</v>
          </cell>
          <cell r="K21">
            <v>0</v>
          </cell>
          <cell r="L21">
            <v>0</v>
          </cell>
          <cell r="M21">
            <v>0</v>
          </cell>
          <cell r="N21">
            <v>-753</v>
          </cell>
          <cell r="O21">
            <v>0</v>
          </cell>
          <cell r="P21">
            <v>0</v>
          </cell>
          <cell r="R21" t="str">
            <v>TOTAL GROUP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Z21" t="str">
            <v>TOTAL GROUP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A22">
            <v>22</v>
          </cell>
          <cell r="B22" t="str">
            <v>RMC Volume</v>
          </cell>
          <cell r="C22" t="str">
            <v>March Year to Date</v>
          </cell>
          <cell r="F22" t="str">
            <v>Q1</v>
          </cell>
          <cell r="J22" t="str">
            <v>RMC Volume</v>
          </cell>
          <cell r="K22" t="str">
            <v>June Year to Date</v>
          </cell>
          <cell r="N22" t="str">
            <v>Q2</v>
          </cell>
          <cell r="R22" t="str">
            <v>RMC Volume</v>
          </cell>
          <cell r="S22" t="str">
            <v>September Year to Date</v>
          </cell>
          <cell r="V22" t="str">
            <v>Q3</v>
          </cell>
          <cell r="Z22" t="str">
            <v>RMC Volume</v>
          </cell>
          <cell r="AA22" t="str">
            <v>December Year to Date</v>
          </cell>
          <cell r="AD22" t="str">
            <v>Q4</v>
          </cell>
        </row>
        <row r="23">
          <cell r="A23">
            <v>23</v>
          </cell>
          <cell r="C23" t="str">
            <v>Cons.</v>
          </cell>
          <cell r="D23" t="str">
            <v>Decons.</v>
          </cell>
          <cell r="E23" t="str">
            <v>Curr.</v>
          </cell>
          <cell r="F23" t="str">
            <v>Cons.</v>
          </cell>
          <cell r="G23" t="str">
            <v>Decons.</v>
          </cell>
          <cell r="H23" t="str">
            <v>Curr.</v>
          </cell>
          <cell r="K23" t="str">
            <v>Cons.</v>
          </cell>
          <cell r="L23" t="str">
            <v>Decons.</v>
          </cell>
          <cell r="M23" t="str">
            <v>Curr.</v>
          </cell>
          <cell r="N23" t="str">
            <v>Cons.</v>
          </cell>
          <cell r="O23" t="str">
            <v>Decons.</v>
          </cell>
          <cell r="P23" t="str">
            <v>Curr.</v>
          </cell>
          <cell r="S23" t="str">
            <v>Cons.</v>
          </cell>
          <cell r="T23" t="str">
            <v>Decons.</v>
          </cell>
          <cell r="U23" t="str">
            <v>Curr.</v>
          </cell>
          <cell r="V23" t="str">
            <v>Cons.</v>
          </cell>
          <cell r="W23" t="str">
            <v>Decons.</v>
          </cell>
          <cell r="X23" t="str">
            <v>Curr.</v>
          </cell>
          <cell r="AA23" t="str">
            <v>Cons.</v>
          </cell>
          <cell r="AB23" t="str">
            <v>Decons.</v>
          </cell>
          <cell r="AC23" t="str">
            <v>Curr.</v>
          </cell>
          <cell r="AD23" t="str">
            <v>Cons.</v>
          </cell>
          <cell r="AE23" t="str">
            <v>Decons.</v>
          </cell>
          <cell r="AF23" t="str">
            <v>Curr.</v>
          </cell>
        </row>
        <row r="24">
          <cell r="A24">
            <v>24</v>
          </cell>
          <cell r="B24" t="str">
            <v>North America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J24" t="str">
            <v>North America</v>
          </cell>
          <cell r="N24">
            <v>0</v>
          </cell>
          <cell r="O24">
            <v>0</v>
          </cell>
          <cell r="P24">
            <v>0</v>
          </cell>
          <cell r="R24" t="str">
            <v>North America</v>
          </cell>
          <cell r="V24">
            <v>0</v>
          </cell>
          <cell r="W24">
            <v>0</v>
          </cell>
          <cell r="X24">
            <v>0</v>
          </cell>
          <cell r="Z24" t="str">
            <v>North America</v>
          </cell>
          <cell r="AD24">
            <v>0</v>
          </cell>
          <cell r="AE24">
            <v>0</v>
          </cell>
          <cell r="AF24">
            <v>0</v>
          </cell>
        </row>
        <row r="25">
          <cell r="A25">
            <v>25</v>
          </cell>
          <cell r="B25" t="str">
            <v>West &amp; South Europe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J25" t="str">
            <v>West &amp; South Europe</v>
          </cell>
          <cell r="N25">
            <v>0</v>
          </cell>
          <cell r="O25">
            <v>0</v>
          </cell>
          <cell r="P25">
            <v>0</v>
          </cell>
          <cell r="R25" t="str">
            <v>West &amp; South Europe</v>
          </cell>
          <cell r="V25">
            <v>0</v>
          </cell>
          <cell r="W25">
            <v>0</v>
          </cell>
          <cell r="X25">
            <v>0</v>
          </cell>
          <cell r="Z25" t="str">
            <v>West &amp; South Europe</v>
          </cell>
          <cell r="AD25">
            <v>0</v>
          </cell>
          <cell r="AE25">
            <v>0</v>
          </cell>
          <cell r="AF25">
            <v>0</v>
          </cell>
        </row>
        <row r="26">
          <cell r="A26">
            <v>26</v>
          </cell>
          <cell r="B26" t="str">
            <v>North &amp; East Europe</v>
          </cell>
          <cell r="C26">
            <v>98.168999999999997</v>
          </cell>
          <cell r="D26">
            <v>0</v>
          </cell>
          <cell r="E26">
            <v>0</v>
          </cell>
          <cell r="F26">
            <v>98.168999999999997</v>
          </cell>
          <cell r="G26">
            <v>0</v>
          </cell>
          <cell r="H26">
            <v>0</v>
          </cell>
          <cell r="J26" t="str">
            <v>North &amp; East Europe</v>
          </cell>
          <cell r="N26">
            <v>-98.168999999999997</v>
          </cell>
          <cell r="O26">
            <v>0</v>
          </cell>
          <cell r="P26">
            <v>0</v>
          </cell>
          <cell r="R26" t="str">
            <v>North &amp; East Europe</v>
          </cell>
          <cell r="V26">
            <v>0</v>
          </cell>
          <cell r="W26">
            <v>0</v>
          </cell>
          <cell r="X26">
            <v>0</v>
          </cell>
          <cell r="Z26" t="str">
            <v>North &amp; East Europe</v>
          </cell>
          <cell r="AD26">
            <v>0</v>
          </cell>
          <cell r="AE26">
            <v>0</v>
          </cell>
          <cell r="AF26">
            <v>0</v>
          </cell>
        </row>
        <row r="27">
          <cell r="A27">
            <v>27</v>
          </cell>
          <cell r="B27" t="str">
            <v>Asia - Pacific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J27" t="str">
            <v>Asia - Pacific</v>
          </cell>
          <cell r="N27">
            <v>0</v>
          </cell>
          <cell r="O27">
            <v>0</v>
          </cell>
          <cell r="P27">
            <v>0</v>
          </cell>
          <cell r="R27" t="str">
            <v>Asia - Pacific</v>
          </cell>
          <cell r="V27">
            <v>0</v>
          </cell>
          <cell r="W27">
            <v>0</v>
          </cell>
          <cell r="X27">
            <v>0</v>
          </cell>
          <cell r="Z27" t="str">
            <v>Asia - Pacific</v>
          </cell>
          <cell r="AD27">
            <v>0</v>
          </cell>
          <cell r="AE27">
            <v>0</v>
          </cell>
          <cell r="AF27">
            <v>0</v>
          </cell>
        </row>
        <row r="28">
          <cell r="A28">
            <v>28</v>
          </cell>
          <cell r="B28" t="str">
            <v>Africa - Med. Basin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 t="str">
            <v>Africa - Med. Basin</v>
          </cell>
          <cell r="N28">
            <v>0</v>
          </cell>
          <cell r="O28">
            <v>0</v>
          </cell>
          <cell r="P28">
            <v>0</v>
          </cell>
          <cell r="R28" t="str">
            <v>Africa - Med. Basin</v>
          </cell>
          <cell r="V28">
            <v>0</v>
          </cell>
          <cell r="W28">
            <v>0</v>
          </cell>
          <cell r="X28">
            <v>0</v>
          </cell>
          <cell r="Z28" t="str">
            <v>Africa - Med. Basin</v>
          </cell>
          <cell r="AD28">
            <v>0</v>
          </cell>
          <cell r="AE28">
            <v>0</v>
          </cell>
          <cell r="AF28">
            <v>0</v>
          </cell>
        </row>
        <row r="29">
          <cell r="A29">
            <v>29</v>
          </cell>
          <cell r="B29" t="str">
            <v>Group Services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 t="str">
            <v>Group Services</v>
          </cell>
          <cell r="N29">
            <v>0</v>
          </cell>
          <cell r="O29">
            <v>0</v>
          </cell>
          <cell r="P29">
            <v>0</v>
          </cell>
          <cell r="R29" t="str">
            <v>Group Services</v>
          </cell>
          <cell r="V29">
            <v>0</v>
          </cell>
          <cell r="W29">
            <v>0</v>
          </cell>
          <cell r="X29">
            <v>0</v>
          </cell>
          <cell r="Z29" t="str">
            <v>Group Services</v>
          </cell>
          <cell r="AD29">
            <v>0</v>
          </cell>
          <cell r="AE29">
            <v>0</v>
          </cell>
          <cell r="AF29">
            <v>0</v>
          </cell>
        </row>
        <row r="30">
          <cell r="A30">
            <v>30</v>
          </cell>
          <cell r="B30" t="str">
            <v>TOTAL GROUP</v>
          </cell>
          <cell r="C30">
            <v>98.168999999999997</v>
          </cell>
          <cell r="D30">
            <v>0</v>
          </cell>
          <cell r="E30">
            <v>0</v>
          </cell>
          <cell r="F30">
            <v>98.168999999999997</v>
          </cell>
          <cell r="G30">
            <v>0</v>
          </cell>
          <cell r="H30">
            <v>0</v>
          </cell>
          <cell r="J30" t="str">
            <v>TOTAL GROUP</v>
          </cell>
          <cell r="K30">
            <v>0</v>
          </cell>
          <cell r="L30">
            <v>0</v>
          </cell>
          <cell r="M30">
            <v>0</v>
          </cell>
          <cell r="N30">
            <v>-98.168999999999997</v>
          </cell>
          <cell r="O30">
            <v>0</v>
          </cell>
          <cell r="P30">
            <v>0</v>
          </cell>
          <cell r="R30" t="str">
            <v>TOTAL GROUP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Z30" t="str">
            <v>TOTAL GROUP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>
            <v>31</v>
          </cell>
          <cell r="B31" t="str">
            <v>Asphalt Volume</v>
          </cell>
          <cell r="C31" t="str">
            <v>March Year to Date</v>
          </cell>
          <cell r="F31" t="str">
            <v>Q1</v>
          </cell>
          <cell r="J31" t="str">
            <v>Asphalt Volume</v>
          </cell>
          <cell r="K31" t="str">
            <v>June Year to Date</v>
          </cell>
          <cell r="N31" t="str">
            <v>Q2</v>
          </cell>
          <cell r="R31" t="str">
            <v>Asphalt Volume</v>
          </cell>
          <cell r="S31" t="str">
            <v>September Year to Date</v>
          </cell>
          <cell r="V31" t="str">
            <v>Q3</v>
          </cell>
          <cell r="Z31" t="str">
            <v>Asphalt Volume</v>
          </cell>
          <cell r="AA31" t="str">
            <v>December Year to Date</v>
          </cell>
          <cell r="AD31" t="str">
            <v>Q4</v>
          </cell>
        </row>
        <row r="32">
          <cell r="A32">
            <v>32</v>
          </cell>
          <cell r="C32" t="str">
            <v>Cons.</v>
          </cell>
          <cell r="D32" t="str">
            <v>Decons.</v>
          </cell>
          <cell r="E32" t="str">
            <v>Curr.</v>
          </cell>
          <cell r="F32" t="str">
            <v>Cons.</v>
          </cell>
          <cell r="G32" t="str">
            <v>Decons.</v>
          </cell>
          <cell r="H32" t="str">
            <v>Curr.</v>
          </cell>
          <cell r="K32" t="str">
            <v>Cons.</v>
          </cell>
          <cell r="L32" t="str">
            <v>Decons.</v>
          </cell>
          <cell r="M32" t="str">
            <v>Curr.</v>
          </cell>
          <cell r="N32" t="str">
            <v>Cons.</v>
          </cell>
          <cell r="O32" t="str">
            <v>Decons.</v>
          </cell>
          <cell r="P32" t="str">
            <v>Curr.</v>
          </cell>
          <cell r="S32" t="str">
            <v>Cons.</v>
          </cell>
          <cell r="T32" t="str">
            <v>Decons.</v>
          </cell>
          <cell r="U32" t="str">
            <v>Curr.</v>
          </cell>
          <cell r="V32" t="str">
            <v>Cons.</v>
          </cell>
          <cell r="W32" t="str">
            <v>Decons.</v>
          </cell>
          <cell r="X32" t="str">
            <v>Curr.</v>
          </cell>
          <cell r="AA32" t="str">
            <v>Cons.</v>
          </cell>
          <cell r="AB32" t="str">
            <v>Decons.</v>
          </cell>
          <cell r="AC32" t="str">
            <v>Curr.</v>
          </cell>
          <cell r="AD32" t="str">
            <v>Cons.</v>
          </cell>
          <cell r="AE32" t="str">
            <v>Decons.</v>
          </cell>
          <cell r="AF32" t="str">
            <v>Curr.</v>
          </cell>
        </row>
        <row r="33">
          <cell r="A33">
            <v>33</v>
          </cell>
          <cell r="B33" t="str">
            <v>North America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 t="str">
            <v>North America</v>
          </cell>
          <cell r="N33">
            <v>0</v>
          </cell>
          <cell r="O33">
            <v>0</v>
          </cell>
          <cell r="P33">
            <v>0</v>
          </cell>
          <cell r="R33" t="str">
            <v>North America</v>
          </cell>
          <cell r="V33">
            <v>0</v>
          </cell>
          <cell r="W33">
            <v>0</v>
          </cell>
          <cell r="X33">
            <v>0</v>
          </cell>
          <cell r="Z33" t="str">
            <v>North America</v>
          </cell>
          <cell r="AD33">
            <v>0</v>
          </cell>
          <cell r="AE33">
            <v>0</v>
          </cell>
          <cell r="AF33">
            <v>0</v>
          </cell>
        </row>
        <row r="34">
          <cell r="A34">
            <v>34</v>
          </cell>
          <cell r="B34" t="str">
            <v>West &amp; South Europe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 t="str">
            <v>West &amp; South Europe</v>
          </cell>
          <cell r="N34">
            <v>0</v>
          </cell>
          <cell r="O34">
            <v>0</v>
          </cell>
          <cell r="P34">
            <v>0</v>
          </cell>
          <cell r="R34" t="str">
            <v>West &amp; South Europe</v>
          </cell>
          <cell r="V34">
            <v>0</v>
          </cell>
          <cell r="W34">
            <v>0</v>
          </cell>
          <cell r="X34">
            <v>0</v>
          </cell>
          <cell r="Z34" t="str">
            <v>West &amp; South Europe</v>
          </cell>
          <cell r="AD34">
            <v>0</v>
          </cell>
          <cell r="AE34">
            <v>0</v>
          </cell>
          <cell r="AF34">
            <v>0</v>
          </cell>
        </row>
        <row r="35">
          <cell r="A35">
            <v>35</v>
          </cell>
          <cell r="B35" t="str">
            <v>North &amp; East Europe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J35" t="str">
            <v>North &amp; East Europe</v>
          </cell>
          <cell r="N35">
            <v>0</v>
          </cell>
          <cell r="O35">
            <v>0</v>
          </cell>
          <cell r="P35">
            <v>0</v>
          </cell>
          <cell r="R35" t="str">
            <v>North &amp; East Europe</v>
          </cell>
          <cell r="V35">
            <v>0</v>
          </cell>
          <cell r="W35">
            <v>0</v>
          </cell>
          <cell r="X35">
            <v>0</v>
          </cell>
          <cell r="Z35" t="str">
            <v>North &amp; East Europe</v>
          </cell>
          <cell r="AD35">
            <v>0</v>
          </cell>
          <cell r="AE35">
            <v>0</v>
          </cell>
          <cell r="AF35">
            <v>0</v>
          </cell>
        </row>
        <row r="36">
          <cell r="A36">
            <v>36</v>
          </cell>
          <cell r="B36" t="str">
            <v>Asia - Pacific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J36" t="str">
            <v>Asia - Pacific</v>
          </cell>
          <cell r="N36">
            <v>0</v>
          </cell>
          <cell r="O36">
            <v>0</v>
          </cell>
          <cell r="P36">
            <v>0</v>
          </cell>
          <cell r="R36" t="str">
            <v>Asia - Pacific</v>
          </cell>
          <cell r="V36">
            <v>0</v>
          </cell>
          <cell r="W36">
            <v>0</v>
          </cell>
          <cell r="X36">
            <v>0</v>
          </cell>
          <cell r="Z36" t="str">
            <v>Asia - Pacific</v>
          </cell>
          <cell r="AD36">
            <v>0</v>
          </cell>
          <cell r="AE36">
            <v>0</v>
          </cell>
          <cell r="AF36">
            <v>0</v>
          </cell>
        </row>
        <row r="37">
          <cell r="A37">
            <v>37</v>
          </cell>
          <cell r="B37" t="str">
            <v>Africa - Med. Basin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J37" t="str">
            <v>Africa - Med. Basin</v>
          </cell>
          <cell r="N37">
            <v>0</v>
          </cell>
          <cell r="O37">
            <v>0</v>
          </cell>
          <cell r="P37">
            <v>0</v>
          </cell>
          <cell r="R37" t="str">
            <v>Africa - Med. Basin</v>
          </cell>
          <cell r="V37">
            <v>0</v>
          </cell>
          <cell r="W37">
            <v>0</v>
          </cell>
          <cell r="X37">
            <v>0</v>
          </cell>
          <cell r="Z37" t="str">
            <v>Africa - Med. Basin</v>
          </cell>
          <cell r="AD37">
            <v>0</v>
          </cell>
          <cell r="AE37">
            <v>0</v>
          </cell>
          <cell r="AF37">
            <v>0</v>
          </cell>
        </row>
        <row r="38">
          <cell r="A38">
            <v>38</v>
          </cell>
          <cell r="B38" t="str">
            <v>Group Services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J38" t="str">
            <v>Group Services</v>
          </cell>
          <cell r="N38">
            <v>0</v>
          </cell>
          <cell r="O38">
            <v>0</v>
          </cell>
          <cell r="P38">
            <v>0</v>
          </cell>
          <cell r="R38" t="str">
            <v>Group Services</v>
          </cell>
          <cell r="V38">
            <v>0</v>
          </cell>
          <cell r="W38">
            <v>0</v>
          </cell>
          <cell r="X38">
            <v>0</v>
          </cell>
          <cell r="Z38" t="str">
            <v>Group Services</v>
          </cell>
          <cell r="AD38">
            <v>0</v>
          </cell>
          <cell r="AE38">
            <v>0</v>
          </cell>
          <cell r="AF38">
            <v>0</v>
          </cell>
        </row>
        <row r="39">
          <cell r="A39">
            <v>39</v>
          </cell>
          <cell r="B39" t="str">
            <v>TOTAL GROUP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J39" t="str">
            <v>TOTAL GROUP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R39" t="str">
            <v>TOTAL GROUP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Z39" t="str">
            <v>TOTAL GROUP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>
            <v>40</v>
          </cell>
          <cell r="B40" t="str">
            <v>Revenues</v>
          </cell>
          <cell r="C40" t="str">
            <v>March Year to Date</v>
          </cell>
          <cell r="F40" t="str">
            <v>Q1</v>
          </cell>
          <cell r="J40" t="str">
            <v>Revenues</v>
          </cell>
          <cell r="K40" t="str">
            <v>June Year to Date</v>
          </cell>
          <cell r="N40" t="str">
            <v>Q2</v>
          </cell>
          <cell r="R40" t="str">
            <v>Revenues</v>
          </cell>
          <cell r="S40" t="str">
            <v>September Year to Date</v>
          </cell>
          <cell r="V40" t="str">
            <v>Q3</v>
          </cell>
          <cell r="Z40" t="str">
            <v>Revenues</v>
          </cell>
          <cell r="AA40" t="str">
            <v>December Year to Date</v>
          </cell>
          <cell r="AD40" t="str">
            <v>Q4</v>
          </cell>
        </row>
        <row r="41">
          <cell r="A41">
            <v>41</v>
          </cell>
          <cell r="C41" t="str">
            <v>Cons.</v>
          </cell>
          <cell r="D41" t="str">
            <v>Decons.</v>
          </cell>
          <cell r="E41" t="str">
            <v>Curr.</v>
          </cell>
          <cell r="F41" t="str">
            <v>Cons.</v>
          </cell>
          <cell r="G41" t="str">
            <v>Decons.</v>
          </cell>
          <cell r="H41" t="str">
            <v>Curr.</v>
          </cell>
          <cell r="K41" t="str">
            <v>Cons.</v>
          </cell>
          <cell r="L41" t="str">
            <v>Decons.</v>
          </cell>
          <cell r="M41" t="str">
            <v>Curr.</v>
          </cell>
          <cell r="N41" t="str">
            <v>Cons.</v>
          </cell>
          <cell r="O41" t="str">
            <v>Decons.</v>
          </cell>
          <cell r="P41" t="str">
            <v>Curr.</v>
          </cell>
          <cell r="S41" t="str">
            <v>Cons.</v>
          </cell>
          <cell r="T41" t="str">
            <v>Decons.</v>
          </cell>
          <cell r="U41" t="str">
            <v>Curr.</v>
          </cell>
          <cell r="V41" t="str">
            <v>Cons.</v>
          </cell>
          <cell r="W41" t="str">
            <v>Decons.</v>
          </cell>
          <cell r="X41" t="str">
            <v>Curr.</v>
          </cell>
          <cell r="AA41" t="str">
            <v>Cons.</v>
          </cell>
          <cell r="AB41" t="str">
            <v>Decons.</v>
          </cell>
          <cell r="AC41" t="str">
            <v>Curr.</v>
          </cell>
          <cell r="AD41" t="str">
            <v>Cons.</v>
          </cell>
          <cell r="AE41" t="str">
            <v>Decons.</v>
          </cell>
          <cell r="AF41" t="str">
            <v>Curr.</v>
          </cell>
        </row>
        <row r="42">
          <cell r="A42">
            <v>42</v>
          </cell>
          <cell r="B42" t="str">
            <v>North America</v>
          </cell>
          <cell r="C42">
            <v>0</v>
          </cell>
          <cell r="D42">
            <v>0</v>
          </cell>
          <cell r="E42">
            <v>-1.404660268449561</v>
          </cell>
          <cell r="F42">
            <v>0</v>
          </cell>
          <cell r="G42">
            <v>0</v>
          </cell>
          <cell r="H42">
            <v>-1.404660268449561</v>
          </cell>
          <cell r="J42" t="str">
            <v>North America</v>
          </cell>
          <cell r="N42">
            <v>0</v>
          </cell>
          <cell r="O42">
            <v>0</v>
          </cell>
          <cell r="P42">
            <v>1.404660268449561</v>
          </cell>
          <cell r="R42" t="str">
            <v>North America</v>
          </cell>
          <cell r="V42">
            <v>0</v>
          </cell>
          <cell r="W42">
            <v>0</v>
          </cell>
          <cell r="X42">
            <v>0</v>
          </cell>
          <cell r="Z42" t="str">
            <v>North America</v>
          </cell>
          <cell r="AD42">
            <v>0</v>
          </cell>
          <cell r="AE42">
            <v>0</v>
          </cell>
          <cell r="AF42">
            <v>0</v>
          </cell>
        </row>
        <row r="43">
          <cell r="A43">
            <v>43</v>
          </cell>
          <cell r="B43" t="str">
            <v>West &amp; South Europe</v>
          </cell>
          <cell r="C43">
            <v>0</v>
          </cell>
          <cell r="D43">
            <v>-19.811260481376898</v>
          </cell>
          <cell r="E43">
            <v>-12.469603544111749</v>
          </cell>
          <cell r="F43">
            <v>0</v>
          </cell>
          <cell r="G43">
            <v>-19.811260481376898</v>
          </cell>
          <cell r="H43">
            <v>-12.469603544111749</v>
          </cell>
          <cell r="J43" t="str">
            <v>West &amp; South Europe</v>
          </cell>
          <cell r="N43">
            <v>0</v>
          </cell>
          <cell r="O43">
            <v>19.811260481376898</v>
          </cell>
          <cell r="P43">
            <v>12.469603544111749</v>
          </cell>
          <cell r="R43" t="str">
            <v>West &amp; South Europe</v>
          </cell>
          <cell r="V43">
            <v>0</v>
          </cell>
          <cell r="W43">
            <v>0</v>
          </cell>
          <cell r="X43">
            <v>0</v>
          </cell>
          <cell r="Z43" t="str">
            <v>West &amp; South Europe</v>
          </cell>
          <cell r="AD43">
            <v>0</v>
          </cell>
          <cell r="AE43">
            <v>0</v>
          </cell>
          <cell r="AF43">
            <v>0</v>
          </cell>
        </row>
        <row r="44">
          <cell r="A44">
            <v>44</v>
          </cell>
          <cell r="B44" t="str">
            <v>North &amp; East Europe</v>
          </cell>
          <cell r="C44">
            <v>100.60847999999999</v>
          </cell>
          <cell r="D44">
            <v>-32.501480000000001</v>
          </cell>
          <cell r="E44">
            <v>-24.263625684472444</v>
          </cell>
          <cell r="F44">
            <v>100.60847999999999</v>
          </cell>
          <cell r="G44">
            <v>-32.501480000000001</v>
          </cell>
          <cell r="H44">
            <v>-24.263625684472444</v>
          </cell>
          <cell r="J44" t="str">
            <v>North &amp; East Europe</v>
          </cell>
          <cell r="N44">
            <v>-100.60847999999999</v>
          </cell>
          <cell r="O44">
            <v>32.501480000000001</v>
          </cell>
          <cell r="P44">
            <v>24.263625684472444</v>
          </cell>
          <cell r="R44" t="str">
            <v>North &amp; East Europe</v>
          </cell>
          <cell r="V44">
            <v>0</v>
          </cell>
          <cell r="W44">
            <v>0</v>
          </cell>
          <cell r="X44">
            <v>0</v>
          </cell>
          <cell r="Z44" t="str">
            <v>North &amp; East Europe</v>
          </cell>
          <cell r="AD44">
            <v>0</v>
          </cell>
          <cell r="AE44">
            <v>0</v>
          </cell>
          <cell r="AF44">
            <v>0</v>
          </cell>
        </row>
        <row r="45">
          <cell r="A45">
            <v>45</v>
          </cell>
          <cell r="B45" t="str">
            <v>Asia - Pacific</v>
          </cell>
          <cell r="C45">
            <v>8.0645317675048087</v>
          </cell>
          <cell r="D45">
            <v>0</v>
          </cell>
          <cell r="E45">
            <v>-32.945461742351853</v>
          </cell>
          <cell r="F45">
            <v>8.0645317675048087</v>
          </cell>
          <cell r="G45">
            <v>0</v>
          </cell>
          <cell r="H45">
            <v>-32.945461742351853</v>
          </cell>
          <cell r="J45" t="str">
            <v>Asia - Pacific</v>
          </cell>
          <cell r="N45">
            <v>-8.0645317675048087</v>
          </cell>
          <cell r="O45">
            <v>0</v>
          </cell>
          <cell r="P45">
            <v>32.945461742351853</v>
          </cell>
          <cell r="R45" t="str">
            <v>Asia - Pacific</v>
          </cell>
          <cell r="V45">
            <v>0</v>
          </cell>
          <cell r="W45">
            <v>0</v>
          </cell>
          <cell r="X45">
            <v>0</v>
          </cell>
          <cell r="Z45" t="str">
            <v>Asia - Pacific</v>
          </cell>
          <cell r="AD45">
            <v>0</v>
          </cell>
          <cell r="AE45">
            <v>0</v>
          </cell>
          <cell r="AF45">
            <v>0</v>
          </cell>
        </row>
        <row r="46">
          <cell r="A46">
            <v>46</v>
          </cell>
          <cell r="B46" t="str">
            <v>Africa - Med. Basin</v>
          </cell>
          <cell r="C46">
            <v>0</v>
          </cell>
          <cell r="D46">
            <v>0</v>
          </cell>
          <cell r="E46">
            <v>-18.341223730322806</v>
          </cell>
          <cell r="F46">
            <v>0</v>
          </cell>
          <cell r="G46">
            <v>0</v>
          </cell>
          <cell r="H46">
            <v>-18.341223730322806</v>
          </cell>
          <cell r="J46" t="str">
            <v>Africa - Med. Basin</v>
          </cell>
          <cell r="N46">
            <v>0</v>
          </cell>
          <cell r="O46">
            <v>0</v>
          </cell>
          <cell r="P46">
            <v>18.341223730322806</v>
          </cell>
          <cell r="R46" t="str">
            <v>Africa - Med. Basin</v>
          </cell>
          <cell r="V46">
            <v>0</v>
          </cell>
          <cell r="W46">
            <v>0</v>
          </cell>
          <cell r="X46">
            <v>0</v>
          </cell>
          <cell r="Z46" t="str">
            <v>Africa - Med. Basin</v>
          </cell>
          <cell r="AD46">
            <v>0</v>
          </cell>
          <cell r="AE46">
            <v>0</v>
          </cell>
          <cell r="AF46">
            <v>0</v>
          </cell>
        </row>
        <row r="47">
          <cell r="A47">
            <v>47</v>
          </cell>
          <cell r="B47" t="str">
            <v>Group Services</v>
          </cell>
          <cell r="C47">
            <v>0</v>
          </cell>
          <cell r="D47">
            <v>0</v>
          </cell>
          <cell r="E47">
            <v>5.7892298556342894</v>
          </cell>
          <cell r="F47">
            <v>0</v>
          </cell>
          <cell r="G47">
            <v>0</v>
          </cell>
          <cell r="H47">
            <v>5.7892298556342894</v>
          </cell>
          <cell r="J47" t="str">
            <v>Group Services</v>
          </cell>
          <cell r="N47">
            <v>0</v>
          </cell>
          <cell r="O47">
            <v>0</v>
          </cell>
          <cell r="P47">
            <v>-5.7892298556342894</v>
          </cell>
          <cell r="R47" t="str">
            <v>Group Services</v>
          </cell>
          <cell r="V47">
            <v>0</v>
          </cell>
          <cell r="W47">
            <v>0</v>
          </cell>
          <cell r="X47">
            <v>0</v>
          </cell>
          <cell r="Z47" t="str">
            <v>Group Services</v>
          </cell>
          <cell r="AD47">
            <v>0</v>
          </cell>
          <cell r="AE47">
            <v>0</v>
          </cell>
          <cell r="AF47">
            <v>0</v>
          </cell>
        </row>
        <row r="48">
          <cell r="A48">
            <v>48</v>
          </cell>
          <cell r="B48" t="str">
            <v>TOTAL GROUP</v>
          </cell>
          <cell r="C48">
            <v>108.67301176750479</v>
          </cell>
          <cell r="D48">
            <v>-52.312740481376899</v>
          </cell>
          <cell r="E48">
            <v>-83.635345114074127</v>
          </cell>
          <cell r="F48">
            <v>108.67301176750479</v>
          </cell>
          <cell r="G48">
            <v>-52.312740481376899</v>
          </cell>
          <cell r="H48">
            <v>-83.635345114074127</v>
          </cell>
          <cell r="J48" t="str">
            <v>TOTAL GROUP</v>
          </cell>
          <cell r="K48">
            <v>0</v>
          </cell>
          <cell r="L48">
            <v>0</v>
          </cell>
          <cell r="M48">
            <v>0</v>
          </cell>
          <cell r="N48">
            <v>-108.67301176750479</v>
          </cell>
          <cell r="O48">
            <v>52.312740481376899</v>
          </cell>
          <cell r="P48">
            <v>83.635345114074127</v>
          </cell>
          <cell r="R48" t="str">
            <v>TOTAL GROUP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Z48" t="str">
            <v>TOTAL GROUP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>
            <v>49</v>
          </cell>
          <cell r="B49" t="str">
            <v>Operating EBITDA</v>
          </cell>
          <cell r="C49" t="str">
            <v>March Year to Date</v>
          </cell>
          <cell r="F49" t="str">
            <v>Q1</v>
          </cell>
          <cell r="J49" t="str">
            <v>Operating EBITDA</v>
          </cell>
          <cell r="K49" t="str">
            <v>June Year to Date</v>
          </cell>
          <cell r="N49" t="str">
            <v>Q2</v>
          </cell>
          <cell r="R49" t="str">
            <v>Operating EBITDA</v>
          </cell>
          <cell r="S49" t="str">
            <v>September Year to Date</v>
          </cell>
          <cell r="V49" t="str">
            <v>Q3</v>
          </cell>
          <cell r="Z49" t="str">
            <v>Operating EBITDA</v>
          </cell>
          <cell r="AA49" t="str">
            <v>December Year to Date</v>
          </cell>
          <cell r="AD49" t="str">
            <v>Q4</v>
          </cell>
        </row>
        <row r="50">
          <cell r="A50">
            <v>50</v>
          </cell>
          <cell r="C50" t="str">
            <v>Cons.</v>
          </cell>
          <cell r="D50" t="str">
            <v>Decons.</v>
          </cell>
          <cell r="E50" t="str">
            <v>Curr.</v>
          </cell>
          <cell r="F50" t="str">
            <v>Cons.</v>
          </cell>
          <cell r="G50" t="str">
            <v>Decons.</v>
          </cell>
          <cell r="H50" t="str">
            <v>Curr.</v>
          </cell>
          <cell r="K50" t="str">
            <v>Cons.</v>
          </cell>
          <cell r="L50" t="str">
            <v>Decons.</v>
          </cell>
          <cell r="M50" t="str">
            <v>Curr.</v>
          </cell>
          <cell r="N50" t="str">
            <v>Cons.</v>
          </cell>
          <cell r="O50" t="str">
            <v>Decons.</v>
          </cell>
          <cell r="P50" t="str">
            <v>Curr.</v>
          </cell>
          <cell r="S50" t="str">
            <v>Cons.</v>
          </cell>
          <cell r="T50" t="str">
            <v>Decons.</v>
          </cell>
          <cell r="U50" t="str">
            <v>Curr.</v>
          </cell>
          <cell r="V50" t="str">
            <v>Cons.</v>
          </cell>
          <cell r="W50" t="str">
            <v>Decons.</v>
          </cell>
          <cell r="X50" t="str">
            <v>Curr.</v>
          </cell>
          <cell r="AA50" t="str">
            <v>Cons.</v>
          </cell>
          <cell r="AB50" t="str">
            <v>Decons.</v>
          </cell>
          <cell r="AC50" t="str">
            <v>Curr.</v>
          </cell>
          <cell r="AD50" t="str">
            <v>Cons.</v>
          </cell>
          <cell r="AE50" t="str">
            <v>Decons.</v>
          </cell>
          <cell r="AF50" t="str">
            <v>Curr.</v>
          </cell>
        </row>
        <row r="51">
          <cell r="A51">
            <v>51</v>
          </cell>
          <cell r="B51" t="str">
            <v>North America</v>
          </cell>
          <cell r="C51">
            <v>0</v>
          </cell>
          <cell r="D51">
            <v>0</v>
          </cell>
          <cell r="E51">
            <v>-0.79126049827749512</v>
          </cell>
          <cell r="F51">
            <v>0</v>
          </cell>
          <cell r="G51">
            <v>0</v>
          </cell>
          <cell r="H51">
            <v>-0.79126049827749512</v>
          </cell>
          <cell r="J51" t="str">
            <v>North America</v>
          </cell>
          <cell r="N51">
            <v>0</v>
          </cell>
          <cell r="O51">
            <v>0</v>
          </cell>
          <cell r="P51">
            <v>0.79126049827749512</v>
          </cell>
          <cell r="R51" t="str">
            <v>North America</v>
          </cell>
          <cell r="V51">
            <v>0</v>
          </cell>
          <cell r="W51">
            <v>0</v>
          </cell>
          <cell r="X51">
            <v>0</v>
          </cell>
          <cell r="Z51" t="str">
            <v>North America</v>
          </cell>
          <cell r="AD51">
            <v>0</v>
          </cell>
          <cell r="AE51">
            <v>0</v>
          </cell>
          <cell r="AF51">
            <v>0</v>
          </cell>
        </row>
        <row r="52">
          <cell r="A52">
            <v>52</v>
          </cell>
          <cell r="B52" t="str">
            <v>West &amp; South Europe</v>
          </cell>
          <cell r="C52">
            <v>0</v>
          </cell>
          <cell r="D52">
            <v>-4.7070583165254796</v>
          </cell>
          <cell r="E52">
            <v>-1.3653875059330076</v>
          </cell>
          <cell r="F52">
            <v>0</v>
          </cell>
          <cell r="G52">
            <v>-4.7070583165254796</v>
          </cell>
          <cell r="H52">
            <v>-1.3653875059330076</v>
          </cell>
          <cell r="J52" t="str">
            <v>West &amp; South Europe</v>
          </cell>
          <cell r="N52">
            <v>0</v>
          </cell>
          <cell r="O52">
            <v>4.7070583165254796</v>
          </cell>
          <cell r="P52">
            <v>1.3653875059330076</v>
          </cell>
          <cell r="R52" t="str">
            <v>West &amp; South Europe</v>
          </cell>
          <cell r="V52">
            <v>0</v>
          </cell>
          <cell r="W52">
            <v>0</v>
          </cell>
          <cell r="X52">
            <v>0</v>
          </cell>
          <cell r="Z52" t="str">
            <v>West &amp; South Europe</v>
          </cell>
          <cell r="AD52">
            <v>0</v>
          </cell>
          <cell r="AE52">
            <v>0</v>
          </cell>
          <cell r="AF52">
            <v>0</v>
          </cell>
        </row>
        <row r="53">
          <cell r="A53">
            <v>53</v>
          </cell>
          <cell r="B53" t="str">
            <v>North &amp; East Europe</v>
          </cell>
          <cell r="C53">
            <v>6.4769099999999993</v>
          </cell>
          <cell r="D53">
            <v>-3.4237299999999999</v>
          </cell>
          <cell r="E53">
            <v>1.2631532523880844</v>
          </cell>
          <cell r="F53">
            <v>6.4769099999999993</v>
          </cell>
          <cell r="G53">
            <v>-3.4237299999999999</v>
          </cell>
          <cell r="H53">
            <v>1.2631532523880844</v>
          </cell>
          <cell r="J53" t="str">
            <v>North &amp; East Europe</v>
          </cell>
          <cell r="N53">
            <v>-6.4769099999999993</v>
          </cell>
          <cell r="O53">
            <v>3.4237299999999999</v>
          </cell>
          <cell r="P53">
            <v>-1.2631532523880844</v>
          </cell>
          <cell r="R53" t="str">
            <v>North &amp; East Europe</v>
          </cell>
          <cell r="V53">
            <v>0</v>
          </cell>
          <cell r="W53">
            <v>0</v>
          </cell>
          <cell r="X53">
            <v>0</v>
          </cell>
          <cell r="Z53" t="str">
            <v>North &amp; East Europe</v>
          </cell>
          <cell r="AD53">
            <v>0</v>
          </cell>
          <cell r="AE53">
            <v>0</v>
          </cell>
          <cell r="AF53">
            <v>0</v>
          </cell>
        </row>
        <row r="54">
          <cell r="A54">
            <v>54</v>
          </cell>
          <cell r="B54" t="str">
            <v>Asia - Pacific</v>
          </cell>
          <cell r="C54">
            <v>1.2437091485805356</v>
          </cell>
          <cell r="D54">
            <v>0</v>
          </cell>
          <cell r="E54">
            <v>-7.0617618554510875</v>
          </cell>
          <cell r="F54">
            <v>1.2437091485805356</v>
          </cell>
          <cell r="G54">
            <v>0</v>
          </cell>
          <cell r="H54">
            <v>-7.0617618554510875</v>
          </cell>
          <cell r="J54" t="str">
            <v>Asia - Pacific</v>
          </cell>
          <cell r="N54">
            <v>-1.2437091485805356</v>
          </cell>
          <cell r="O54">
            <v>0</v>
          </cell>
          <cell r="P54">
            <v>7.0617618554510875</v>
          </cell>
          <cell r="R54" t="str">
            <v>Asia - Pacific</v>
          </cell>
          <cell r="V54">
            <v>0</v>
          </cell>
          <cell r="W54">
            <v>0</v>
          </cell>
          <cell r="X54">
            <v>0</v>
          </cell>
          <cell r="Z54" t="str">
            <v>Asia - Pacific</v>
          </cell>
          <cell r="AD54">
            <v>0</v>
          </cell>
          <cell r="AE54">
            <v>0</v>
          </cell>
          <cell r="AF54">
            <v>0</v>
          </cell>
        </row>
        <row r="55">
          <cell r="A55">
            <v>55</v>
          </cell>
          <cell r="B55" t="str">
            <v>Africa - Med. Basin</v>
          </cell>
          <cell r="C55">
            <v>0</v>
          </cell>
          <cell r="D55">
            <v>0</v>
          </cell>
          <cell r="E55">
            <v>-6.2108491839263609</v>
          </cell>
          <cell r="F55">
            <v>0</v>
          </cell>
          <cell r="G55">
            <v>0</v>
          </cell>
          <cell r="H55">
            <v>-6.2108491839263609</v>
          </cell>
          <cell r="J55" t="str">
            <v>Africa - Med. Basin</v>
          </cell>
          <cell r="N55">
            <v>0</v>
          </cell>
          <cell r="O55">
            <v>0</v>
          </cell>
          <cell r="P55">
            <v>6.2108491839263609</v>
          </cell>
          <cell r="R55" t="str">
            <v>Africa - Med. Basin</v>
          </cell>
          <cell r="V55">
            <v>0</v>
          </cell>
          <cell r="W55">
            <v>0</v>
          </cell>
          <cell r="X55">
            <v>0</v>
          </cell>
          <cell r="Z55" t="str">
            <v>Africa - Med. Basin</v>
          </cell>
          <cell r="AD55">
            <v>0</v>
          </cell>
          <cell r="AE55">
            <v>0</v>
          </cell>
          <cell r="AF55">
            <v>0</v>
          </cell>
        </row>
        <row r="56">
          <cell r="A56">
            <v>56</v>
          </cell>
          <cell r="B56" t="str">
            <v>Group Services</v>
          </cell>
          <cell r="C56">
            <v>0</v>
          </cell>
          <cell r="D56">
            <v>0</v>
          </cell>
          <cell r="E56">
            <v>0.13721371981814023</v>
          </cell>
          <cell r="F56">
            <v>0</v>
          </cell>
          <cell r="G56">
            <v>0</v>
          </cell>
          <cell r="H56">
            <v>0.13721371981814023</v>
          </cell>
          <cell r="J56" t="str">
            <v>Group Services</v>
          </cell>
          <cell r="N56">
            <v>0</v>
          </cell>
          <cell r="O56">
            <v>0</v>
          </cell>
          <cell r="P56">
            <v>-0.13721371981814023</v>
          </cell>
          <cell r="R56" t="str">
            <v>Group Services</v>
          </cell>
          <cell r="V56">
            <v>0</v>
          </cell>
          <cell r="W56">
            <v>0</v>
          </cell>
          <cell r="X56">
            <v>0</v>
          </cell>
          <cell r="Z56" t="str">
            <v>Group Services</v>
          </cell>
          <cell r="AD56">
            <v>0</v>
          </cell>
          <cell r="AE56">
            <v>0</v>
          </cell>
          <cell r="AF56">
            <v>0</v>
          </cell>
        </row>
        <row r="57">
          <cell r="A57">
            <v>57</v>
          </cell>
          <cell r="B57" t="str">
            <v>TOTAL GROUP</v>
          </cell>
          <cell r="C57">
            <v>7.7206191485805347</v>
          </cell>
          <cell r="D57">
            <v>-8.1307883165254786</v>
          </cell>
          <cell r="E57">
            <v>-14.028892071381726</v>
          </cell>
          <cell r="F57">
            <v>7.7206191485805347</v>
          </cell>
          <cell r="G57">
            <v>-8.1307883165254786</v>
          </cell>
          <cell r="H57">
            <v>-14.028892071381726</v>
          </cell>
          <cell r="J57" t="str">
            <v>TOTAL GROUP</v>
          </cell>
          <cell r="K57">
            <v>0</v>
          </cell>
          <cell r="L57">
            <v>0</v>
          </cell>
          <cell r="M57">
            <v>0</v>
          </cell>
          <cell r="N57">
            <v>-7.7206191485805347</v>
          </cell>
          <cell r="O57">
            <v>8.1307883165254786</v>
          </cell>
          <cell r="P57">
            <v>14.028892071381726</v>
          </cell>
          <cell r="R57" t="str">
            <v>TOTAL GROUP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Z57" t="str">
            <v>TOTAL GROUP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>
            <v>58</v>
          </cell>
          <cell r="B58" t="str">
            <v>Operating Income</v>
          </cell>
          <cell r="C58" t="str">
            <v>March Year to Date</v>
          </cell>
          <cell r="F58" t="str">
            <v>Q1</v>
          </cell>
          <cell r="J58" t="str">
            <v>Operating Income</v>
          </cell>
          <cell r="K58" t="str">
            <v>June Year to Date</v>
          </cell>
          <cell r="N58" t="str">
            <v>Q2</v>
          </cell>
          <cell r="R58" t="str">
            <v>Operating Income</v>
          </cell>
          <cell r="S58" t="str">
            <v>September Year to Date</v>
          </cell>
          <cell r="V58" t="str">
            <v>Q3</v>
          </cell>
          <cell r="Z58" t="str">
            <v>Operating Income</v>
          </cell>
          <cell r="AA58" t="str">
            <v>December Year to Date</v>
          </cell>
          <cell r="AD58" t="str">
            <v>Q4</v>
          </cell>
        </row>
        <row r="59">
          <cell r="A59">
            <v>59</v>
          </cell>
          <cell r="C59" t="str">
            <v>Cons.</v>
          </cell>
          <cell r="D59" t="str">
            <v>Decons.</v>
          </cell>
          <cell r="E59" t="str">
            <v>Curr.</v>
          </cell>
          <cell r="F59" t="str">
            <v>Cons.</v>
          </cell>
          <cell r="G59" t="str">
            <v>Decons.</v>
          </cell>
          <cell r="H59" t="str">
            <v>Curr.</v>
          </cell>
          <cell r="K59" t="str">
            <v>Cons.</v>
          </cell>
          <cell r="L59" t="str">
            <v>Decons.</v>
          </cell>
          <cell r="M59" t="str">
            <v>Curr.</v>
          </cell>
          <cell r="N59" t="str">
            <v>Cons.</v>
          </cell>
          <cell r="O59" t="str">
            <v>Decons.</v>
          </cell>
          <cell r="P59" t="str">
            <v>Curr.</v>
          </cell>
          <cell r="S59" t="str">
            <v>Cons.</v>
          </cell>
          <cell r="T59" t="str">
            <v>Decons.</v>
          </cell>
          <cell r="U59" t="str">
            <v>Curr.</v>
          </cell>
          <cell r="V59" t="str">
            <v>Cons.</v>
          </cell>
          <cell r="W59" t="str">
            <v>Decons.</v>
          </cell>
          <cell r="X59" t="str">
            <v>Curr.</v>
          </cell>
          <cell r="AA59" t="str">
            <v>Cons.</v>
          </cell>
          <cell r="AB59" t="str">
            <v>Decons.</v>
          </cell>
          <cell r="AC59" t="str">
            <v>Curr.</v>
          </cell>
          <cell r="AD59" t="str">
            <v>Cons.</v>
          </cell>
          <cell r="AE59" t="str">
            <v>Decons.</v>
          </cell>
          <cell r="AF59" t="str">
            <v>Curr.</v>
          </cell>
        </row>
        <row r="60">
          <cell r="A60">
            <v>60</v>
          </cell>
          <cell r="B60" t="str">
            <v>North America</v>
          </cell>
          <cell r="C60">
            <v>0</v>
          </cell>
          <cell r="D60">
            <v>0</v>
          </cell>
          <cell r="E60">
            <v>-1.0341443197149225</v>
          </cell>
          <cell r="F60">
            <v>0</v>
          </cell>
          <cell r="G60">
            <v>0</v>
          </cell>
          <cell r="H60">
            <v>-1.0341443197149225</v>
          </cell>
          <cell r="J60" t="str">
            <v>North America</v>
          </cell>
          <cell r="N60">
            <v>0</v>
          </cell>
          <cell r="O60">
            <v>0</v>
          </cell>
          <cell r="P60">
            <v>1.0341443197149225</v>
          </cell>
          <cell r="R60" t="str">
            <v>North America</v>
          </cell>
          <cell r="V60">
            <v>0</v>
          </cell>
          <cell r="W60">
            <v>0</v>
          </cell>
          <cell r="X60">
            <v>0</v>
          </cell>
          <cell r="Z60" t="str">
            <v>North America</v>
          </cell>
          <cell r="AD60">
            <v>0</v>
          </cell>
          <cell r="AE60">
            <v>0</v>
          </cell>
          <cell r="AF60">
            <v>0</v>
          </cell>
        </row>
        <row r="61">
          <cell r="A61">
            <v>61</v>
          </cell>
          <cell r="B61" t="str">
            <v>West &amp; South Europe</v>
          </cell>
          <cell r="C61">
            <v>0</v>
          </cell>
          <cell r="D61">
            <v>-4.4751345972838497</v>
          </cell>
          <cell r="E61">
            <v>-0.59097314222354669</v>
          </cell>
          <cell r="F61">
            <v>0</v>
          </cell>
          <cell r="G61">
            <v>-4.4751345972838497</v>
          </cell>
          <cell r="H61">
            <v>-0.59097314222354669</v>
          </cell>
          <cell r="J61" t="str">
            <v>West &amp; South Europe</v>
          </cell>
          <cell r="N61">
            <v>0</v>
          </cell>
          <cell r="O61">
            <v>4.4751345972838497</v>
          </cell>
          <cell r="P61">
            <v>0.59097314222354669</v>
          </cell>
          <cell r="R61" t="str">
            <v>West &amp; South Europe</v>
          </cell>
          <cell r="V61">
            <v>0</v>
          </cell>
          <cell r="W61">
            <v>0</v>
          </cell>
          <cell r="X61">
            <v>0</v>
          </cell>
          <cell r="Z61" t="str">
            <v>West &amp; South Europe</v>
          </cell>
          <cell r="AD61">
            <v>0</v>
          </cell>
          <cell r="AE61">
            <v>0</v>
          </cell>
          <cell r="AF61">
            <v>0</v>
          </cell>
        </row>
        <row r="62">
          <cell r="A62">
            <v>62</v>
          </cell>
          <cell r="B62" t="str">
            <v>North &amp; East Europe</v>
          </cell>
          <cell r="C62">
            <v>4.4089</v>
          </cell>
          <cell r="D62">
            <v>-2.9722599999999999</v>
          </cell>
          <cell r="E62">
            <v>3.8081250910599955</v>
          </cell>
          <cell r="F62">
            <v>4.4089</v>
          </cell>
          <cell r="G62">
            <v>-2.9722599999999999</v>
          </cell>
          <cell r="H62">
            <v>3.8081250910599955</v>
          </cell>
          <cell r="J62" t="str">
            <v>North &amp; East Europe</v>
          </cell>
          <cell r="N62">
            <v>-4.4089</v>
          </cell>
          <cell r="O62">
            <v>2.9722599999999999</v>
          </cell>
          <cell r="P62">
            <v>-3.8081250910599955</v>
          </cell>
          <cell r="R62" t="str">
            <v>North &amp; East Europe</v>
          </cell>
          <cell r="V62">
            <v>0</v>
          </cell>
          <cell r="W62">
            <v>0</v>
          </cell>
          <cell r="X62">
            <v>0</v>
          </cell>
          <cell r="Z62" t="str">
            <v>North &amp; East Europe</v>
          </cell>
          <cell r="AD62">
            <v>0</v>
          </cell>
          <cell r="AE62">
            <v>0</v>
          </cell>
          <cell r="AF62">
            <v>0</v>
          </cell>
        </row>
        <row r="63">
          <cell r="A63">
            <v>63</v>
          </cell>
          <cell r="B63" t="str">
            <v>Asia - Pacific</v>
          </cell>
          <cell r="C63">
            <v>0.61362918832409241</v>
          </cell>
          <cell r="D63">
            <v>0</v>
          </cell>
          <cell r="E63">
            <v>-5.5271310147519195</v>
          </cell>
          <cell r="F63">
            <v>0.61362918832409241</v>
          </cell>
          <cell r="G63">
            <v>0</v>
          </cell>
          <cell r="H63">
            <v>-5.5271310147519195</v>
          </cell>
          <cell r="J63" t="str">
            <v>Asia - Pacific</v>
          </cell>
          <cell r="N63">
            <v>-0.61362918832409241</v>
          </cell>
          <cell r="O63">
            <v>0</v>
          </cell>
          <cell r="P63">
            <v>5.5271310147519195</v>
          </cell>
          <cell r="R63" t="str">
            <v>Asia - Pacific</v>
          </cell>
          <cell r="V63">
            <v>0</v>
          </cell>
          <cell r="W63">
            <v>0</v>
          </cell>
          <cell r="X63">
            <v>0</v>
          </cell>
          <cell r="Z63" t="str">
            <v>Asia - Pacific</v>
          </cell>
          <cell r="AD63">
            <v>0</v>
          </cell>
          <cell r="AE63">
            <v>0</v>
          </cell>
          <cell r="AF63">
            <v>0</v>
          </cell>
        </row>
        <row r="64">
          <cell r="A64">
            <v>64</v>
          </cell>
          <cell r="B64" t="str">
            <v>Africa - Med. Basin</v>
          </cell>
          <cell r="C64">
            <v>0</v>
          </cell>
          <cell r="D64">
            <v>0</v>
          </cell>
          <cell r="E64">
            <v>-5.828249063574809</v>
          </cell>
          <cell r="F64">
            <v>0</v>
          </cell>
          <cell r="G64">
            <v>0</v>
          </cell>
          <cell r="H64">
            <v>-5.828249063574809</v>
          </cell>
          <cell r="J64" t="str">
            <v>Africa - Med. Basin</v>
          </cell>
          <cell r="N64">
            <v>0</v>
          </cell>
          <cell r="O64">
            <v>0</v>
          </cell>
          <cell r="P64">
            <v>5.828249063574809</v>
          </cell>
          <cell r="R64" t="str">
            <v>Africa - Med. Basin</v>
          </cell>
          <cell r="V64">
            <v>0</v>
          </cell>
          <cell r="W64">
            <v>0</v>
          </cell>
          <cell r="X64">
            <v>0</v>
          </cell>
          <cell r="Z64" t="str">
            <v>Africa - Med. Basin</v>
          </cell>
          <cell r="AD64">
            <v>0</v>
          </cell>
          <cell r="AE64">
            <v>0</v>
          </cell>
          <cell r="AF64">
            <v>0</v>
          </cell>
        </row>
        <row r="65">
          <cell r="A65">
            <v>65</v>
          </cell>
          <cell r="B65" t="str">
            <v>Group Services</v>
          </cell>
          <cell r="C65">
            <v>0</v>
          </cell>
          <cell r="D65">
            <v>0</v>
          </cell>
          <cell r="E65">
            <v>0.13607379335953951</v>
          </cell>
          <cell r="F65">
            <v>0</v>
          </cell>
          <cell r="G65">
            <v>0</v>
          </cell>
          <cell r="H65">
            <v>0.13607379335953951</v>
          </cell>
          <cell r="J65" t="str">
            <v>Group Services</v>
          </cell>
          <cell r="N65">
            <v>0</v>
          </cell>
          <cell r="O65">
            <v>0</v>
          </cell>
          <cell r="P65">
            <v>-0.13607379335953951</v>
          </cell>
          <cell r="R65" t="str">
            <v>Group Services</v>
          </cell>
          <cell r="V65">
            <v>0</v>
          </cell>
          <cell r="W65">
            <v>0</v>
          </cell>
          <cell r="X65">
            <v>0</v>
          </cell>
          <cell r="Z65" t="str">
            <v>Group Services</v>
          </cell>
          <cell r="AD65">
            <v>0</v>
          </cell>
          <cell r="AE65">
            <v>0</v>
          </cell>
          <cell r="AF65">
            <v>0</v>
          </cell>
        </row>
        <row r="66">
          <cell r="A66">
            <v>66</v>
          </cell>
          <cell r="B66" t="str">
            <v>TOTAL GROUP</v>
          </cell>
          <cell r="C66">
            <v>5.0225291883240928</v>
          </cell>
          <cell r="D66">
            <v>-7.44739459728385</v>
          </cell>
          <cell r="E66">
            <v>-9.0362986558456626</v>
          </cell>
          <cell r="F66">
            <v>5.0225291883240928</v>
          </cell>
          <cell r="G66">
            <v>-7.44739459728385</v>
          </cell>
          <cell r="H66">
            <v>-9.0362986558456626</v>
          </cell>
          <cell r="J66" t="str">
            <v>TOTAL GROUP</v>
          </cell>
          <cell r="K66">
            <v>0</v>
          </cell>
          <cell r="L66">
            <v>0</v>
          </cell>
          <cell r="M66">
            <v>0</v>
          </cell>
          <cell r="N66">
            <v>-5.0225291883240928</v>
          </cell>
          <cell r="O66">
            <v>7.44739459728385</v>
          </cell>
          <cell r="P66">
            <v>9.0362986558456626</v>
          </cell>
          <cell r="R66" t="str">
            <v>TOTAL GROUP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Z66" t="str">
            <v>TOTAL GROUP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C1">
            <v>1</v>
          </cell>
          <cell r="D1">
            <v>2</v>
          </cell>
          <cell r="E1">
            <v>3</v>
          </cell>
          <cell r="F1">
            <v>4</v>
          </cell>
          <cell r="G1">
            <v>5</v>
          </cell>
          <cell r="H1">
            <v>6</v>
          </cell>
          <cell r="I1">
            <v>7</v>
          </cell>
          <cell r="J1">
            <v>8</v>
          </cell>
          <cell r="K1">
            <v>9</v>
          </cell>
          <cell r="L1">
            <v>10</v>
          </cell>
          <cell r="M1">
            <v>11</v>
          </cell>
          <cell r="N1">
            <v>12</v>
          </cell>
          <cell r="O1">
            <v>13</v>
          </cell>
          <cell r="P1">
            <v>14</v>
          </cell>
          <cell r="Q1">
            <v>15</v>
          </cell>
          <cell r="R1">
            <v>16</v>
          </cell>
          <cell r="S1">
            <v>17</v>
          </cell>
          <cell r="T1">
            <v>18</v>
          </cell>
          <cell r="U1">
            <v>19</v>
          </cell>
          <cell r="V1">
            <v>20</v>
          </cell>
          <cell r="W1">
            <v>21</v>
          </cell>
          <cell r="X1">
            <v>22</v>
          </cell>
          <cell r="Y1">
            <v>23</v>
          </cell>
          <cell r="Z1">
            <v>24</v>
          </cell>
          <cell r="AA1">
            <v>25</v>
          </cell>
          <cell r="AB1">
            <v>26</v>
          </cell>
          <cell r="AC1">
            <v>27</v>
          </cell>
          <cell r="AD1">
            <v>28</v>
          </cell>
          <cell r="AE1">
            <v>29</v>
          </cell>
          <cell r="AF1">
            <v>30</v>
          </cell>
          <cell r="AG1">
            <v>31</v>
          </cell>
        </row>
        <row r="2">
          <cell r="C2">
            <v>2</v>
          </cell>
          <cell r="F2" t="str">
            <v>Mar 16</v>
          </cell>
          <cell r="G2" t="str">
            <v>Mar 16</v>
          </cell>
          <cell r="H2" t="str">
            <v>Mar 16</v>
          </cell>
          <cell r="I2" t="str">
            <v>Mar 16</v>
          </cell>
          <cell r="J2" t="str">
            <v>Mar 16</v>
          </cell>
          <cell r="K2" t="str">
            <v>Mar 16</v>
          </cell>
          <cell r="L2" t="str">
            <v>Mar 16</v>
          </cell>
          <cell r="M2" t="str">
            <v>Mar 16</v>
          </cell>
          <cell r="N2" t="str">
            <v>Mar 16</v>
          </cell>
          <cell r="P2" t="str">
            <v>Mar 16</v>
          </cell>
          <cell r="Q2" t="str">
            <v>Mar 16</v>
          </cell>
          <cell r="R2" t="str">
            <v>Mar 16</v>
          </cell>
          <cell r="S2" t="str">
            <v>Mar 16</v>
          </cell>
          <cell r="T2" t="str">
            <v>Mar 16</v>
          </cell>
          <cell r="U2" t="str">
            <v>Mar 16</v>
          </cell>
          <cell r="V2" t="str">
            <v>Mar 16</v>
          </cell>
          <cell r="W2" t="str">
            <v>Mar 16</v>
          </cell>
          <cell r="X2" t="str">
            <v>Mar 16</v>
          </cell>
          <cell r="Y2" t="str">
            <v>Mar 16</v>
          </cell>
          <cell r="Z2" t="str">
            <v>Mar 16</v>
          </cell>
          <cell r="AA2" t="str">
            <v>Mar 16</v>
          </cell>
          <cell r="AB2" t="str">
            <v>Mar 16</v>
          </cell>
          <cell r="AC2" t="str">
            <v>Mar 16</v>
          </cell>
          <cell r="AD2" t="str">
            <v>Mar 16</v>
          </cell>
          <cell r="AE2" t="str">
            <v>Mar 16</v>
          </cell>
          <cell r="AF2" t="str">
            <v>Mar 16</v>
          </cell>
          <cell r="AG2" t="str">
            <v>Mar 16</v>
          </cell>
        </row>
        <row r="3">
          <cell r="C3">
            <v>3</v>
          </cell>
          <cell r="F3" t="str">
            <v>Cem</v>
          </cell>
          <cell r="G3" t="str">
            <v>Cem</v>
          </cell>
          <cell r="H3" t="str">
            <v>CEM</v>
          </cell>
          <cell r="I3" t="str">
            <v>Agg</v>
          </cell>
          <cell r="J3" t="str">
            <v>Agg</v>
          </cell>
          <cell r="K3" t="str">
            <v>AGG</v>
          </cell>
          <cell r="L3" t="str">
            <v>Total</v>
          </cell>
          <cell r="M3" t="str">
            <v>Total</v>
          </cell>
          <cell r="N3" t="str">
            <v>TOTAL</v>
          </cell>
          <cell r="P3" t="str">
            <v>CEM volume</v>
          </cell>
          <cell r="R3" t="str">
            <v>CEM Revenue</v>
          </cell>
          <cell r="T3" t="str">
            <v>CEM EBITDA</v>
          </cell>
          <cell r="V3" t="str">
            <v>AGG volume</v>
          </cell>
          <cell r="X3" t="str">
            <v>AGG Revenue</v>
          </cell>
          <cell r="Z3" t="str">
            <v>AGG EBITDA</v>
          </cell>
          <cell r="AB3" t="str">
            <v>RMC Volume</v>
          </cell>
          <cell r="AD3" t="str">
            <v>TOTAL Revenue</v>
          </cell>
          <cell r="AF3" t="str">
            <v>TOTAL EBITDA</v>
          </cell>
        </row>
        <row r="4">
          <cell r="C4">
            <v>4</v>
          </cell>
          <cell r="F4" t="str">
            <v>Rev</v>
          </cell>
          <cell r="G4" t="str">
            <v>EBITDA</v>
          </cell>
          <cell r="H4" t="str">
            <v>Opr. Lvrg.</v>
          </cell>
          <cell r="I4" t="str">
            <v>Rev</v>
          </cell>
          <cell r="J4" t="str">
            <v>EBITDA</v>
          </cell>
          <cell r="K4" t="str">
            <v>Opr. Lvrg.</v>
          </cell>
          <cell r="L4" t="str">
            <v>Rev</v>
          </cell>
          <cell r="M4" t="str">
            <v>EBITDA</v>
          </cell>
          <cell r="N4" t="str">
            <v>Opr. Lvrg.</v>
          </cell>
          <cell r="P4" t="str">
            <v>% Region</v>
          </cell>
          <cell r="Q4" t="str">
            <v>% Group</v>
          </cell>
          <cell r="R4" t="str">
            <v>% Region</v>
          </cell>
          <cell r="S4" t="str">
            <v>% Group</v>
          </cell>
          <cell r="T4" t="str">
            <v>% Region</v>
          </cell>
          <cell r="U4" t="str">
            <v>% Group</v>
          </cell>
          <cell r="V4" t="str">
            <v>% Region</v>
          </cell>
          <cell r="W4" t="str">
            <v>% Group</v>
          </cell>
          <cell r="X4" t="str">
            <v>% Region</v>
          </cell>
          <cell r="Y4" t="str">
            <v>% Group</v>
          </cell>
          <cell r="Z4" t="str">
            <v>% Region</v>
          </cell>
          <cell r="AA4" t="str">
            <v>% Group</v>
          </cell>
          <cell r="AB4" t="str">
            <v>% Region</v>
          </cell>
          <cell r="AC4" t="str">
            <v>% Group</v>
          </cell>
          <cell r="AD4" t="str">
            <v>% Region</v>
          </cell>
          <cell r="AE4" t="str">
            <v>% Group</v>
          </cell>
          <cell r="AF4" t="str">
            <v>% Region</v>
          </cell>
          <cell r="AG4" t="str">
            <v>% Group</v>
          </cell>
        </row>
        <row r="5">
          <cell r="C5">
            <v>5</v>
          </cell>
          <cell r="D5" t="str">
            <v>Benelux</v>
          </cell>
          <cell r="E5" t="str">
            <v>EUR</v>
          </cell>
          <cell r="F5">
            <v>4.2109999999999985</v>
          </cell>
          <cell r="G5">
            <v>6.8945000000000007</v>
          </cell>
          <cell r="H5">
            <v>1.6372595582996921</v>
          </cell>
          <cell r="I5">
            <v>-3.1510000000000034</v>
          </cell>
          <cell r="J5">
            <v>1.6834999999999996</v>
          </cell>
          <cell r="K5" t="str">
            <v>&gt;100%</v>
          </cell>
          <cell r="L5">
            <v>7.9269999999999925</v>
          </cell>
          <cell r="M5">
            <v>7.0919999999999996</v>
          </cell>
          <cell r="N5">
            <v>0.89466380724107564</v>
          </cell>
          <cell r="P5">
            <v>0.34901055801079284</v>
          </cell>
          <cell r="Q5">
            <v>6.7383986053673892E-2</v>
          </cell>
          <cell r="R5">
            <v>0.28027664956061638</v>
          </cell>
          <cell r="S5">
            <v>6.0368401181529432E-2</v>
          </cell>
          <cell r="T5">
            <v>-0.42059457042701692</v>
          </cell>
          <cell r="U5">
            <v>-1.1559546225903551E-2</v>
          </cell>
          <cell r="V5">
            <v>0.26622260912064089</v>
          </cell>
          <cell r="W5">
            <v>6.5231146038621624E-2</v>
          </cell>
          <cell r="X5">
            <v>0.21608170517496031</v>
          </cell>
          <cell r="Y5">
            <v>6.3291068773896286E-2</v>
          </cell>
          <cell r="Z5">
            <v>0.18696603328626216</v>
          </cell>
          <cell r="AA5">
            <v>5.9663905995737954E-2</v>
          </cell>
          <cell r="AB5">
            <v>0.38864151521422791</v>
          </cell>
          <cell r="AC5">
            <v>0.11981119848247447</v>
          </cell>
          <cell r="AD5">
            <v>0.21906174523499072</v>
          </cell>
          <cell r="AE5">
            <v>5.3913971875080222E-2</v>
          </cell>
          <cell r="AF5">
            <v>-4.7678513965523861E-2</v>
          </cell>
          <cell r="AG5">
            <v>-4.3155064061387877E-3</v>
          </cell>
        </row>
        <row r="6">
          <cell r="C6">
            <v>6</v>
          </cell>
          <cell r="D6" t="str">
            <v>France</v>
          </cell>
          <cell r="E6" t="str">
            <v>EUR</v>
          </cell>
          <cell r="F6">
            <v>0</v>
          </cell>
          <cell r="G6">
            <v>0</v>
          </cell>
          <cell r="H6"/>
          <cell r="I6">
            <v>0</v>
          </cell>
          <cell r="J6">
            <v>0</v>
          </cell>
          <cell r="K6"/>
          <cell r="L6">
            <v>0</v>
          </cell>
          <cell r="M6">
            <v>0</v>
          </cell>
          <cell r="N6"/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</row>
        <row r="7">
          <cell r="C7">
            <v>7</v>
          </cell>
          <cell r="D7" t="str">
            <v>Germany</v>
          </cell>
          <cell r="E7" t="str">
            <v>EUR</v>
          </cell>
          <cell r="F7">
            <v>3.0060000000000002</v>
          </cell>
          <cell r="G7">
            <v>6.3216199999999994</v>
          </cell>
          <cell r="H7">
            <v>2.1030006653359945</v>
          </cell>
          <cell r="I7">
            <v>2.5400000000000009</v>
          </cell>
          <cell r="J7">
            <v>1.333</v>
          </cell>
          <cell r="K7">
            <v>0.52480314960629904</v>
          </cell>
          <cell r="L7">
            <v>3.3412399999999707</v>
          </cell>
          <cell r="M7">
            <v>8.3154599999999999</v>
          </cell>
          <cell r="N7">
            <v>2.4887347212412378</v>
          </cell>
          <cell r="P7">
            <v>0.3905033815179782</v>
          </cell>
          <cell r="Q7">
            <v>7.5395067026328214E-2</v>
          </cell>
          <cell r="R7">
            <v>0.34718026639070199</v>
          </cell>
          <cell r="S7">
            <v>7.4778678982500624E-2</v>
          </cell>
          <cell r="T7">
            <v>-0.31975867269984909</v>
          </cell>
          <cell r="U7">
            <v>-8.7881903811900461E-3</v>
          </cell>
          <cell r="V7">
            <v>0.17375660962196057</v>
          </cell>
          <cell r="W7">
            <v>4.2574681447471015E-2</v>
          </cell>
          <cell r="X7">
            <v>8.882230619946907E-2</v>
          </cell>
          <cell r="Y7">
            <v>2.6016356571116658E-2</v>
          </cell>
          <cell r="Z7">
            <v>3.9560102353745899E-3</v>
          </cell>
          <cell r="AA7">
            <v>1.2624272904168724E-3</v>
          </cell>
          <cell r="AB7">
            <v>0.21469228525475462</v>
          </cell>
          <cell r="AC7">
            <v>6.6185775307958522E-2</v>
          </cell>
          <cell r="AD7">
            <v>0.26264277136151165</v>
          </cell>
          <cell r="AE7">
            <v>6.4639834641999683E-2</v>
          </cell>
          <cell r="AF7">
            <v>-0.33412416193571814</v>
          </cell>
          <cell r="AG7">
            <v>-3.0242447621626551E-2</v>
          </cell>
        </row>
        <row r="8">
          <cell r="C8">
            <v>8</v>
          </cell>
          <cell r="D8" t="str">
            <v>Italy</v>
          </cell>
          <cell r="E8" t="str">
            <v>EUR</v>
          </cell>
          <cell r="F8">
            <v>0</v>
          </cell>
          <cell r="G8">
            <v>0</v>
          </cell>
          <cell r="H8"/>
          <cell r="I8">
            <v>0</v>
          </cell>
          <cell r="J8">
            <v>0</v>
          </cell>
          <cell r="K8"/>
          <cell r="L8">
            <v>0</v>
          </cell>
          <cell r="M8">
            <v>0</v>
          </cell>
          <cell r="N8"/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</row>
        <row r="9">
          <cell r="C9">
            <v>9</v>
          </cell>
          <cell r="E9" t="str">
            <v>EUR</v>
          </cell>
          <cell r="F9">
            <v>0</v>
          </cell>
          <cell r="G9">
            <v>0</v>
          </cell>
          <cell r="H9"/>
          <cell r="I9">
            <v>0</v>
          </cell>
          <cell r="J9">
            <v>0</v>
          </cell>
          <cell r="K9"/>
          <cell r="L9">
            <v>0</v>
          </cell>
          <cell r="M9">
            <v>0</v>
          </cell>
          <cell r="N9"/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</row>
        <row r="10">
          <cell r="C10">
            <v>10</v>
          </cell>
          <cell r="D10" t="str">
            <v>Spain</v>
          </cell>
          <cell r="E10" t="str">
            <v>EUR</v>
          </cell>
          <cell r="F10">
            <v>0</v>
          </cell>
          <cell r="G10">
            <v>0</v>
          </cell>
          <cell r="H10"/>
          <cell r="I10">
            <v>0.31199999999999983</v>
          </cell>
          <cell r="J10">
            <v>-4.8499999999999988E-2</v>
          </cell>
          <cell r="K10"/>
          <cell r="L10">
            <v>-2.7593599999999991</v>
          </cell>
          <cell r="M10">
            <v>-6.5740000000000021E-2</v>
          </cell>
          <cell r="N10"/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5.103800327745197E-2</v>
          </cell>
          <cell r="W10">
            <v>1.2505577404969517E-2</v>
          </cell>
          <cell r="X10">
            <v>2.1904887853612037E-2</v>
          </cell>
          <cell r="Y10">
            <v>6.4160163976163401E-3</v>
          </cell>
          <cell r="Z10">
            <v>-8.6604548396038306E-3</v>
          </cell>
          <cell r="AA10">
            <v>-2.7636921763180178E-3</v>
          </cell>
          <cell r="AB10">
            <v>3.9408052223592845E-2</v>
          </cell>
          <cell r="AC10">
            <v>1.2148794665351155E-2</v>
          </cell>
          <cell r="AD10">
            <v>1.961467035573845E-2</v>
          </cell>
          <cell r="AE10">
            <v>4.8274279234096842E-3</v>
          </cell>
          <cell r="AF10">
            <v>-3.3259084749665657E-2</v>
          </cell>
          <cell r="AG10">
            <v>-3.0103663340531298E-3</v>
          </cell>
        </row>
        <row r="11">
          <cell r="C11">
            <v>11</v>
          </cell>
          <cell r="D11" t="str">
            <v>United Kingdom</v>
          </cell>
          <cell r="E11" t="str">
            <v>GBP</v>
          </cell>
          <cell r="F11">
            <v>0.94051179330000423</v>
          </cell>
          <cell r="G11">
            <v>-4.7718094976249992</v>
          </cell>
          <cell r="H11"/>
          <cell r="I11">
            <v>-1.7080117328999904</v>
          </cell>
          <cell r="J11">
            <v>-1.1612405725250028</v>
          </cell>
          <cell r="K11"/>
          <cell r="L11">
            <v>-8.6813935123000192</v>
          </cell>
          <cell r="M11">
            <v>-5.3095877835999978</v>
          </cell>
          <cell r="N11"/>
          <cell r="P11">
            <v>0.26107461115927416</v>
          </cell>
          <cell r="Q11">
            <v>5.0406062377003624E-2</v>
          </cell>
          <cell r="R11">
            <v>0.37798827851720623</v>
          </cell>
          <cell r="S11">
            <v>8.1414374244927409E-2</v>
          </cell>
          <cell r="T11">
            <v>1.7661792255215072</v>
          </cell>
          <cell r="U11">
            <v>4.8541355110500867E-2</v>
          </cell>
          <cell r="V11">
            <v>0.51989252421086019</v>
          </cell>
          <cell r="W11">
            <v>0.12738657052158264</v>
          </cell>
          <cell r="X11">
            <v>0.68264458318107435</v>
          </cell>
          <cell r="Y11">
            <v>0.19994892777830503</v>
          </cell>
          <cell r="Z11">
            <v>0.8177384113179671</v>
          </cell>
          <cell r="AA11">
            <v>0.26095364406259897</v>
          </cell>
          <cell r="AB11">
            <v>0.35725814730742467</v>
          </cell>
          <cell r="AC11">
            <v>0.11013626985510465</v>
          </cell>
          <cell r="AD11">
            <v>0.50344898576535735</v>
          </cell>
          <cell r="AE11">
            <v>0.12390540589355077</v>
          </cell>
          <cell r="AF11">
            <v>1.4195727680403392</v>
          </cell>
          <cell r="AG11">
            <v>0.12848922638167934</v>
          </cell>
        </row>
        <row r="12">
          <cell r="C12">
            <v>12</v>
          </cell>
          <cell r="D12" t="str">
            <v>Other WeSo Europe</v>
          </cell>
          <cell r="E12" t="str">
            <v>EUR</v>
          </cell>
          <cell r="F12">
            <v>0</v>
          </cell>
          <cell r="G12">
            <v>0</v>
          </cell>
          <cell r="H12"/>
          <cell r="I12">
            <v>0</v>
          </cell>
          <cell r="J12">
            <v>0</v>
          </cell>
          <cell r="K12"/>
          <cell r="L12">
            <v>0</v>
          </cell>
          <cell r="M12">
            <v>0</v>
          </cell>
          <cell r="N12"/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</row>
        <row r="13">
          <cell r="C13">
            <v>13</v>
          </cell>
          <cell r="D13" t="str">
            <v>WESTERN AND SOUTHERN EUROPE</v>
          </cell>
          <cell r="E13" t="str">
            <v>EUR</v>
          </cell>
          <cell r="F13">
            <v>5.0157100000000128</v>
          </cell>
          <cell r="G13">
            <v>6.7550449999999991</v>
          </cell>
          <cell r="H13">
            <v>1.3467774253296108</v>
          </cell>
          <cell r="I13">
            <v>-6.2776399999999626</v>
          </cell>
          <cell r="J13">
            <v>0.64766499999999638</v>
          </cell>
          <cell r="K13" t="str">
            <v>&gt;100%</v>
          </cell>
          <cell r="L13">
            <v>-14.360840000000053</v>
          </cell>
          <cell r="M13">
            <v>7.188289999999995</v>
          </cell>
          <cell r="N13" t="str">
            <v>&gt;100%</v>
          </cell>
          <cell r="P13">
            <v>1</v>
          </cell>
          <cell r="Q13">
            <v>0.19307148310278366</v>
          </cell>
          <cell r="R13">
            <v>1</v>
          </cell>
          <cell r="S13">
            <v>0.21538862147869853</v>
          </cell>
          <cell r="T13">
            <v>1</v>
          </cell>
          <cell r="U13">
            <v>2.7483821805325482E-2</v>
          </cell>
          <cell r="V13">
            <v>1</v>
          </cell>
          <cell r="W13">
            <v>0.24502481684063734</v>
          </cell>
          <cell r="X13">
            <v>1</v>
          </cell>
          <cell r="Y13">
            <v>0.29290341226551231</v>
          </cell>
          <cell r="Z13">
            <v>1</v>
          </cell>
          <cell r="AA13">
            <v>0.31911628517243579</v>
          </cell>
          <cell r="AB13">
            <v>1</v>
          </cell>
          <cell r="AC13">
            <v>0.3082820383108888</v>
          </cell>
          <cell r="AD13">
            <v>1</v>
          </cell>
          <cell r="AE13">
            <v>0.24611313042012842</v>
          </cell>
          <cell r="AF13">
            <v>1</v>
          </cell>
          <cell r="AG13">
            <v>9.0512602998896172E-2</v>
          </cell>
        </row>
        <row r="14">
          <cell r="C14">
            <v>14</v>
          </cell>
          <cell r="D14" t="str">
            <v>Albania</v>
          </cell>
          <cell r="E14" t="str">
            <v>ALL</v>
          </cell>
          <cell r="F14">
            <v>0</v>
          </cell>
          <cell r="G14">
            <v>0</v>
          </cell>
          <cell r="H14"/>
          <cell r="I14">
            <v>0</v>
          </cell>
          <cell r="J14">
            <v>0</v>
          </cell>
          <cell r="K14"/>
          <cell r="L14">
            <v>0</v>
          </cell>
          <cell r="M14">
            <v>0</v>
          </cell>
          <cell r="N14"/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</row>
        <row r="15">
          <cell r="C15">
            <v>15</v>
          </cell>
          <cell r="D15" t="str">
            <v>Bosnia</v>
          </cell>
          <cell r="E15" t="str">
            <v>BAM</v>
          </cell>
          <cell r="F15">
            <v>0</v>
          </cell>
          <cell r="G15">
            <v>0</v>
          </cell>
          <cell r="H15"/>
          <cell r="I15">
            <v>0</v>
          </cell>
          <cell r="J15">
            <v>0</v>
          </cell>
          <cell r="K15"/>
          <cell r="L15">
            <v>0</v>
          </cell>
          <cell r="M15">
            <v>0.27537664000000001</v>
          </cell>
          <cell r="N15" t="str">
            <v>&gt;100%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-5.8182727678339583E-4</v>
          </cell>
          <cell r="AG15">
            <v>-1.8337562050852898E-5</v>
          </cell>
        </row>
        <row r="16">
          <cell r="C16">
            <v>16</v>
          </cell>
          <cell r="D16" t="str">
            <v>Bulgaria</v>
          </cell>
          <cell r="E16" t="str">
            <v>BGN</v>
          </cell>
          <cell r="F16">
            <v>0</v>
          </cell>
          <cell r="G16">
            <v>0</v>
          </cell>
          <cell r="H16"/>
          <cell r="I16">
            <v>0</v>
          </cell>
          <cell r="J16">
            <v>0</v>
          </cell>
          <cell r="K16"/>
          <cell r="L16">
            <v>0</v>
          </cell>
          <cell r="M16">
            <v>0</v>
          </cell>
          <cell r="N16"/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</row>
        <row r="17">
          <cell r="C17">
            <v>17</v>
          </cell>
          <cell r="D17" t="str">
            <v>Croatia</v>
          </cell>
          <cell r="E17" t="str">
            <v>HRK</v>
          </cell>
          <cell r="F17">
            <v>0</v>
          </cell>
          <cell r="G17">
            <v>0</v>
          </cell>
          <cell r="H17"/>
          <cell r="I17">
            <v>0</v>
          </cell>
          <cell r="J17">
            <v>0</v>
          </cell>
          <cell r="K17"/>
          <cell r="L17">
            <v>0</v>
          </cell>
          <cell r="M17">
            <v>0</v>
          </cell>
          <cell r="N17"/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</row>
        <row r="18">
          <cell r="C18">
            <v>18</v>
          </cell>
          <cell r="D18" t="str">
            <v>Czech Republic</v>
          </cell>
          <cell r="E18" t="str">
            <v>CZK</v>
          </cell>
          <cell r="F18">
            <v>3.2361196898000344</v>
          </cell>
          <cell r="G18">
            <v>-17.571419220199999</v>
          </cell>
          <cell r="H18"/>
          <cell r="I18">
            <v>-38.220993496600016</v>
          </cell>
          <cell r="J18">
            <v>-34.91924140119999</v>
          </cell>
          <cell r="K18"/>
          <cell r="L18">
            <v>-39.377700751599946</v>
          </cell>
          <cell r="M18">
            <v>-71.785474994400005</v>
          </cell>
          <cell r="N18"/>
          <cell r="P18">
            <v>6.1943955553137454E-2</v>
          </cell>
          <cell r="Q18">
            <v>1.3907634281767669E-2</v>
          </cell>
          <cell r="R18">
            <v>6.2351921911363649E-2</v>
          </cell>
          <cell r="S18">
            <v>1.140477250657136E-2</v>
          </cell>
          <cell r="T18">
            <v>0.11980787344106755</v>
          </cell>
          <cell r="U18">
            <v>2.593159515774024E-3</v>
          </cell>
          <cell r="V18">
            <v>0.17276813550302419</v>
          </cell>
          <cell r="W18">
            <v>1.6146676126264619E-2</v>
          </cell>
          <cell r="X18">
            <v>0.14850250670559623</v>
          </cell>
          <cell r="Y18">
            <v>1.029789741941373E-2</v>
          </cell>
          <cell r="Z18">
            <v>0.555311800375758</v>
          </cell>
          <cell r="AA18">
            <v>-1.1227641631527356E-2</v>
          </cell>
          <cell r="AB18">
            <v>0.11463112123333129</v>
          </cell>
          <cell r="AC18">
            <v>1.5878808947412577E-2</v>
          </cell>
          <cell r="AD18">
            <v>7.0788903415073337E-2</v>
          </cell>
          <cell r="AE18">
            <v>9.549118663649039E-3</v>
          </cell>
          <cell r="AF18">
            <v>-3.6963518687889399E-2</v>
          </cell>
          <cell r="AG18">
            <v>-1.1649863191432557E-3</v>
          </cell>
        </row>
        <row r="19">
          <cell r="C19">
            <v>19</v>
          </cell>
          <cell r="D19" t="str">
            <v>Georgia</v>
          </cell>
          <cell r="E19" t="str">
            <v>GEL</v>
          </cell>
          <cell r="F19">
            <v>4.5690216047999996</v>
          </cell>
          <cell r="G19">
            <v>-2.5846248699999852E-2</v>
          </cell>
          <cell r="H19"/>
          <cell r="I19">
            <v>0.28198875840000004</v>
          </cell>
          <cell r="J19">
            <v>5.1972184400000003E-2</v>
          </cell>
          <cell r="K19">
            <v>0.1843058733790999</v>
          </cell>
          <cell r="L19">
            <v>6.2920384950999875</v>
          </cell>
          <cell r="M19">
            <v>3.8094171600000004E-2</v>
          </cell>
          <cell r="N19">
            <v>6.054344967798015E-3</v>
          </cell>
          <cell r="P19">
            <v>7.8444005531817435E-2</v>
          </cell>
          <cell r="Q19">
            <v>1.7612219477937736E-2</v>
          </cell>
          <cell r="R19">
            <v>6.9287221397529117E-2</v>
          </cell>
          <cell r="S19">
            <v>1.2673306185727177E-2</v>
          </cell>
          <cell r="T19">
            <v>-7.7494168643328101E-2</v>
          </cell>
          <cell r="U19">
            <v>-1.6773083025573535E-3</v>
          </cell>
          <cell r="V19">
            <v>2.7543258933328645E-3</v>
          </cell>
          <cell r="W19">
            <v>2.5741557039059298E-4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0.12368309391784321</v>
          </cell>
          <cell r="AC19">
            <v>1.7132696576776255E-2</v>
          </cell>
          <cell r="AD19">
            <v>5.1597772366633904E-2</v>
          </cell>
          <cell r="AE19">
            <v>6.9603176110794697E-3</v>
          </cell>
          <cell r="AF19">
            <v>1.8601516142262593E-2</v>
          </cell>
          <cell r="AG19">
            <v>5.8626755758938083E-4</v>
          </cell>
        </row>
        <row r="20">
          <cell r="C20">
            <v>20</v>
          </cell>
          <cell r="D20" t="str">
            <v>Greece</v>
          </cell>
          <cell r="E20" t="str">
            <v>EUR</v>
          </cell>
          <cell r="F20">
            <v>0</v>
          </cell>
          <cell r="G20">
            <v>0</v>
          </cell>
          <cell r="H20"/>
          <cell r="I20">
            <v>0</v>
          </cell>
          <cell r="J20">
            <v>0</v>
          </cell>
          <cell r="K20"/>
          <cell r="L20">
            <v>0</v>
          </cell>
          <cell r="M20">
            <v>0</v>
          </cell>
          <cell r="N20"/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</row>
        <row r="21">
          <cell r="C21">
            <v>21</v>
          </cell>
          <cell r="D21" t="str">
            <v>Hungary</v>
          </cell>
          <cell r="E21" t="str">
            <v>HUF</v>
          </cell>
          <cell r="F21">
            <v>0</v>
          </cell>
          <cell r="G21">
            <v>0</v>
          </cell>
          <cell r="H21"/>
          <cell r="I21">
            <v>0</v>
          </cell>
          <cell r="J21">
            <v>0</v>
          </cell>
          <cell r="K21"/>
          <cell r="L21">
            <v>0</v>
          </cell>
          <cell r="M21">
            <v>143.65145471880001</v>
          </cell>
          <cell r="N21" t="str">
            <v>&gt;100%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-0.12555175560286946</v>
          </cell>
          <cell r="AG21">
            <v>-3.9570387997093642E-3</v>
          </cell>
        </row>
        <row r="22">
          <cell r="C22">
            <v>22</v>
          </cell>
          <cell r="D22" t="str">
            <v>Kazakhstan</v>
          </cell>
          <cell r="E22" t="str">
            <v>KZT</v>
          </cell>
          <cell r="F22">
            <v>-327.46695460839965</v>
          </cell>
          <cell r="G22">
            <v>641.1404595445</v>
          </cell>
          <cell r="H22" t="str">
            <v>&gt;100%</v>
          </cell>
          <cell r="I22">
            <v>4.7052620807000025</v>
          </cell>
          <cell r="J22">
            <v>-51.123044977900008</v>
          </cell>
          <cell r="K22"/>
          <cell r="L22">
            <v>-357.44355396559968</v>
          </cell>
          <cell r="M22">
            <v>549.32817853949996</v>
          </cell>
          <cell r="N22" t="str">
            <v>&gt;100%</v>
          </cell>
          <cell r="P22">
            <v>7.0864454024042914E-2</v>
          </cell>
          <cell r="Q22">
            <v>1.5910461341108358E-2</v>
          </cell>
          <cell r="R22">
            <v>8.2000339609218043E-2</v>
          </cell>
          <cell r="S22">
            <v>1.4998659063535376E-2</v>
          </cell>
          <cell r="T22">
            <v>-0.54016115749347837</v>
          </cell>
          <cell r="U22">
            <v>-1.1691418980862961E-2</v>
          </cell>
          <cell r="V22">
            <v>1.3086249183696457E-2</v>
          </cell>
          <cell r="W22">
            <v>1.2230231382744925E-3</v>
          </cell>
          <cell r="X22">
            <v>6.2513674192255118E-3</v>
          </cell>
          <cell r="Y22">
            <v>4.3350069869105788E-4</v>
          </cell>
          <cell r="Z22">
            <v>7.7801028271850772E-2</v>
          </cell>
          <cell r="AA22">
            <v>-1.5730298967347532E-3</v>
          </cell>
          <cell r="AB22">
            <v>1.6491925393757188E-2</v>
          </cell>
          <cell r="AC22">
            <v>2.284476760629536E-3</v>
          </cell>
          <cell r="AD22">
            <v>5.5272400557768518E-2</v>
          </cell>
          <cell r="AE22">
            <v>7.4560091523961378E-3</v>
          </cell>
          <cell r="AF22">
            <v>-0.24988368753437704</v>
          </cell>
          <cell r="AG22">
            <v>-7.8756321824414409E-3</v>
          </cell>
        </row>
        <row r="23">
          <cell r="C23">
            <v>23</v>
          </cell>
          <cell r="D23" t="str">
            <v>Poland</v>
          </cell>
          <cell r="E23" t="str">
            <v>PLN</v>
          </cell>
          <cell r="F23">
            <v>-13.565039403900016</v>
          </cell>
          <cell r="G23">
            <v>-2.9318047499000013</v>
          </cell>
          <cell r="H23"/>
          <cell r="I23">
            <v>2.0410209450999979</v>
          </cell>
          <cell r="J23">
            <v>-2.2080772964000004</v>
          </cell>
          <cell r="K23"/>
          <cell r="L23">
            <v>-7.4430077941000832</v>
          </cell>
          <cell r="M23">
            <v>-7.0191349798000005</v>
          </cell>
          <cell r="N23"/>
          <cell r="P23">
            <v>0.15283303198508991</v>
          </cell>
          <cell r="Q23">
            <v>3.4314016533848427E-2</v>
          </cell>
          <cell r="R23">
            <v>0.1497577908709572</v>
          </cell>
          <cell r="S23">
            <v>2.7392155423819921E-2</v>
          </cell>
          <cell r="T23">
            <v>0.73267729543403537</v>
          </cell>
          <cell r="U23">
            <v>1.5858299175812624E-2</v>
          </cell>
          <cell r="V23">
            <v>0.24763106487217701</v>
          </cell>
          <cell r="W23">
            <v>2.3143264188453756E-2</v>
          </cell>
          <cell r="X23">
            <v>0.11137699984687301</v>
          </cell>
          <cell r="Y23">
            <v>7.7234313733098416E-3</v>
          </cell>
          <cell r="Z23">
            <v>0.52993688615883083</v>
          </cell>
          <cell r="AA23">
            <v>-1.071459572998947E-2</v>
          </cell>
          <cell r="AB23">
            <v>0.23830514867212349</v>
          </cell>
          <cell r="AC23">
            <v>3.3010249627124164E-2</v>
          </cell>
          <cell r="AD23">
            <v>0.12123365644107587</v>
          </cell>
          <cell r="AE23">
            <v>1.6353898923900909E-2</v>
          </cell>
          <cell r="AF23">
            <v>0.14492586206348379</v>
          </cell>
          <cell r="AG23">
            <v>4.5676562347761081E-3</v>
          </cell>
        </row>
        <row r="24">
          <cell r="C24">
            <v>24</v>
          </cell>
          <cell r="D24" t="str">
            <v>Romania</v>
          </cell>
          <cell r="E24" t="str">
            <v>RON</v>
          </cell>
          <cell r="F24">
            <v>22.772049236200004</v>
          </cell>
          <cell r="G24">
            <v>9.8809731633999967</v>
          </cell>
          <cell r="H24">
            <v>0.43390794833222679</v>
          </cell>
          <cell r="I24">
            <v>-2.7489665175999995</v>
          </cell>
          <cell r="J24">
            <v>-0.30188735220000007</v>
          </cell>
          <cell r="K24"/>
          <cell r="L24">
            <v>20.747010365399987</v>
          </cell>
          <cell r="M24">
            <v>9.710884404099998</v>
          </cell>
          <cell r="N24">
            <v>0.46806186689408247</v>
          </cell>
          <cell r="P24">
            <v>0.10437522221533346</v>
          </cell>
          <cell r="Q24">
            <v>2.3434286778858539E-2</v>
          </cell>
          <cell r="R24">
            <v>8.6855016197541851E-2</v>
          </cell>
          <cell r="S24">
            <v>1.5886626593413878E-2</v>
          </cell>
          <cell r="T24">
            <v>0.71205179921393813</v>
          </cell>
          <cell r="U24">
            <v>1.5411874410440127E-2</v>
          </cell>
          <cell r="V24">
            <v>4.4351353105187209E-2</v>
          </cell>
          <cell r="W24">
            <v>4.1450174377700745E-3</v>
          </cell>
          <cell r="X24">
            <v>3.7976451992531995E-2</v>
          </cell>
          <cell r="Y24">
            <v>2.633474785362981E-3</v>
          </cell>
          <cell r="Z24">
            <v>0.14277678400666013</v>
          </cell>
          <cell r="AA24">
            <v>-2.8867504040865815E-3</v>
          </cell>
          <cell r="AB24">
            <v>6.4561490674219651E-2</v>
          </cell>
          <cell r="AC24">
            <v>8.9431174077882706E-3</v>
          </cell>
          <cell r="AD24">
            <v>6.3318174745806949E-2</v>
          </cell>
          <cell r="AE24">
            <v>8.5413494918559485E-3</v>
          </cell>
          <cell r="AF24">
            <v>0.21640265414978499</v>
          </cell>
          <cell r="AG24">
            <v>6.8204040215843467E-3</v>
          </cell>
        </row>
        <row r="25">
          <cell r="C25">
            <v>25</v>
          </cell>
          <cell r="D25" t="str">
            <v>Russia</v>
          </cell>
          <cell r="E25" t="str">
            <v>RUB</v>
          </cell>
          <cell r="F25">
            <v>-58.188734143899637</v>
          </cell>
          <cell r="G25">
            <v>-47.283821759599903</v>
          </cell>
          <cell r="H25"/>
          <cell r="I25">
            <v>3.8787654698000011</v>
          </cell>
          <cell r="J25">
            <v>-5.0663003712999988</v>
          </cell>
          <cell r="K25"/>
          <cell r="L25">
            <v>-59.720681053499902</v>
          </cell>
          <cell r="M25">
            <v>-53.552661721899995</v>
          </cell>
          <cell r="N25"/>
          <cell r="P25">
            <v>0.19207249565691598</v>
          </cell>
          <cell r="Q25">
            <v>4.3124046589037957E-2</v>
          </cell>
          <cell r="R25">
            <v>0.13477164585286328</v>
          </cell>
          <cell r="S25">
            <v>2.465104385191343E-2</v>
          </cell>
          <cell r="T25">
            <v>1.0499474808046039</v>
          </cell>
          <cell r="U25">
            <v>2.2725395441149251E-2</v>
          </cell>
          <cell r="V25">
            <v>0.11275786130967533</v>
          </cell>
          <cell r="W25">
            <v>1.0538197115785405E-2</v>
          </cell>
          <cell r="X25">
            <v>2.1743553269860317E-2</v>
          </cell>
          <cell r="Y25">
            <v>1.5078053971875583E-3</v>
          </cell>
          <cell r="Z25">
            <v>0.106067253929146</v>
          </cell>
          <cell r="AA25">
            <v>-2.144534143072121E-3</v>
          </cell>
          <cell r="AB25">
            <v>0</v>
          </cell>
          <cell r="AC25">
            <v>0</v>
          </cell>
          <cell r="AD25">
            <v>8.5957199660620126E-2</v>
          </cell>
          <cell r="AE25">
            <v>1.1595256600336818E-2</v>
          </cell>
          <cell r="AF25">
            <v>0.43130145965520633</v>
          </cell>
          <cell r="AG25">
            <v>1.3593410956556379E-2</v>
          </cell>
        </row>
        <row r="26">
          <cell r="C26">
            <v>26</v>
          </cell>
          <cell r="D26" t="str">
            <v>Serbia</v>
          </cell>
          <cell r="E26" t="str">
            <v>RSD</v>
          </cell>
          <cell r="F26">
            <v>0</v>
          </cell>
          <cell r="G26">
            <v>0</v>
          </cell>
          <cell r="H26"/>
          <cell r="I26">
            <v>0</v>
          </cell>
          <cell r="J26">
            <v>0</v>
          </cell>
          <cell r="K26"/>
          <cell r="L26">
            <v>0</v>
          </cell>
          <cell r="M26">
            <v>0</v>
          </cell>
          <cell r="N26"/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7">
          <cell r="C27">
            <v>27</v>
          </cell>
          <cell r="D27" t="str">
            <v>Slovakia</v>
          </cell>
          <cell r="E27" t="str">
            <v>SKK</v>
          </cell>
          <cell r="F27">
            <v>0</v>
          </cell>
          <cell r="G27">
            <v>0</v>
          </cell>
          <cell r="H27"/>
          <cell r="I27">
            <v>-7.6218780000000015</v>
          </cell>
          <cell r="J27">
            <v>-2.1690719999999999</v>
          </cell>
          <cell r="K27"/>
          <cell r="L27">
            <v>-9.5800680000000007</v>
          </cell>
          <cell r="M27">
            <v>-12.140778000000001</v>
          </cell>
          <cell r="N27"/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4.5309322886384219E-3</v>
          </cell>
          <cell r="W27">
            <v>4.2345479970407453E-4</v>
          </cell>
          <cell r="X27">
            <v>1.0352247192492127E-2</v>
          </cell>
          <cell r="Y27">
            <v>7.178759605724576E-4</v>
          </cell>
          <cell r="Z27">
            <v>8.4376793006851383E-3</v>
          </cell>
          <cell r="AA27">
            <v>-1.7059828248876653E-4</v>
          </cell>
          <cell r="AB27">
            <v>0</v>
          </cell>
          <cell r="AC27">
            <v>0</v>
          </cell>
          <cell r="AD27">
            <v>2.0027501472191303E-3</v>
          </cell>
          <cell r="AE27">
            <v>2.7016238261664909E-4</v>
          </cell>
          <cell r="AF27">
            <v>-4.5571171041322439E-3</v>
          </cell>
          <cell r="AG27">
            <v>-1.436275351888296E-4</v>
          </cell>
        </row>
        <row r="28">
          <cell r="C28">
            <v>28</v>
          </cell>
          <cell r="D28" t="str">
            <v>Ukraine</v>
          </cell>
          <cell r="E28" t="str">
            <v>UAH</v>
          </cell>
          <cell r="F28">
            <v>79.089997757299997</v>
          </cell>
          <cell r="G28">
            <v>7.9525199710999743</v>
          </cell>
          <cell r="H28">
            <v>0.10055026168420846</v>
          </cell>
          <cell r="I28">
            <v>-1.5142376914000004</v>
          </cell>
          <cell r="J28">
            <v>2.2191274927000006</v>
          </cell>
          <cell r="K28" t="str">
            <v>&gt;100%</v>
          </cell>
          <cell r="L28">
            <v>78.322497014299984</v>
          </cell>
          <cell r="M28">
            <v>10.72811938289999</v>
          </cell>
          <cell r="N28">
            <v>0.13697366391346372</v>
          </cell>
          <cell r="P28">
            <v>5.0163411304291715E-2</v>
          </cell>
          <cell r="Q28">
            <v>1.126267078871819E-2</v>
          </cell>
          <cell r="R28">
            <v>2.133287115631155E-2</v>
          </cell>
          <cell r="S28">
            <v>3.9019894654665054E-3</v>
          </cell>
          <cell r="T28">
            <v>-1.1862705453612974</v>
          </cell>
          <cell r="U28">
            <v>-2.5676014978258003E-2</v>
          </cell>
          <cell r="V28">
            <v>9.4770426904236225E-3</v>
          </cell>
          <cell r="W28">
            <v>8.8571158397652075E-4</v>
          </cell>
          <cell r="X28">
            <v>4.3311693462292295E-3</v>
          </cell>
          <cell r="Y28">
            <v>3.0034467850431943E-4</v>
          </cell>
          <cell r="Z28">
            <v>0.14134237852554365</v>
          </cell>
          <cell r="AA28">
            <v>-2.8577486960634909E-3</v>
          </cell>
          <cell r="AB28">
            <v>9.2886077877428457E-3</v>
          </cell>
          <cell r="AC28">
            <v>1.2866665427514895E-3</v>
          </cell>
          <cell r="AD28">
            <v>1.4628887129524884E-2</v>
          </cell>
          <cell r="AE28">
            <v>1.9733739665080898E-3</v>
          </cell>
          <cell r="AF28">
            <v>-0.53637162336168975</v>
          </cell>
          <cell r="AG28">
            <v>-1.6904927489972878E-2</v>
          </cell>
        </row>
        <row r="29">
          <cell r="C29">
            <v>29</v>
          </cell>
          <cell r="D29" t="str">
            <v>Other Eastern Europe</v>
          </cell>
          <cell r="E29" t="str">
            <v>EUR</v>
          </cell>
          <cell r="F29">
            <v>0</v>
          </cell>
          <cell r="G29">
            <v>0</v>
          </cell>
          <cell r="H29"/>
          <cell r="I29">
            <v>0</v>
          </cell>
          <cell r="J29">
            <v>0</v>
          </cell>
          <cell r="K29"/>
          <cell r="L29">
            <v>0</v>
          </cell>
          <cell r="M29">
            <v>0</v>
          </cell>
          <cell r="N29"/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</row>
        <row r="30">
          <cell r="C30">
            <v>30</v>
          </cell>
          <cell r="D30" t="str">
            <v>Eastern Europe</v>
          </cell>
          <cell r="E30" t="str">
            <v>EUR</v>
          </cell>
          <cell r="F30">
            <v>-13.181319999999971</v>
          </cell>
          <cell r="G30">
            <v>3.3335199999999983</v>
          </cell>
          <cell r="H30" t="str">
            <v>&gt;100%</v>
          </cell>
          <cell r="I30">
            <v>-2.0419000000000018</v>
          </cell>
          <cell r="J30">
            <v>-1.8809199999999988</v>
          </cell>
          <cell r="K30"/>
          <cell r="L30">
            <v>-14.874380000000031</v>
          </cell>
          <cell r="M30">
            <v>0.50965999999999978</v>
          </cell>
          <cell r="N30" t="str">
            <v>&gt;100%</v>
          </cell>
          <cell r="P30">
            <v>0.71069657627062888</v>
          </cell>
          <cell r="Q30">
            <v>0.15956533579127688</v>
          </cell>
          <cell r="R30">
            <v>0.60635680699578465</v>
          </cell>
          <cell r="S30">
            <v>0.11090855309044763</v>
          </cell>
          <cell r="T30">
            <v>0.81055857739554116</v>
          </cell>
          <cell r="U30">
            <v>1.7543986281497712E-2</v>
          </cell>
          <cell r="V30">
            <v>0.60735696484615509</v>
          </cell>
          <cell r="W30">
            <v>5.6762759960619531E-2</v>
          </cell>
          <cell r="X30">
            <v>0.34053429577280842</v>
          </cell>
          <cell r="Y30">
            <v>2.3614330313041946E-2</v>
          </cell>
          <cell r="Z30">
            <v>1.5616738105684747</v>
          </cell>
          <cell r="AA30">
            <v>-3.1574898783962538E-2</v>
          </cell>
          <cell r="AB30">
            <v>0.56696138767901771</v>
          </cell>
          <cell r="AC30">
            <v>7.8536015862482295E-2</v>
          </cell>
          <cell r="AD30">
            <v>0.46479974446372269</v>
          </cell>
          <cell r="AE30">
            <v>6.2699486792343065E-2</v>
          </cell>
          <cell r="AF30">
            <v>-0.14267803755700365</v>
          </cell>
          <cell r="AG30">
            <v>-4.4968111180004071E-3</v>
          </cell>
        </row>
        <row r="31">
          <cell r="C31">
            <v>31</v>
          </cell>
          <cell r="D31" t="str">
            <v>Baltics</v>
          </cell>
          <cell r="E31" t="str">
            <v>EEK</v>
          </cell>
          <cell r="F31">
            <v>-119.02586579999998</v>
          </cell>
          <cell r="G31">
            <v>-0.53381159999999994</v>
          </cell>
          <cell r="H31"/>
          <cell r="I31">
            <v>-35.2590808</v>
          </cell>
          <cell r="J31">
            <v>-0.95861540000000001</v>
          </cell>
          <cell r="K31"/>
          <cell r="L31">
            <v>-182.15614099999999</v>
          </cell>
          <cell r="M31">
            <v>1.0456075999999999</v>
          </cell>
          <cell r="N31" t="str">
            <v>&gt;100%</v>
          </cell>
          <cell r="P31">
            <v>2.1509811637314209E-2</v>
          </cell>
          <cell r="Q31">
            <v>4.8293750544369986E-3</v>
          </cell>
          <cell r="R31">
            <v>3.3518851410225217E-2</v>
          </cell>
          <cell r="S31">
            <v>6.130923687622811E-3</v>
          </cell>
          <cell r="T31">
            <v>6.4107938042143571E-3</v>
          </cell>
          <cell r="U31">
            <v>1.3875724924907311E-4</v>
          </cell>
          <cell r="V31">
            <v>5.0567956279769712E-2</v>
          </cell>
          <cell r="W31">
            <v>4.7260127571513806E-3</v>
          </cell>
          <cell r="X31">
            <v>5.7224921980720371E-2</v>
          </cell>
          <cell r="Y31">
            <v>3.9682587820533072E-3</v>
          </cell>
          <cell r="Z31">
            <v>-3.8813324783151644E-2</v>
          </cell>
          <cell r="AA31">
            <v>7.8475209944832609E-4</v>
          </cell>
          <cell r="AB31">
            <v>4.3345023046989749E-2</v>
          </cell>
          <cell r="AC31">
            <v>6.004192686760685E-3</v>
          </cell>
          <cell r="AD31">
            <v>3.2381280121813225E-2</v>
          </cell>
          <cell r="AE31">
            <v>4.3680954421765001E-3</v>
          </cell>
          <cell r="AF31">
            <v>-9.1142342082644878E-3</v>
          </cell>
          <cell r="AG31">
            <v>-2.872550703776592E-4</v>
          </cell>
        </row>
        <row r="32">
          <cell r="C32">
            <v>32</v>
          </cell>
          <cell r="D32" t="str">
            <v>Denmark</v>
          </cell>
          <cell r="E32" t="str">
            <v>DKK</v>
          </cell>
          <cell r="F32">
            <v>0.96997638510000073</v>
          </cell>
          <cell r="G32">
            <v>0.47472856559999999</v>
          </cell>
          <cell r="H32">
            <v>0.48942280749552203</v>
          </cell>
          <cell r="I32">
            <v>0</v>
          </cell>
          <cell r="J32">
            <v>0</v>
          </cell>
          <cell r="K32"/>
          <cell r="L32">
            <v>8.5429124853000218</v>
          </cell>
          <cell r="M32">
            <v>3.7645559993999989</v>
          </cell>
          <cell r="N32">
            <v>0.44066423551426442</v>
          </cell>
          <cell r="P32">
            <v>8.0026621555108774E-3</v>
          </cell>
          <cell r="Q32">
            <v>1.7967547849590075E-3</v>
          </cell>
          <cell r="R32">
            <v>1.062997509945551E-2</v>
          </cell>
          <cell r="S32">
            <v>1.9443257568250469E-3</v>
          </cell>
          <cell r="T32">
            <v>6.6033641873332577E-2</v>
          </cell>
          <cell r="U32">
            <v>1.4292530354382412E-3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9.6431071186366915E-2</v>
          </cell>
          <cell r="AC32">
            <v>1.3357721179799751E-2</v>
          </cell>
          <cell r="AD32">
            <v>3.7697928123598019E-2</v>
          </cell>
          <cell r="AE32">
            <v>5.0852883949223269E-3</v>
          </cell>
          <cell r="AF32">
            <v>0.13447098759086409</v>
          </cell>
          <cell r="AG32">
            <v>4.2381479476510369E-3</v>
          </cell>
        </row>
        <row r="33">
          <cell r="C33">
            <v>33</v>
          </cell>
          <cell r="D33" t="str">
            <v>Iceland</v>
          </cell>
          <cell r="E33" t="str">
            <v>ISK</v>
          </cell>
          <cell r="F33">
            <v>-3.2376067063999585</v>
          </cell>
          <cell r="G33">
            <v>-4.7014727773999976</v>
          </cell>
          <cell r="H33"/>
          <cell r="I33">
            <v>18.600121011000084</v>
          </cell>
          <cell r="J33">
            <v>9.2360802428000017</v>
          </cell>
          <cell r="K33">
            <v>0.49656022330918159</v>
          </cell>
          <cell r="L33">
            <v>7.3227223282001432</v>
          </cell>
          <cell r="M33">
            <v>-56.437704914999998</v>
          </cell>
          <cell r="N33"/>
          <cell r="P33">
            <v>1.9009612355235803E-3</v>
          </cell>
          <cell r="Q33">
            <v>4.2680312245800864E-4</v>
          </cell>
          <cell r="R33">
            <v>4.1803746360665819E-3</v>
          </cell>
          <cell r="S33">
            <v>7.646311493710574E-4</v>
          </cell>
          <cell r="T33">
            <v>1.9114028296257576E-2</v>
          </cell>
          <cell r="U33">
            <v>4.1371007545339025E-4</v>
          </cell>
          <cell r="V33">
            <v>1.4029677964589845E-2</v>
          </cell>
          <cell r="W33">
            <v>1.3111947153360251E-3</v>
          </cell>
          <cell r="X33">
            <v>2.9870546586669992E-2</v>
          </cell>
          <cell r="Y33">
            <v>2.0713712612351119E-3</v>
          </cell>
          <cell r="Z33">
            <v>-5.3641139874222324E-2</v>
          </cell>
          <cell r="AA33">
            <v>1.0845501478752519E-3</v>
          </cell>
          <cell r="AB33">
            <v>1.2564326668866799E-2</v>
          </cell>
          <cell r="AC33">
            <v>1.7404221522157291E-3</v>
          </cell>
          <cell r="AD33">
            <v>1.5876684137044898E-2</v>
          </cell>
          <cell r="AE33">
            <v>2.1416964170352382E-3</v>
          </cell>
          <cell r="AF33">
            <v>6.6343146678762441E-2</v>
          </cell>
          <cell r="AG33">
            <v>2.0909496983304034E-3</v>
          </cell>
        </row>
        <row r="34">
          <cell r="C34">
            <v>34</v>
          </cell>
          <cell r="D34" t="str">
            <v>Mibau Group</v>
          </cell>
          <cell r="E34" t="str">
            <v>EUR</v>
          </cell>
          <cell r="F34">
            <v>0</v>
          </cell>
          <cell r="G34">
            <v>0</v>
          </cell>
          <cell r="H34"/>
          <cell r="I34">
            <v>0</v>
          </cell>
          <cell r="J34">
            <v>0</v>
          </cell>
          <cell r="K34"/>
          <cell r="L34">
            <v>0</v>
          </cell>
          <cell r="M34">
            <v>-1.2981799999999999</v>
          </cell>
          <cell r="N34"/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0.15381330021121703</v>
          </cell>
          <cell r="AG34">
            <v>4.8477633301466944E-3</v>
          </cell>
        </row>
        <row r="35">
          <cell r="C35">
            <v>35</v>
          </cell>
          <cell r="D35" t="str">
            <v>Nordic Precast Group</v>
          </cell>
          <cell r="E35" t="str">
            <v>NOK</v>
          </cell>
          <cell r="F35">
            <v>0</v>
          </cell>
          <cell r="G35">
            <v>0</v>
          </cell>
          <cell r="H35"/>
          <cell r="I35">
            <v>0</v>
          </cell>
          <cell r="J35">
            <v>0</v>
          </cell>
          <cell r="K35"/>
          <cell r="L35">
            <v>916.11103834259995</v>
          </cell>
          <cell r="M35">
            <v>66.603139996799996</v>
          </cell>
          <cell r="N35">
            <v>7.2702038518492648E-2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</row>
        <row r="36">
          <cell r="C36">
            <v>36</v>
          </cell>
          <cell r="D36" t="str">
            <v>Norway</v>
          </cell>
          <cell r="E36" t="str">
            <v>NOK</v>
          </cell>
          <cell r="F36">
            <v>11.046984317399961</v>
          </cell>
          <cell r="G36">
            <v>30.306514439400001</v>
          </cell>
          <cell r="H36">
            <v>2.7434197033904182</v>
          </cell>
          <cell r="I36">
            <v>-38.788044120600006</v>
          </cell>
          <cell r="J36">
            <v>-1.9162987512</v>
          </cell>
          <cell r="K36"/>
          <cell r="L36">
            <v>-27.505914312299979</v>
          </cell>
          <cell r="M36">
            <v>25.210859038500004</v>
          </cell>
          <cell r="N36" t="str">
            <v>&gt;100%</v>
          </cell>
          <cell r="P36">
            <v>0.10048877883738204</v>
          </cell>
          <cell r="Q36">
            <v>2.2561703930787439E-2</v>
          </cell>
          <cell r="R36">
            <v>0.16235981307445913</v>
          </cell>
          <cell r="S36">
            <v>2.9697187762005268E-2</v>
          </cell>
          <cell r="T36">
            <v>-0.1109067328129084</v>
          </cell>
          <cell r="U36">
            <v>-2.400500412008965E-3</v>
          </cell>
          <cell r="V36">
            <v>0.15876211379265967</v>
          </cell>
          <cell r="W36">
            <v>1.4837692292433013E-2</v>
          </cell>
          <cell r="X36">
            <v>0.29992281345322441</v>
          </cell>
          <cell r="Y36">
            <v>2.079812950771473E-2</v>
          </cell>
          <cell r="Z36">
            <v>-5.4873041052122352E-2</v>
          </cell>
          <cell r="AA36">
            <v>1.1094574971186116E-3</v>
          </cell>
          <cell r="AB36">
            <v>0.14560765355895569</v>
          </cell>
          <cell r="AC36">
            <v>2.0169706858554341E-2</v>
          </cell>
          <cell r="AD36">
            <v>0.17907067530094262</v>
          </cell>
          <cell r="AE36">
            <v>2.4155864056856671E-2</v>
          </cell>
          <cell r="AF36">
            <v>0.10301204244689631</v>
          </cell>
          <cell r="AG36">
            <v>3.2466503303149393E-3</v>
          </cell>
        </row>
        <row r="37">
          <cell r="C37">
            <v>37</v>
          </cell>
          <cell r="D37" t="str">
            <v>Sweden</v>
          </cell>
          <cell r="E37" t="str">
            <v>SEK</v>
          </cell>
          <cell r="F37">
            <v>-17.289535782500025</v>
          </cell>
          <cell r="G37">
            <v>-31.087643216299995</v>
          </cell>
          <cell r="H37"/>
          <cell r="I37">
            <v>-15.19193990010001</v>
          </cell>
          <cell r="J37">
            <v>-14.444868079599999</v>
          </cell>
          <cell r="K37"/>
          <cell r="L37">
            <v>-313.2378137812002</v>
          </cell>
          <cell r="M37">
            <v>-85.911045043499996</v>
          </cell>
          <cell r="N37"/>
          <cell r="P37">
            <v>0.16015952688536661</v>
          </cell>
          <cell r="Q37">
            <v>3.5958958493566784E-2</v>
          </cell>
          <cell r="R37">
            <v>0.18953933372968182</v>
          </cell>
          <cell r="S37">
            <v>3.466858624353273E-2</v>
          </cell>
          <cell r="T37">
            <v>0.29192535863459956</v>
          </cell>
          <cell r="U37">
            <v>6.3185248172476973E-3</v>
          </cell>
          <cell r="V37">
            <v>0.16928328711682564</v>
          </cell>
          <cell r="W37">
            <v>1.5820986912352262E-2</v>
          </cell>
          <cell r="X37">
            <v>0.28981715103760902</v>
          </cell>
          <cell r="Y37">
            <v>2.0097352953703133E-2</v>
          </cell>
          <cell r="Z37">
            <v>-0.41434630485897828</v>
          </cell>
          <cell r="AA37">
            <v>8.3775129920816947E-3</v>
          </cell>
          <cell r="AB37">
            <v>0.13509053785980324</v>
          </cell>
          <cell r="AC37">
            <v>1.8712866263540455E-2</v>
          </cell>
          <cell r="AD37">
            <v>0.27651024813263808</v>
          </cell>
          <cell r="AE37">
            <v>3.730004342137281E-2</v>
          </cell>
          <cell r="AF37">
            <v>0.72999187137483956</v>
          </cell>
          <cell r="AG37">
            <v>2.3007294040870183E-2</v>
          </cell>
        </row>
        <row r="38">
          <cell r="C38">
            <v>38</v>
          </cell>
          <cell r="D38" t="str">
            <v>Other Northern Europe</v>
          </cell>
          <cell r="E38" t="str">
            <v>EUR</v>
          </cell>
          <cell r="F38">
            <v>0</v>
          </cell>
          <cell r="G38">
            <v>0</v>
          </cell>
          <cell r="H38"/>
          <cell r="I38">
            <v>0</v>
          </cell>
          <cell r="J38">
            <v>0</v>
          </cell>
          <cell r="K38"/>
          <cell r="L38">
            <v>0</v>
          </cell>
          <cell r="M38">
            <v>0</v>
          </cell>
          <cell r="N38"/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</row>
        <row r="39">
          <cell r="C39">
            <v>39</v>
          </cell>
          <cell r="D39" t="str">
            <v>Northern Europe</v>
          </cell>
          <cell r="E39" t="str">
            <v>EUR</v>
          </cell>
          <cell r="F39">
            <v>-3.6535300000000035</v>
          </cell>
          <cell r="G39">
            <v>-0.22234999999999983</v>
          </cell>
          <cell r="H39"/>
          <cell r="I39">
            <v>-6.7756800000000013</v>
          </cell>
          <cell r="J39">
            <v>-1.63029</v>
          </cell>
          <cell r="K39"/>
          <cell r="L39">
            <v>51.65809999999999</v>
          </cell>
          <cell r="M39">
            <v>0.32436000000000043</v>
          </cell>
          <cell r="N39">
            <v>6.2789765786972511E-3</v>
          </cell>
          <cell r="P39">
            <v>0.28930342372937112</v>
          </cell>
          <cell r="Q39">
            <v>6.4954299055698078E-2</v>
          </cell>
          <cell r="R39">
            <v>0.39478956003253973</v>
          </cell>
          <cell r="S39">
            <v>7.2210847430509331E-2</v>
          </cell>
          <cell r="T39">
            <v>0.27228860407430605</v>
          </cell>
          <cell r="U39">
            <v>5.8935006891632277E-3</v>
          </cell>
          <cell r="V39">
            <v>0.39264303515384491</v>
          </cell>
          <cell r="W39">
            <v>3.6695886677272679E-2</v>
          </cell>
          <cell r="X39">
            <v>0.6600149484532376</v>
          </cell>
          <cell r="Y39">
            <v>4.576869700876874E-2</v>
          </cell>
          <cell r="Z39">
            <v>-0.56167381056847454</v>
          </cell>
          <cell r="AA39">
            <v>1.1356272736523884E-2</v>
          </cell>
          <cell r="AB39">
            <v>0.4330386123209824</v>
          </cell>
          <cell r="AC39">
            <v>5.9984909140870957E-2</v>
          </cell>
          <cell r="AD39">
            <v>0.5359856421116338</v>
          </cell>
          <cell r="AE39">
            <v>7.2302158270843936E-2</v>
          </cell>
          <cell r="AF39">
            <v>1.0245798179060785</v>
          </cell>
          <cell r="AG39">
            <v>3.2291878941761672E-2</v>
          </cell>
        </row>
        <row r="40">
          <cell r="C40">
            <v>40</v>
          </cell>
          <cell r="D40" t="str">
            <v>Other NoEa Europe</v>
          </cell>
          <cell r="E40" t="str">
            <v>EUR</v>
          </cell>
          <cell r="F40">
            <v>0</v>
          </cell>
          <cell r="G40">
            <v>0</v>
          </cell>
          <cell r="H40"/>
          <cell r="I40">
            <v>0</v>
          </cell>
          <cell r="J40">
            <v>0</v>
          </cell>
          <cell r="K40"/>
          <cell r="L40">
            <v>0</v>
          </cell>
          <cell r="M40">
            <v>0</v>
          </cell>
          <cell r="N40"/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</row>
        <row r="41">
          <cell r="C41">
            <v>41</v>
          </cell>
          <cell r="D41" t="str">
            <v>NORTHERN AND EASTERN EUROPE</v>
          </cell>
          <cell r="E41" t="str">
            <v>EUR</v>
          </cell>
          <cell r="F41">
            <v>-16.557379999999995</v>
          </cell>
          <cell r="G41">
            <v>2.0621700000000001</v>
          </cell>
          <cell r="H41" t="str">
            <v>&gt;100%</v>
          </cell>
          <cell r="I41">
            <v>-8.7946600000000004</v>
          </cell>
          <cell r="J41">
            <v>-3.5112099999999997</v>
          </cell>
          <cell r="K41"/>
          <cell r="L41">
            <v>37.084109999999953</v>
          </cell>
          <cell r="M41">
            <v>-1.5131600000000027</v>
          </cell>
          <cell r="N41"/>
          <cell r="P41">
            <v>1</v>
          </cell>
          <cell r="Q41">
            <v>0.22451963484697496</v>
          </cell>
          <cell r="R41">
            <v>1</v>
          </cell>
          <cell r="S41">
            <v>0.18290971885010712</v>
          </cell>
          <cell r="T41">
            <v>1</v>
          </cell>
          <cell r="U41">
            <v>2.1644316364980608E-2</v>
          </cell>
          <cell r="V41">
            <v>1</v>
          </cell>
          <cell r="W41">
            <v>9.3458646637892218E-2</v>
          </cell>
          <cell r="X41">
            <v>1</v>
          </cell>
          <cell r="Y41">
            <v>6.934494001390254E-2</v>
          </cell>
          <cell r="Z41">
            <v>1</v>
          </cell>
          <cell r="AA41">
            <v>-2.0218626047438657E-2</v>
          </cell>
          <cell r="AB41">
            <v>1</v>
          </cell>
          <cell r="AC41">
            <v>0.13852092500335325</v>
          </cell>
          <cell r="AD41">
            <v>1</v>
          </cell>
          <cell r="AE41">
            <v>0.13489569979149743</v>
          </cell>
          <cell r="AF41">
            <v>1</v>
          </cell>
          <cell r="AG41">
            <v>3.1517192099055978E-2</v>
          </cell>
        </row>
        <row r="42">
          <cell r="C42">
            <v>42</v>
          </cell>
          <cell r="D42" t="str">
            <v>US North Region</v>
          </cell>
          <cell r="E42" t="str">
            <v>USD</v>
          </cell>
          <cell r="F42">
            <v>37.51179042779998</v>
          </cell>
          <cell r="G42">
            <v>14.043743504399997</v>
          </cell>
          <cell r="H42">
            <v>0.37438211677553468</v>
          </cell>
          <cell r="I42">
            <v>14.334911854499993</v>
          </cell>
          <cell r="J42">
            <v>14.030432072400004</v>
          </cell>
          <cell r="K42">
            <v>0.97875956370081152</v>
          </cell>
          <cell r="L42">
            <v>53.232586593099967</v>
          </cell>
          <cell r="M42">
            <v>29.388075119900002</v>
          </cell>
          <cell r="N42">
            <v>0.55206926810709023</v>
          </cell>
          <cell r="P42">
            <v>0.41654575295544827</v>
          </cell>
          <cell r="Q42">
            <v>5.9697893614094631E-2</v>
          </cell>
          <cell r="R42">
            <v>0.30376185171249798</v>
          </cell>
          <cell r="S42">
            <v>5.4859411451125099E-2</v>
          </cell>
          <cell r="T42">
            <v>0.10767336847572656</v>
          </cell>
          <cell r="U42">
            <v>1.1776941477755898E-2</v>
          </cell>
          <cell r="V42">
            <v>0.31297493008953814</v>
          </cell>
          <cell r="W42">
            <v>0.13493516904379702</v>
          </cell>
          <cell r="X42">
            <v>0.25314901004487977</v>
          </cell>
          <cell r="Y42">
            <v>9.7056447666917248E-2</v>
          </cell>
          <cell r="Z42">
            <v>-0.88935953300531578</v>
          </cell>
          <cell r="AA42">
            <v>-0.17952131192215315</v>
          </cell>
          <cell r="AB42">
            <v>2.4431472424440492E-2</v>
          </cell>
          <cell r="AC42">
            <v>4.0841772542975548E-3</v>
          </cell>
          <cell r="AD42">
            <v>0.21796815257695062</v>
          </cell>
          <cell r="AE42">
            <v>4.7883612437291383E-2</v>
          </cell>
          <cell r="AF42">
            <v>-0.47313014343943305</v>
          </cell>
          <cell r="AG42">
            <v>-6.0200479321826858E-2</v>
          </cell>
        </row>
        <row r="43">
          <cell r="C43">
            <v>43</v>
          </cell>
          <cell r="D43" t="str">
            <v>US South Region</v>
          </cell>
          <cell r="E43" t="str">
            <v>USD</v>
          </cell>
          <cell r="F43">
            <v>7.9367261979999881</v>
          </cell>
          <cell r="G43">
            <v>6.5045285290499981</v>
          </cell>
          <cell r="H43">
            <v>0.81954805631182082</v>
          </cell>
          <cell r="I43">
            <v>38.744757563299956</v>
          </cell>
          <cell r="J43">
            <v>20.461474094549999</v>
          </cell>
          <cell r="K43">
            <v>0.5281094883900278</v>
          </cell>
          <cell r="L43">
            <v>46.046796445099972</v>
          </cell>
          <cell r="M43">
            <v>26.169152340299988</v>
          </cell>
          <cell r="N43">
            <v>0.56831645978891443</v>
          </cell>
          <cell r="P43">
            <v>0.15799655891471026</v>
          </cell>
          <cell r="Q43">
            <v>2.2643519225827313E-2</v>
          </cell>
          <cell r="R43">
            <v>0.13042599550368023</v>
          </cell>
          <cell r="S43">
            <v>2.3554943818393233E-2</v>
          </cell>
          <cell r="T43">
            <v>1.5878239829146198E-2</v>
          </cell>
          <cell r="U43">
            <v>1.7367070788705142E-3</v>
          </cell>
          <cell r="V43">
            <v>0.45224353304704235</v>
          </cell>
          <cell r="W43">
            <v>0.19497905970682253</v>
          </cell>
          <cell r="X43">
            <v>0.44020047110214894</v>
          </cell>
          <cell r="Y43">
            <v>0.16877132554815688</v>
          </cell>
          <cell r="Z43">
            <v>1.0782923683455201</v>
          </cell>
          <cell r="AA43">
            <v>0.21765827364204612</v>
          </cell>
          <cell r="AB43">
            <v>0.30732418280030355</v>
          </cell>
          <cell r="AC43">
            <v>5.1374981224338881E-2</v>
          </cell>
          <cell r="AD43">
            <v>0.31204308619597626</v>
          </cell>
          <cell r="AE43">
            <v>6.855015297645127E-2</v>
          </cell>
          <cell r="AF43">
            <v>0.90411522406882239</v>
          </cell>
          <cell r="AG43">
            <v>0.11503847430949309</v>
          </cell>
        </row>
        <row r="44">
          <cell r="C44">
            <v>44</v>
          </cell>
          <cell r="D44" t="str">
            <v>US West Region</v>
          </cell>
          <cell r="E44" t="str">
            <v>USD</v>
          </cell>
          <cell r="F44">
            <v>-3.6936204017000094</v>
          </cell>
          <cell r="G44">
            <v>-1.5121390129750001</v>
          </cell>
          <cell r="H44"/>
          <cell r="I44">
            <v>-2.7959492938000068</v>
          </cell>
          <cell r="J44">
            <v>-3.7020462786749992</v>
          </cell>
          <cell r="K44"/>
          <cell r="L44">
            <v>-4.2209279460000175</v>
          </cell>
          <cell r="M44">
            <v>-5.4963964983000002</v>
          </cell>
          <cell r="N44"/>
          <cell r="P44">
            <v>0.2292841115419075</v>
          </cell>
          <cell r="Q44">
            <v>3.2860204193931562E-2</v>
          </cell>
          <cell r="R44">
            <v>0.22736203240885178</v>
          </cell>
          <cell r="S44">
            <v>4.1061598795119711E-2</v>
          </cell>
          <cell r="T44">
            <v>0.18188237796914961</v>
          </cell>
          <cell r="U44">
            <v>1.9893666850969202E-2</v>
          </cell>
          <cell r="V44">
            <v>0.10851223386037481</v>
          </cell>
          <cell r="W44">
            <v>4.6783672465653355E-2</v>
          </cell>
          <cell r="X44">
            <v>0.13683174312736202</v>
          </cell>
          <cell r="Y44">
            <v>5.2460813153720989E-2</v>
          </cell>
          <cell r="Z44">
            <v>0.37152518225719738</v>
          </cell>
          <cell r="AA44">
            <v>7.4994066691508071E-2</v>
          </cell>
          <cell r="AB44">
            <v>0.25043010510341301</v>
          </cell>
          <cell r="AC44">
            <v>4.1864072753614597E-2</v>
          </cell>
          <cell r="AD44">
            <v>0.1983678501127899</v>
          </cell>
          <cell r="AE44">
            <v>4.3577784839306744E-2</v>
          </cell>
          <cell r="AF44">
            <v>0.29556409071065531</v>
          </cell>
          <cell r="AG44">
            <v>3.7607200001576559E-2</v>
          </cell>
        </row>
        <row r="45">
          <cell r="C45">
            <v>45</v>
          </cell>
          <cell r="D45" t="str">
            <v>US White Cement</v>
          </cell>
          <cell r="E45" t="str">
            <v>USD</v>
          </cell>
          <cell r="F45">
            <v>4.2903227819999969</v>
          </cell>
          <cell r="G45">
            <v>2.2135343708499988</v>
          </cell>
          <cell r="H45">
            <v>0.51593655846521813</v>
          </cell>
          <cell r="I45">
            <v>0</v>
          </cell>
          <cell r="J45">
            <v>2.0797909549999997E-2</v>
          </cell>
          <cell r="K45" t="str">
            <v>&gt;100%</v>
          </cell>
          <cell r="L45">
            <v>4.2903227819999969</v>
          </cell>
          <cell r="M45">
            <v>2.2759280994999997</v>
          </cell>
          <cell r="N45">
            <v>0.53047945694170884</v>
          </cell>
          <cell r="P45">
            <v>5.5905742806625282E-2</v>
          </cell>
          <cell r="Q45">
            <v>8.0122172961965363E-3</v>
          </cell>
          <cell r="R45">
            <v>0.1139067401949298</v>
          </cell>
          <cell r="S45">
            <v>2.057156516587353E-2</v>
          </cell>
          <cell r="T45">
            <v>0.16822068518640049</v>
          </cell>
          <cell r="U45">
            <v>1.8399398039031852E-2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1.0620772379314984E-4</v>
          </cell>
          <cell r="AA45">
            <v>2.1438517499421662E-5</v>
          </cell>
          <cell r="AB45">
            <v>0</v>
          </cell>
          <cell r="AC45">
            <v>0</v>
          </cell>
          <cell r="AD45">
            <v>4.370439832524415E-2</v>
          </cell>
          <cell r="AE45">
            <v>9.6010561472836715E-3</v>
          </cell>
          <cell r="AF45">
            <v>9.0653165125849797E-2</v>
          </cell>
          <cell r="AG45">
            <v>1.1534593744005429E-2</v>
          </cell>
        </row>
        <row r="46">
          <cell r="C46">
            <v>46</v>
          </cell>
          <cell r="D46" t="str">
            <v>Other US</v>
          </cell>
          <cell r="E46" t="str">
            <v>USD</v>
          </cell>
          <cell r="F46">
            <v>0</v>
          </cell>
          <cell r="G46">
            <v>0</v>
          </cell>
          <cell r="H46"/>
          <cell r="I46">
            <v>0</v>
          </cell>
          <cell r="J46">
            <v>0</v>
          </cell>
          <cell r="K46"/>
          <cell r="L46">
            <v>0</v>
          </cell>
          <cell r="M46">
            <v>0</v>
          </cell>
          <cell r="N46"/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</row>
        <row r="47">
          <cell r="C47">
            <v>47</v>
          </cell>
          <cell r="D47" t="str">
            <v>Total US</v>
          </cell>
          <cell r="E47" t="str">
            <v>USD</v>
          </cell>
          <cell r="F47">
            <v>47.735476813599973</v>
          </cell>
          <cell r="G47">
            <v>20.964189477124997</v>
          </cell>
          <cell r="H47">
            <v>0.43917419237241678</v>
          </cell>
          <cell r="I47">
            <v>50.288745696599875</v>
          </cell>
          <cell r="J47">
            <v>22.83864687479117</v>
          </cell>
          <cell r="K47">
            <v>0.45415025883883475</v>
          </cell>
          <cell r="L47">
            <v>101.04828653179993</v>
          </cell>
          <cell r="M47">
            <v>50.930152853999985</v>
          </cell>
          <cell r="N47">
            <v>0.50401797597995146</v>
          </cell>
          <cell r="P47">
            <v>0.85272313535199762</v>
          </cell>
          <cell r="Q47">
            <v>0.12220932431872715</v>
          </cell>
          <cell r="R47">
            <v>0.76369005855392036</v>
          </cell>
          <cell r="S47">
            <v>0.13792247745117228</v>
          </cell>
          <cell r="T47">
            <v>0.36273875972415331</v>
          </cell>
          <cell r="U47">
            <v>3.967511377660822E-2</v>
          </cell>
          <cell r="V47">
            <v>0.87373069699695516</v>
          </cell>
          <cell r="W47">
            <v>0.37669790121627283</v>
          </cell>
          <cell r="X47">
            <v>0.83016189336149582</v>
          </cell>
          <cell r="Y47">
            <v>0.31828117496420222</v>
          </cell>
          <cell r="Z47">
            <v>0.81467921328211379</v>
          </cell>
          <cell r="AA47">
            <v>0.16444674592950984</v>
          </cell>
          <cell r="AB47">
            <v>0.58218576032815705</v>
          </cell>
          <cell r="AC47">
            <v>9.7323231232251034E-2</v>
          </cell>
          <cell r="AD47">
            <v>0.76753220400600453</v>
          </cell>
          <cell r="AE47">
            <v>0.16861277280766385</v>
          </cell>
          <cell r="AF47">
            <v>0.58166303218166493</v>
          </cell>
          <cell r="AG47">
            <v>7.4010066419718593E-2</v>
          </cell>
        </row>
        <row r="48">
          <cell r="C48">
            <v>48</v>
          </cell>
          <cell r="D48" t="str">
            <v>Canada</v>
          </cell>
          <cell r="E48" t="str">
            <v>CAD</v>
          </cell>
          <cell r="F48">
            <v>-5.1280449175000058</v>
          </cell>
          <cell r="G48">
            <v>-0.6062520176249997</v>
          </cell>
          <cell r="H48"/>
          <cell r="I48">
            <v>5.8804025850999793</v>
          </cell>
          <cell r="J48">
            <v>1.6418662878749997</v>
          </cell>
          <cell r="K48">
            <v>0.27920984390341441</v>
          </cell>
          <cell r="L48">
            <v>1.2367433054000116</v>
          </cell>
          <cell r="M48">
            <v>1.2470651469000025</v>
          </cell>
          <cell r="N48">
            <v>1.0083459853430559</v>
          </cell>
          <cell r="P48">
            <v>0.14727686464800235</v>
          </cell>
          <cell r="Q48">
            <v>2.1107209796745238E-2</v>
          </cell>
          <cell r="R48">
            <v>0.23630994144607964</v>
          </cell>
          <cell r="S48">
            <v>4.2677591786777949E-2</v>
          </cell>
          <cell r="T48">
            <v>0.63726124027584674</v>
          </cell>
          <cell r="U48">
            <v>6.9701435359688604E-2</v>
          </cell>
          <cell r="V48">
            <v>0.12626930300304481</v>
          </cell>
          <cell r="W48">
            <v>5.4439407465907495E-2</v>
          </cell>
          <cell r="X48">
            <v>0.16983810663850421</v>
          </cell>
          <cell r="Y48">
            <v>6.5115337823702865E-2</v>
          </cell>
          <cell r="Z48">
            <v>0.18532078671788624</v>
          </cell>
          <cell r="AA48">
            <v>3.7407853093583042E-2</v>
          </cell>
          <cell r="AB48">
            <v>0.41781423967184295</v>
          </cell>
          <cell r="AC48">
            <v>6.9845459354398579E-2</v>
          </cell>
          <cell r="AD48">
            <v>0.23246779599399545</v>
          </cell>
          <cell r="AE48">
            <v>5.1068918628367099E-2</v>
          </cell>
          <cell r="AF48">
            <v>0.41833696781833507</v>
          </cell>
          <cell r="AG48">
            <v>5.3228665156751578E-2</v>
          </cell>
        </row>
        <row r="49">
          <cell r="C49">
            <v>49</v>
          </cell>
          <cell r="D49" t="str">
            <v>Puerto Rico</v>
          </cell>
          <cell r="E49" t="str">
            <v>USD</v>
          </cell>
          <cell r="F49">
            <v>0</v>
          </cell>
          <cell r="G49">
            <v>0</v>
          </cell>
          <cell r="H49"/>
          <cell r="I49">
            <v>0</v>
          </cell>
          <cell r="J49">
            <v>0</v>
          </cell>
          <cell r="K49"/>
          <cell r="L49">
            <v>0</v>
          </cell>
          <cell r="M49">
            <v>0</v>
          </cell>
          <cell r="N49"/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</row>
        <row r="50">
          <cell r="C50">
            <v>50</v>
          </cell>
          <cell r="D50" t="str">
            <v>Other NAM</v>
          </cell>
          <cell r="E50" t="str">
            <v>USD</v>
          </cell>
          <cell r="F50">
            <v>0</v>
          </cell>
          <cell r="G50">
            <v>0</v>
          </cell>
          <cell r="H50"/>
          <cell r="I50">
            <v>0</v>
          </cell>
          <cell r="J50">
            <v>0</v>
          </cell>
          <cell r="K50"/>
          <cell r="L50">
            <v>0</v>
          </cell>
          <cell r="M50">
            <v>0</v>
          </cell>
          <cell r="N50"/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</row>
        <row r="51">
          <cell r="C51">
            <v>51</v>
          </cell>
          <cell r="D51" t="str">
            <v>NORTH AMERICA</v>
          </cell>
          <cell r="E51" t="str">
            <v>USD</v>
          </cell>
          <cell r="F51">
            <v>37.859626551600002</v>
          </cell>
          <cell r="G51">
            <v>19.102879361499994</v>
          </cell>
          <cell r="H51">
            <v>0.50457125707418471</v>
          </cell>
          <cell r="I51">
            <v>50.317381426399891</v>
          </cell>
          <cell r="J51">
            <v>23.678178004266165</v>
          </cell>
          <cell r="K51">
            <v>0.47057651517300536</v>
          </cell>
          <cell r="L51">
            <v>86.214229422099947</v>
          </cell>
          <cell r="M51">
            <v>50.107488204499987</v>
          </cell>
          <cell r="N51">
            <v>0.58119742576572342</v>
          </cell>
          <cell r="P51">
            <v>1</v>
          </cell>
          <cell r="Q51">
            <v>0.14331653411547238</v>
          </cell>
          <cell r="R51">
            <v>1</v>
          </cell>
          <cell r="S51">
            <v>0.18060006923795022</v>
          </cell>
          <cell r="T51">
            <v>1</v>
          </cell>
          <cell r="U51">
            <v>0.10937654913629682</v>
          </cell>
          <cell r="V51">
            <v>1</v>
          </cell>
          <cell r="W51">
            <v>0.43113730868218031</v>
          </cell>
          <cell r="X51">
            <v>1</v>
          </cell>
          <cell r="Y51">
            <v>0.3833965127879051</v>
          </cell>
          <cell r="Z51">
            <v>1</v>
          </cell>
          <cell r="AA51">
            <v>0.20185459902309286</v>
          </cell>
          <cell r="AB51">
            <v>1</v>
          </cell>
          <cell r="AC51">
            <v>0.1671686905866496</v>
          </cell>
          <cell r="AD51">
            <v>1</v>
          </cell>
          <cell r="AE51">
            <v>0.21968169143603095</v>
          </cell>
          <cell r="AF51">
            <v>1</v>
          </cell>
          <cell r="AG51">
            <v>0.12723873157647017</v>
          </cell>
        </row>
        <row r="52">
          <cell r="C52">
            <v>52</v>
          </cell>
          <cell r="D52" t="str">
            <v>Australia</v>
          </cell>
          <cell r="E52" t="str">
            <v>AUD</v>
          </cell>
          <cell r="F52">
            <v>0</v>
          </cell>
          <cell r="G52">
            <v>0</v>
          </cell>
          <cell r="H52"/>
          <cell r="I52">
            <v>15.530024161699998</v>
          </cell>
          <cell r="J52">
            <v>-2.8814484163999978</v>
          </cell>
          <cell r="K52"/>
          <cell r="L52">
            <v>17.809203154100032</v>
          </cell>
          <cell r="M52">
            <v>-4.8049573811999977</v>
          </cell>
          <cell r="N52"/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0.67625978608446358</v>
          </cell>
          <cell r="W52">
            <v>0.12439758042750822</v>
          </cell>
          <cell r="X52">
            <v>0.85704615608729218</v>
          </cell>
          <cell r="Y52">
            <v>0.19123030761965343</v>
          </cell>
          <cell r="Z52">
            <v>0.89740737860580866</v>
          </cell>
          <cell r="AA52">
            <v>0.39899389829846726</v>
          </cell>
          <cell r="AB52">
            <v>0.57394218684541265</v>
          </cell>
          <cell r="AC52">
            <v>0.17205789785939882</v>
          </cell>
          <cell r="AD52">
            <v>0.34620191950443591</v>
          </cell>
          <cell r="AE52">
            <v>8.4674318648178551E-2</v>
          </cell>
          <cell r="AF52">
            <v>0.2345587389739191</v>
          </cell>
          <cell r="AG52">
            <v>0.14191536136236929</v>
          </cell>
        </row>
        <row r="53">
          <cell r="C53">
            <v>53</v>
          </cell>
          <cell r="D53" t="str">
            <v>Bangladesh</v>
          </cell>
          <cell r="E53" t="str">
            <v>BDT</v>
          </cell>
          <cell r="F53">
            <v>267.06626595340049</v>
          </cell>
          <cell r="G53">
            <v>148.05915337199997</v>
          </cell>
          <cell r="H53">
            <v>0.55439107160705325</v>
          </cell>
          <cell r="I53">
            <v>0</v>
          </cell>
          <cell r="J53">
            <v>0</v>
          </cell>
          <cell r="K53"/>
          <cell r="L53">
            <v>267.06626595340049</v>
          </cell>
          <cell r="M53">
            <v>148.05915337199997</v>
          </cell>
          <cell r="N53">
            <v>0.55439107160705325</v>
          </cell>
          <cell r="P53">
            <v>9.7283295907630823E-2</v>
          </cell>
          <cell r="Q53">
            <v>3.2180853164215054E-2</v>
          </cell>
          <cell r="R53">
            <v>0.10048481898988346</v>
          </cell>
          <cell r="S53">
            <v>2.8394663087228926E-2</v>
          </cell>
          <cell r="T53">
            <v>6.4969299596963431E-2</v>
          </cell>
          <cell r="U53">
            <v>4.19418335214806E-2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5.4183387649022294E-2</v>
          </cell>
          <cell r="AE53">
            <v>1.3252212575246307E-2</v>
          </cell>
          <cell r="AF53">
            <v>4.3386692225141361E-2</v>
          </cell>
          <cell r="AG53">
            <v>2.6250303580176847E-2</v>
          </cell>
        </row>
        <row r="54">
          <cell r="C54">
            <v>54</v>
          </cell>
          <cell r="D54" t="str">
            <v>Brunei</v>
          </cell>
          <cell r="E54" t="str">
            <v>BND</v>
          </cell>
          <cell r="F54">
            <v>1.1570066039000011</v>
          </cell>
          <cell r="G54">
            <v>0.38598305659999976</v>
          </cell>
          <cell r="H54">
            <v>0.33360488634977564</v>
          </cell>
          <cell r="I54">
            <v>0</v>
          </cell>
          <cell r="J54">
            <v>0</v>
          </cell>
          <cell r="K54"/>
          <cell r="L54">
            <v>1.1570066039000011</v>
          </cell>
          <cell r="M54">
            <v>0.38598305659999976</v>
          </cell>
          <cell r="N54">
            <v>0.33360488634977564</v>
          </cell>
          <cell r="P54">
            <v>1.1245573410197723E-2</v>
          </cell>
          <cell r="Q54">
            <v>3.719982380167154E-3</v>
          </cell>
          <cell r="R54">
            <v>1.5521888231290394E-2</v>
          </cell>
          <cell r="S54">
            <v>4.386123110292778E-3</v>
          </cell>
          <cell r="T54">
            <v>1.3981325550755881E-2</v>
          </cell>
          <cell r="U54">
            <v>9.0258388546154769E-3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8.369706942154883E-3</v>
          </cell>
          <cell r="AE54">
            <v>2.0470690446383099E-3</v>
          </cell>
          <cell r="AF54">
            <v>9.3367709415556367E-3</v>
          </cell>
          <cell r="AG54">
            <v>5.6490379677385169E-3</v>
          </cell>
        </row>
        <row r="55">
          <cell r="C55">
            <v>55</v>
          </cell>
          <cell r="D55" t="str">
            <v>China</v>
          </cell>
          <cell r="E55" t="str">
            <v>RMB</v>
          </cell>
          <cell r="F55">
            <v>0</v>
          </cell>
          <cell r="G55">
            <v>4.5578203861000004</v>
          </cell>
          <cell r="H55" t="str">
            <v>&gt;100%</v>
          </cell>
          <cell r="I55">
            <v>0</v>
          </cell>
          <cell r="J55">
            <v>0</v>
          </cell>
          <cell r="K55"/>
          <cell r="L55">
            <v>0</v>
          </cell>
          <cell r="M55">
            <v>-19.576533934099999</v>
          </cell>
          <cell r="N55"/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-1.1795968410821681E-2</v>
          </cell>
          <cell r="U55">
            <v>-7.6150512069619201E-3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-7.3008597829815197E-3</v>
          </cell>
          <cell r="AG55">
            <v>-4.4172481438562701E-3</v>
          </cell>
        </row>
        <row r="56">
          <cell r="C56">
            <v>56</v>
          </cell>
          <cell r="D56" t="str">
            <v>Hongkong</v>
          </cell>
          <cell r="E56" t="str">
            <v>HKD</v>
          </cell>
          <cell r="F56">
            <v>0</v>
          </cell>
          <cell r="G56">
            <v>0</v>
          </cell>
          <cell r="H56"/>
          <cell r="I56">
            <v>0</v>
          </cell>
          <cell r="J56">
            <v>0</v>
          </cell>
          <cell r="K56"/>
          <cell r="L56">
            <v>0</v>
          </cell>
          <cell r="M56">
            <v>-5.6091845118000094</v>
          </cell>
          <cell r="N56"/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3.5929376771478165E-2</v>
          </cell>
          <cell r="AG56">
            <v>2.173839487010543E-2</v>
          </cell>
        </row>
        <row r="57">
          <cell r="C57">
            <v>57</v>
          </cell>
          <cell r="D57" t="str">
            <v>India</v>
          </cell>
          <cell r="E57" t="str">
            <v>INR</v>
          </cell>
          <cell r="F57">
            <v>-17.145471476299917</v>
          </cell>
          <cell r="G57">
            <v>105.57403131490003</v>
          </cell>
          <cell r="H57" t="str">
            <v>&gt;100%</v>
          </cell>
          <cell r="I57">
            <v>0</v>
          </cell>
          <cell r="J57">
            <v>0</v>
          </cell>
          <cell r="K57"/>
          <cell r="L57">
            <v>-17.145471476299917</v>
          </cell>
          <cell r="M57">
            <v>105.57403131490003</v>
          </cell>
          <cell r="N57" t="str">
            <v>&gt;100%</v>
          </cell>
          <cell r="P57">
            <v>0.19173587587651544</v>
          </cell>
          <cell r="Q57">
            <v>6.3425318913463327E-2</v>
          </cell>
          <cell r="R57">
            <v>0.15350894259162198</v>
          </cell>
          <cell r="S57">
            <v>4.3378042072252813E-2</v>
          </cell>
          <cell r="T57">
            <v>8.1534199247860178E-2</v>
          </cell>
          <cell r="U57">
            <v>5.2635534512069933E-2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8.2775036345248923E-2</v>
          </cell>
          <cell r="AE57">
            <v>2.0245178922303354E-2</v>
          </cell>
          <cell r="AF57">
            <v>5.4448781663572053E-2</v>
          </cell>
          <cell r="AG57">
            <v>3.2943213112966829E-2</v>
          </cell>
        </row>
        <row r="58">
          <cell r="C58">
            <v>58</v>
          </cell>
          <cell r="D58" t="str">
            <v>Indonesia</v>
          </cell>
          <cell r="E58" t="str">
            <v>IDR</v>
          </cell>
          <cell r="F58">
            <v>-343.14105189949942</v>
          </cell>
          <cell r="G58">
            <v>-199.95286536799995</v>
          </cell>
          <cell r="H58"/>
          <cell r="I58">
            <v>0.84023622119999786</v>
          </cell>
          <cell r="J58">
            <v>6.371680282799999</v>
          </cell>
          <cell r="K58">
            <v>7.5832011546707347</v>
          </cell>
          <cell r="L58">
            <v>-398.81197789229918</v>
          </cell>
          <cell r="M58">
            <v>-222.83384005099992</v>
          </cell>
          <cell r="N58"/>
          <cell r="P58">
            <v>0.69973525480565602</v>
          </cell>
          <cell r="Q58">
            <v>0.23146910555030981</v>
          </cell>
          <cell r="R58">
            <v>0.73048435018720415</v>
          </cell>
          <cell r="S58">
            <v>0.20641781736350889</v>
          </cell>
          <cell r="T58">
            <v>0.84502630984817739</v>
          </cell>
          <cell r="U58">
            <v>0.54551846839641538</v>
          </cell>
          <cell r="V58">
            <v>6.4174660932848168E-2</v>
          </cell>
          <cell r="W58">
            <v>1.1804890234601302E-2</v>
          </cell>
          <cell r="X58">
            <v>1.5479648353723844E-2</v>
          </cell>
          <cell r="Y58">
            <v>3.4539305678014985E-3</v>
          </cell>
          <cell r="Z58">
            <v>9.3800649127402519E-3</v>
          </cell>
          <cell r="AA58">
            <v>4.1704456137203871E-3</v>
          </cell>
          <cell r="AB58">
            <v>0.27943024717218268</v>
          </cell>
          <cell r="AC58">
            <v>8.3768334213298545E-2</v>
          </cell>
          <cell r="AD58">
            <v>0.43073644702586145</v>
          </cell>
          <cell r="AE58">
            <v>0.10534983520905852</v>
          </cell>
          <cell r="AF58">
            <v>0.57521976252634943</v>
          </cell>
          <cell r="AG58">
            <v>0.34802591802294763</v>
          </cell>
        </row>
        <row r="59">
          <cell r="C59">
            <v>59</v>
          </cell>
          <cell r="D59" t="str">
            <v>Malaysia</v>
          </cell>
          <cell r="E59" t="str">
            <v>MYR</v>
          </cell>
          <cell r="F59">
            <v>0</v>
          </cell>
          <cell r="G59">
            <v>0</v>
          </cell>
          <cell r="H59"/>
          <cell r="I59">
            <v>-13.462000220100009</v>
          </cell>
          <cell r="J59">
            <v>-4.5937492743499995</v>
          </cell>
          <cell r="K59"/>
          <cell r="L59">
            <v>-53.876988606500021</v>
          </cell>
          <cell r="M59">
            <v>-10.874458356900007</v>
          </cell>
          <cell r="N59"/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0.2595655529826883</v>
          </cell>
          <cell r="W59">
            <v>4.7746927168816948E-2</v>
          </cell>
          <cell r="X59">
            <v>0.12747419555898409</v>
          </cell>
          <cell r="Y59">
            <v>2.8442960110341524E-2</v>
          </cell>
          <cell r="Z59">
            <v>9.3212556481451173E-2</v>
          </cell>
          <cell r="AA59">
            <v>4.144298583624275E-2</v>
          </cell>
          <cell r="AB59">
            <v>0.1466275659824047</v>
          </cell>
          <cell r="AC59">
            <v>4.3956397263350065E-2</v>
          </cell>
          <cell r="AD59">
            <v>7.7733502533276516E-2</v>
          </cell>
          <cell r="AE59">
            <v>1.901211689572193E-2</v>
          </cell>
          <cell r="AF59">
            <v>5.024175823933158E-2</v>
          </cell>
          <cell r="AG59">
            <v>3.0397832573649447E-2</v>
          </cell>
        </row>
        <row r="60">
          <cell r="C60">
            <v>60</v>
          </cell>
          <cell r="D60" t="str">
            <v>Singapore</v>
          </cell>
          <cell r="E60" t="str">
            <v>SGD</v>
          </cell>
          <cell r="F60">
            <v>0</v>
          </cell>
          <cell r="G60">
            <v>0</v>
          </cell>
          <cell r="H60"/>
          <cell r="I60">
            <v>0</v>
          </cell>
          <cell r="J60">
            <v>0</v>
          </cell>
          <cell r="K60"/>
          <cell r="L60">
            <v>0</v>
          </cell>
          <cell r="M60">
            <v>1.2006007799999999E-2</v>
          </cell>
          <cell r="N60" t="str">
            <v>&gt;100%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-1.8052577386347846E-5</v>
          </cell>
          <cell r="AG60">
            <v>-1.092237302482495E-5</v>
          </cell>
        </row>
        <row r="61">
          <cell r="C61">
            <v>61</v>
          </cell>
          <cell r="D61" t="str">
            <v>Sri Lanka</v>
          </cell>
          <cell r="E61" t="str">
            <v>LKR</v>
          </cell>
          <cell r="F61">
            <v>0</v>
          </cell>
          <cell r="G61">
            <v>0</v>
          </cell>
          <cell r="H61"/>
          <cell r="I61">
            <v>0</v>
          </cell>
          <cell r="J61">
            <v>0</v>
          </cell>
          <cell r="K61"/>
          <cell r="L61">
            <v>0</v>
          </cell>
          <cell r="M61">
            <v>0</v>
          </cell>
          <cell r="N61"/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</row>
        <row r="62">
          <cell r="C62">
            <v>62</v>
          </cell>
          <cell r="D62" t="str">
            <v>Thailand</v>
          </cell>
          <cell r="E62" t="str">
            <v>THB</v>
          </cell>
          <cell r="F62">
            <v>0</v>
          </cell>
          <cell r="G62">
            <v>0</v>
          </cell>
          <cell r="H62"/>
          <cell r="I62">
            <v>0</v>
          </cell>
          <cell r="J62">
            <v>0</v>
          </cell>
          <cell r="K62"/>
          <cell r="L62">
            <v>0</v>
          </cell>
          <cell r="M62">
            <v>0</v>
          </cell>
          <cell r="N62"/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</row>
        <row r="63">
          <cell r="C63">
            <v>63</v>
          </cell>
          <cell r="D63" t="str">
            <v>Other Asia Pacific</v>
          </cell>
          <cell r="E63" t="str">
            <v>EUR</v>
          </cell>
          <cell r="F63">
            <v>0</v>
          </cell>
          <cell r="G63">
            <v>0</v>
          </cell>
          <cell r="H63"/>
          <cell r="I63">
            <v>0</v>
          </cell>
          <cell r="J63">
            <v>0</v>
          </cell>
          <cell r="K63"/>
          <cell r="L63">
            <v>0</v>
          </cell>
          <cell r="M63">
            <v>0</v>
          </cell>
          <cell r="N63"/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</row>
        <row r="64">
          <cell r="C64">
            <v>64</v>
          </cell>
          <cell r="D64" t="str">
            <v>ASIA PACIFIC</v>
          </cell>
          <cell r="E64" t="str">
            <v>EUR</v>
          </cell>
          <cell r="F64">
            <v>-30.155590000000018</v>
          </cell>
          <cell r="G64">
            <v>-14.049509999999984</v>
          </cell>
          <cell r="H64"/>
          <cell r="I64">
            <v>-2.0089299999999923</v>
          </cell>
          <cell r="J64">
            <v>-5.0972549999999899</v>
          </cell>
          <cell r="K64"/>
          <cell r="L64">
            <v>-56.081230000000005</v>
          </cell>
          <cell r="M64">
            <v>-28.755780000000016</v>
          </cell>
          <cell r="N64"/>
          <cell r="P64">
            <v>1</v>
          </cell>
          <cell r="Q64">
            <v>0.33079526000815535</v>
          </cell>
          <cell r="R64">
            <v>1</v>
          </cell>
          <cell r="S64">
            <v>0.28257664563328344</v>
          </cell>
          <cell r="T64">
            <v>1</v>
          </cell>
          <cell r="U64">
            <v>0.64556388604566239</v>
          </cell>
          <cell r="V64">
            <v>1</v>
          </cell>
          <cell r="W64">
            <v>0.18394939783092648</v>
          </cell>
          <cell r="X64">
            <v>1</v>
          </cell>
          <cell r="Y64">
            <v>0.22312719829779643</v>
          </cell>
          <cell r="Z64">
            <v>1</v>
          </cell>
          <cell r="AA64">
            <v>0.44460732974843031</v>
          </cell>
          <cell r="AB64">
            <v>1</v>
          </cell>
          <cell r="AC64">
            <v>0.29978262933604743</v>
          </cell>
          <cell r="AD64">
            <v>1</v>
          </cell>
          <cell r="AE64">
            <v>0.24458073129514699</v>
          </cell>
          <cell r="AF64">
            <v>1</v>
          </cell>
          <cell r="AG64">
            <v>0.6050312257952114</v>
          </cell>
        </row>
        <row r="65">
          <cell r="C65">
            <v>65</v>
          </cell>
          <cell r="D65" t="str">
            <v>Benin</v>
          </cell>
          <cell r="E65" t="str">
            <v>XOF</v>
          </cell>
          <cell r="F65">
            <v>287.23045116000139</v>
          </cell>
          <cell r="G65">
            <v>-243.05174720999958</v>
          </cell>
          <cell r="H65"/>
          <cell r="I65">
            <v>87.576819069999999</v>
          </cell>
          <cell r="J65">
            <v>63.595031149999997</v>
          </cell>
          <cell r="K65">
            <v>0.7261628342446258</v>
          </cell>
          <cell r="L65">
            <v>374.80727023000145</v>
          </cell>
          <cell r="M65">
            <v>-179.45671605999996</v>
          </cell>
          <cell r="N65"/>
          <cell r="P65">
            <v>5.5334568668104857E-2</v>
          </cell>
          <cell r="Q65">
            <v>5.9925726484309832E-3</v>
          </cell>
          <cell r="R65">
            <v>5.7312392190476714E-2</v>
          </cell>
          <cell r="S65">
            <v>8.3856420976531065E-3</v>
          </cell>
          <cell r="T65">
            <v>4.4390285592884292E-2</v>
          </cell>
          <cell r="U65">
            <v>1.369325914214478E-2</v>
          </cell>
          <cell r="V65">
            <v>2.7098400438607031E-3</v>
          </cell>
          <cell r="W65">
            <v>1.2581741258630908E-4</v>
          </cell>
          <cell r="X65">
            <v>0</v>
          </cell>
          <cell r="Y65">
            <v>0</v>
          </cell>
          <cell r="Z65">
            <v>-1.5900322731383625E-2</v>
          </cell>
          <cell r="AA65">
            <v>-8.68800186621125E-4</v>
          </cell>
          <cell r="AB65">
            <v>0</v>
          </cell>
          <cell r="AC65">
            <v>0</v>
          </cell>
          <cell r="AD65">
            <v>4.4117869234916278E-2</v>
          </cell>
          <cell r="AE65">
            <v>3.9137041815444371E-3</v>
          </cell>
          <cell r="AF65">
            <v>3.3945323296812477E-2</v>
          </cell>
          <cell r="AG65">
            <v>8.3150990383668889E-3</v>
          </cell>
        </row>
        <row r="66">
          <cell r="C66">
            <v>66</v>
          </cell>
          <cell r="D66" t="str">
            <v>Burkina Faso</v>
          </cell>
          <cell r="E66" t="str">
            <v>XOF</v>
          </cell>
          <cell r="F66">
            <v>4123.549048670001</v>
          </cell>
          <cell r="G66">
            <v>438.17271643000004</v>
          </cell>
          <cell r="H66">
            <v>0.10626106571263585</v>
          </cell>
          <cell r="I66">
            <v>0</v>
          </cell>
          <cell r="J66">
            <v>0</v>
          </cell>
          <cell r="K66"/>
          <cell r="L66">
            <v>4123.549048670001</v>
          </cell>
          <cell r="M66">
            <v>438.17271643000004</v>
          </cell>
          <cell r="N66">
            <v>0.10626106571263585</v>
          </cell>
          <cell r="P66">
            <v>5.0334820491727592E-2</v>
          </cell>
          <cell r="Q66">
            <v>5.4511144805629288E-3</v>
          </cell>
          <cell r="R66">
            <v>4.5180137647046786E-2</v>
          </cell>
          <cell r="S66">
            <v>6.6105156276096144E-3</v>
          </cell>
          <cell r="T66">
            <v>1.6412992403612662E-2</v>
          </cell>
          <cell r="U66">
            <v>5.0629851842347376E-3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3.4778715885796438E-2</v>
          </cell>
          <cell r="AE66">
            <v>3.0852261940896917E-3</v>
          </cell>
          <cell r="AF66">
            <v>1.2936181423164042E-2</v>
          </cell>
          <cell r="AG66">
            <v>3.1687908455416461E-3</v>
          </cell>
        </row>
        <row r="67">
          <cell r="C67">
            <v>67</v>
          </cell>
          <cell r="D67" t="str">
            <v>DR Congo</v>
          </cell>
          <cell r="E67" t="str">
            <v>XOF</v>
          </cell>
          <cell r="F67">
            <v>-812.38962535999963</v>
          </cell>
          <cell r="G67">
            <v>65.825284950000082</v>
          </cell>
          <cell r="H67" t="str">
            <v>&gt;100%</v>
          </cell>
          <cell r="I67">
            <v>0</v>
          </cell>
          <cell r="J67">
            <v>0</v>
          </cell>
          <cell r="K67"/>
          <cell r="L67">
            <v>-812.38962535999963</v>
          </cell>
          <cell r="M67">
            <v>65.825284950000082</v>
          </cell>
          <cell r="N67" t="str">
            <v>&gt;100%</v>
          </cell>
          <cell r="P67">
            <v>3.9734619872241479E-2</v>
          </cell>
          <cell r="Q67">
            <v>4.3031436220346995E-3</v>
          </cell>
          <cell r="R67">
            <v>6.9011626771913651E-2</v>
          </cell>
          <cell r="S67">
            <v>1.0097411407340346E-2</v>
          </cell>
          <cell r="T67">
            <v>-1.2677773248841373E-2</v>
          </cell>
          <cell r="U67">
            <v>-3.9107663337395494E-3</v>
          </cell>
          <cell r="V67">
            <v>8.2653834644276156E-4</v>
          </cell>
          <cell r="W67">
            <v>3.8376034920731379E-5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5.3123692961433322E-2</v>
          </cell>
          <cell r="AE67">
            <v>4.7126124377216633E-3</v>
          </cell>
          <cell r="AF67">
            <v>-9.9922043924573663E-3</v>
          </cell>
          <cell r="AG67">
            <v>-2.4476470118842434E-3</v>
          </cell>
        </row>
        <row r="68">
          <cell r="C68">
            <v>68</v>
          </cell>
          <cell r="D68" t="str">
            <v>Gambia</v>
          </cell>
          <cell r="E68" t="str">
            <v>GMD</v>
          </cell>
          <cell r="F68">
            <v>0</v>
          </cell>
          <cell r="G68">
            <v>0</v>
          </cell>
          <cell r="H68"/>
          <cell r="I68">
            <v>0</v>
          </cell>
          <cell r="J68">
            <v>0</v>
          </cell>
          <cell r="K68"/>
          <cell r="L68">
            <v>0</v>
          </cell>
          <cell r="M68">
            <v>0</v>
          </cell>
          <cell r="N68"/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</row>
        <row r="69">
          <cell r="C69">
            <v>69</v>
          </cell>
          <cell r="D69" t="str">
            <v>Ghana</v>
          </cell>
          <cell r="E69" t="str">
            <v>GHC</v>
          </cell>
          <cell r="F69">
            <v>-9.2044984256000362</v>
          </cell>
          <cell r="G69">
            <v>-2.6238111357000093</v>
          </cell>
          <cell r="H69"/>
          <cell r="I69">
            <v>0.59868959429999991</v>
          </cell>
          <cell r="J69">
            <v>0.85266952490000003</v>
          </cell>
          <cell r="K69">
            <v>1.424226398818504</v>
          </cell>
          <cell r="L69">
            <v>-8.605808831299953</v>
          </cell>
          <cell r="M69">
            <v>-1.7711416108000009</v>
          </cell>
          <cell r="N69"/>
          <cell r="P69">
            <v>0.32684607700766383</v>
          </cell>
          <cell r="Q69">
            <v>3.5396478340167653E-2</v>
          </cell>
          <cell r="R69">
            <v>0.43686353063941619</v>
          </cell>
          <cell r="S69">
            <v>6.3919530723548834E-2</v>
          </cell>
          <cell r="T69">
            <v>0.49778620359868209</v>
          </cell>
          <cell r="U69">
            <v>0.1535542155726487</v>
          </cell>
          <cell r="V69">
            <v>2.6933267513154936E-2</v>
          </cell>
          <cell r="W69">
            <v>1.250507032205566E-3</v>
          </cell>
          <cell r="X69">
            <v>2.0248294505167037E-2</v>
          </cell>
          <cell r="Y69">
            <v>6.3231245777181904E-4</v>
          </cell>
          <cell r="Z69">
            <v>-3.4075688366995857E-2</v>
          </cell>
          <cell r="AA69">
            <v>-1.861909655082398E-3</v>
          </cell>
          <cell r="AB69">
            <v>0</v>
          </cell>
          <cell r="AC69">
            <v>0</v>
          </cell>
          <cell r="AD69">
            <v>0.33780114566154645</v>
          </cell>
          <cell r="AE69">
            <v>2.9966400899066555E-2</v>
          </cell>
          <cell r="AF69">
            <v>0.39010640997477786</v>
          </cell>
          <cell r="AG69">
            <v>9.5558772738117678E-2</v>
          </cell>
        </row>
        <row r="70">
          <cell r="C70">
            <v>70</v>
          </cell>
          <cell r="D70" t="str">
            <v>Liberia</v>
          </cell>
          <cell r="E70" t="str">
            <v>XOF</v>
          </cell>
          <cell r="F70">
            <v>-912.29843603000063</v>
          </cell>
          <cell r="G70">
            <v>-173.96635597000022</v>
          </cell>
          <cell r="H70"/>
          <cell r="I70">
            <v>0</v>
          </cell>
          <cell r="J70">
            <v>0</v>
          </cell>
          <cell r="K70"/>
          <cell r="L70">
            <v>-912.29843603000063</v>
          </cell>
          <cell r="M70">
            <v>-173.96635597000022</v>
          </cell>
          <cell r="N70"/>
          <cell r="P70">
            <v>4.1488991110626115E-2</v>
          </cell>
          <cell r="Q70">
            <v>4.4931369182939617E-3</v>
          </cell>
          <cell r="R70">
            <v>5.8862463170836189E-2</v>
          </cell>
          <cell r="S70">
            <v>8.6124401769245677E-3</v>
          </cell>
          <cell r="T70">
            <v>6.7279791616638829E-2</v>
          </cell>
          <cell r="U70">
            <v>2.0754081874702228E-2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4.5311081142544542E-2</v>
          </cell>
          <cell r="AE70">
            <v>4.0195542262845274E-3</v>
          </cell>
          <cell r="AF70">
            <v>5.3027721518590351E-2</v>
          </cell>
          <cell r="AG70">
            <v>1.2989440470211163E-2</v>
          </cell>
        </row>
        <row r="71">
          <cell r="C71">
            <v>71</v>
          </cell>
          <cell r="D71" t="str">
            <v>Mauretania</v>
          </cell>
          <cell r="E71" t="str">
            <v>MRO</v>
          </cell>
          <cell r="F71">
            <v>0</v>
          </cell>
          <cell r="G71">
            <v>0</v>
          </cell>
          <cell r="H71"/>
          <cell r="I71">
            <v>0</v>
          </cell>
          <cell r="J71">
            <v>0</v>
          </cell>
          <cell r="K71"/>
          <cell r="L71">
            <v>0</v>
          </cell>
          <cell r="M71">
            <v>0</v>
          </cell>
          <cell r="N71"/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</row>
        <row r="72">
          <cell r="C72">
            <v>72</v>
          </cell>
          <cell r="D72" t="str">
            <v>Scancem Int. Trading Norw.</v>
          </cell>
          <cell r="E72" t="str">
            <v>NOK</v>
          </cell>
          <cell r="F72">
            <v>-68.336974051199945</v>
          </cell>
          <cell r="G72">
            <v>-11.683949861699997</v>
          </cell>
          <cell r="H72"/>
          <cell r="I72">
            <v>0</v>
          </cell>
          <cell r="J72">
            <v>0</v>
          </cell>
          <cell r="K72"/>
          <cell r="L72">
            <v>-68.336974051199945</v>
          </cell>
          <cell r="M72">
            <v>-11.683949861699997</v>
          </cell>
          <cell r="N72"/>
          <cell r="P72">
            <v>0</v>
          </cell>
          <cell r="Q72">
            <v>0</v>
          </cell>
          <cell r="R72">
            <v>0.33186197447392773</v>
          </cell>
          <cell r="S72">
            <v>4.8556265711436564E-2</v>
          </cell>
          <cell r="T72">
            <v>-2.7338551683045807E-2</v>
          </cell>
          <cell r="U72">
            <v>-8.4332386639763592E-3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0.2554603399771313</v>
          </cell>
          <cell r="AE72">
            <v>2.2661933092543645E-2</v>
          </cell>
          <cell r="AF72">
            <v>-2.1547348327571512E-2</v>
          </cell>
          <cell r="AG72">
            <v>-5.2781449094276411E-3</v>
          </cell>
        </row>
        <row r="73">
          <cell r="C73">
            <v>73</v>
          </cell>
          <cell r="D73" t="str">
            <v>Sierra Leone</v>
          </cell>
          <cell r="E73" t="str">
            <v>SLL</v>
          </cell>
          <cell r="F73">
            <v>-13242.224095785088</v>
          </cell>
          <cell r="G73">
            <v>319.03371575009805</v>
          </cell>
          <cell r="H73" t="str">
            <v>&gt;100%</v>
          </cell>
          <cell r="I73">
            <v>0</v>
          </cell>
          <cell r="J73">
            <v>0</v>
          </cell>
          <cell r="K73"/>
          <cell r="L73">
            <v>-13242.224095785088</v>
          </cell>
          <cell r="M73">
            <v>319.03371575009805</v>
          </cell>
          <cell r="N73" t="str">
            <v>&gt;100%</v>
          </cell>
          <cell r="P73">
            <v>5.0949165204690637E-2</v>
          </cell>
          <cell r="Q73">
            <v>5.5176462239599385E-3</v>
          </cell>
          <cell r="R73">
            <v>7.3809812302580546E-2</v>
          </cell>
          <cell r="S73">
            <v>1.0799456201502612E-2</v>
          </cell>
          <cell r="T73">
            <v>5.8642767723000706E-2</v>
          </cell>
          <cell r="U73">
            <v>1.8089782584601661E-2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5.6817234859026705E-2</v>
          </cell>
          <cell r="AE73">
            <v>5.0402672093596435E-3</v>
          </cell>
          <cell r="AF73">
            <v>4.6220303023733041E-2</v>
          </cell>
          <cell r="AG73">
            <v>1.1321924786668852E-2</v>
          </cell>
        </row>
        <row r="74">
          <cell r="C74">
            <v>74</v>
          </cell>
          <cell r="D74" t="str">
            <v>South Africa</v>
          </cell>
          <cell r="E74" t="str">
            <v>ZAR</v>
          </cell>
          <cell r="F74">
            <v>0</v>
          </cell>
          <cell r="G74">
            <v>0</v>
          </cell>
          <cell r="H74"/>
          <cell r="I74">
            <v>0</v>
          </cell>
          <cell r="J74">
            <v>0</v>
          </cell>
          <cell r="K74"/>
          <cell r="L74">
            <v>0</v>
          </cell>
          <cell r="M74">
            <v>0</v>
          </cell>
          <cell r="N74"/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</row>
        <row r="75">
          <cell r="C75">
            <v>75</v>
          </cell>
          <cell r="D75" t="str">
            <v>Tanzania</v>
          </cell>
          <cell r="E75" t="str">
            <v>TZS</v>
          </cell>
          <cell r="F75">
            <v>3554.3545270535978</v>
          </cell>
          <cell r="G75">
            <v>-5123.4509733852065</v>
          </cell>
          <cell r="H75"/>
          <cell r="I75">
            <v>-313.36129722680005</v>
          </cell>
          <cell r="J75">
            <v>123.41612557640002</v>
          </cell>
          <cell r="K75" t="str">
            <v>&gt;100%</v>
          </cell>
          <cell r="L75">
            <v>3240.9932298267668</v>
          </cell>
          <cell r="M75">
            <v>-5000.0348478088017</v>
          </cell>
          <cell r="N75"/>
          <cell r="P75">
            <v>0.18572464345972081</v>
          </cell>
          <cell r="Q75">
            <v>2.0113438042896326E-2</v>
          </cell>
          <cell r="R75">
            <v>0.16660597982800471</v>
          </cell>
          <cell r="S75">
            <v>2.4376894154465405E-2</v>
          </cell>
          <cell r="T75">
            <v>0.20270821554446311</v>
          </cell>
          <cell r="U75">
            <v>6.2530260587848552E-2</v>
          </cell>
          <cell r="V75">
            <v>0</v>
          </cell>
          <cell r="W75">
            <v>0</v>
          </cell>
          <cell r="X75">
            <v>7.7973840210300007E-3</v>
          </cell>
          <cell r="Y75">
            <v>2.4349621412657918E-4</v>
          </cell>
          <cell r="Z75">
            <v>-1.6849471463614409E-2</v>
          </cell>
          <cell r="AA75">
            <v>-9.2066206449771017E-4</v>
          </cell>
          <cell r="AB75">
            <v>0</v>
          </cell>
          <cell r="AC75">
            <v>0</v>
          </cell>
          <cell r="AD75">
            <v>0.12883233647208128</v>
          </cell>
          <cell r="AE75">
            <v>1.1428739934925854E-2</v>
          </cell>
          <cell r="AF75">
            <v>0.15866413531003867</v>
          </cell>
          <cell r="AG75">
            <v>3.8865677825602032E-2</v>
          </cell>
        </row>
        <row r="76">
          <cell r="C76">
            <v>76</v>
          </cell>
          <cell r="D76" t="str">
            <v>Togo</v>
          </cell>
          <cell r="E76" t="str">
            <v>XOF</v>
          </cell>
          <cell r="F76">
            <v>605.06129637000049</v>
          </cell>
          <cell r="G76">
            <v>-347.45386332999897</v>
          </cell>
          <cell r="H76"/>
          <cell r="I76">
            <v>-143.71361912999998</v>
          </cell>
          <cell r="J76">
            <v>-27.851934220000004</v>
          </cell>
          <cell r="K76"/>
          <cell r="L76">
            <v>477.92371062999882</v>
          </cell>
          <cell r="M76">
            <v>-341.91102667999894</v>
          </cell>
          <cell r="N76"/>
          <cell r="P76">
            <v>0.24958711418522464</v>
          </cell>
          <cell r="Q76">
            <v>2.7029557650266992E-2</v>
          </cell>
          <cell r="R76">
            <v>0.17973752709861027</v>
          </cell>
          <cell r="S76">
            <v>2.6298231781304322E-2</v>
          </cell>
          <cell r="T76">
            <v>0.1628081512550959</v>
          </cell>
          <cell r="U76">
            <v>5.0222119002246247E-2</v>
          </cell>
          <cell r="V76">
            <v>1.3765008857328211E-2</v>
          </cell>
          <cell r="W76">
            <v>6.3910702130936842E-4</v>
          </cell>
          <cell r="X76">
            <v>2.5460031289577589E-2</v>
          </cell>
          <cell r="Y76">
            <v>7.950642438330841E-4</v>
          </cell>
          <cell r="Z76">
            <v>2.4078404680801909E-2</v>
          </cell>
          <cell r="AA76">
            <v>1.3156539545533675E-3</v>
          </cell>
          <cell r="AB76">
            <v>0</v>
          </cell>
          <cell r="AC76">
            <v>0</v>
          </cell>
          <cell r="AD76">
            <v>0.14391347424567477</v>
          </cell>
          <cell r="AE76">
            <v>1.2766590402106801E-2</v>
          </cell>
          <cell r="AF76">
            <v>0.13076535084938304</v>
          </cell>
          <cell r="AG76">
            <v>3.2031712692555669E-2</v>
          </cell>
        </row>
        <row r="77">
          <cell r="C77">
            <v>77</v>
          </cell>
          <cell r="D77" t="str">
            <v>Other Africa</v>
          </cell>
          <cell r="E77" t="str">
            <v>EUR</v>
          </cell>
          <cell r="F77">
            <v>0</v>
          </cell>
          <cell r="G77">
            <v>0</v>
          </cell>
          <cell r="H77"/>
          <cell r="I77">
            <v>0</v>
          </cell>
          <cell r="J77">
            <v>0</v>
          </cell>
          <cell r="K77"/>
          <cell r="L77">
            <v>0</v>
          </cell>
          <cell r="M77">
            <v>0</v>
          </cell>
          <cell r="N77"/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</row>
        <row r="78">
          <cell r="C78">
            <v>78</v>
          </cell>
          <cell r="D78" t="str">
            <v>Africa</v>
          </cell>
          <cell r="E78" t="str">
            <v>EUR</v>
          </cell>
          <cell r="F78">
            <v>-16.811720000000008</v>
          </cell>
          <cell r="G78">
            <v>-9.3736099999999993</v>
          </cell>
          <cell r="H78"/>
          <cell r="I78">
            <v>-0.13178999999999996</v>
          </cell>
          <cell r="J78">
            <v>0.33390999999999998</v>
          </cell>
          <cell r="K78" t="str">
            <v>&gt;100%</v>
          </cell>
          <cell r="L78">
            <v>-17.280909999999977</v>
          </cell>
          <cell r="M78">
            <v>-8.9887900000000016</v>
          </cell>
          <cell r="N78"/>
          <cell r="P78">
            <v>1</v>
          </cell>
          <cell r="Q78">
            <v>0.10829708792661348</v>
          </cell>
          <cell r="R78">
            <v>1</v>
          </cell>
          <cell r="S78">
            <v>0.14631464116492598</v>
          </cell>
          <cell r="T78">
            <v>1.0100025674225224</v>
          </cell>
          <cell r="U78">
            <v>0.31155976370120764</v>
          </cell>
          <cell r="V78">
            <v>4.4234654760786606E-2</v>
          </cell>
          <cell r="W78">
            <v>2.0538075010219752E-3</v>
          </cell>
          <cell r="X78">
            <v>5.3505709815774627E-2</v>
          </cell>
          <cell r="Y78">
            <v>1.6708729157314823E-3</v>
          </cell>
          <cell r="Z78">
            <v>-4.2747077881191975E-2</v>
          </cell>
          <cell r="AA78">
            <v>-2.3357179516478653E-3</v>
          </cell>
          <cell r="AB78">
            <v>0</v>
          </cell>
          <cell r="AC78">
            <v>0</v>
          </cell>
          <cell r="AD78">
            <v>0.77443130404082661</v>
          </cell>
          <cell r="AE78">
            <v>6.869994144106914E-2</v>
          </cell>
          <cell r="AF78">
            <v>0.79411837296657306</v>
          </cell>
          <cell r="AG78">
            <v>0.19452378937937173</v>
          </cell>
        </row>
        <row r="79">
          <cell r="C79">
            <v>79</v>
          </cell>
          <cell r="D79" t="str">
            <v>Egypt</v>
          </cell>
          <cell r="E79" t="str">
            <v>EGP</v>
          </cell>
          <cell r="F79">
            <v>0</v>
          </cell>
          <cell r="G79">
            <v>0</v>
          </cell>
          <cell r="H79"/>
          <cell r="I79">
            <v>0</v>
          </cell>
          <cell r="J79">
            <v>0</v>
          </cell>
          <cell r="K79"/>
          <cell r="L79">
            <v>0</v>
          </cell>
          <cell r="M79">
            <v>0</v>
          </cell>
          <cell r="N79"/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</row>
        <row r="80">
          <cell r="C80">
            <v>80</v>
          </cell>
          <cell r="D80" t="str">
            <v>Morocco</v>
          </cell>
          <cell r="E80" t="str">
            <v>MAD</v>
          </cell>
          <cell r="F80">
            <v>0</v>
          </cell>
          <cell r="G80">
            <v>0</v>
          </cell>
          <cell r="H80"/>
          <cell r="I80">
            <v>0</v>
          </cell>
          <cell r="J80">
            <v>0</v>
          </cell>
          <cell r="K80"/>
          <cell r="L80">
            <v>0</v>
          </cell>
          <cell r="M80">
            <v>0</v>
          </cell>
          <cell r="N80"/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</row>
        <row r="81">
          <cell r="C81">
            <v>81</v>
          </cell>
          <cell r="D81" t="str">
            <v>Israel</v>
          </cell>
          <cell r="E81" t="str">
            <v>ILS</v>
          </cell>
          <cell r="F81">
            <v>0</v>
          </cell>
          <cell r="G81">
            <v>0</v>
          </cell>
          <cell r="H81"/>
          <cell r="I81">
            <v>5.7949730290000048</v>
          </cell>
          <cell r="J81">
            <v>-0.21852831329999134</v>
          </cell>
          <cell r="K81"/>
          <cell r="L81">
            <v>18.045968239700017</v>
          </cell>
          <cell r="M81">
            <v>4.1459623433000026</v>
          </cell>
          <cell r="N81">
            <v>0.22974452178072335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0.95576534523921342</v>
          </cell>
          <cell r="W81">
            <v>4.4376022507341656E-2</v>
          </cell>
          <cell r="X81">
            <v>0.94649429018422526</v>
          </cell>
          <cell r="Y81">
            <v>2.9557063719152166E-2</v>
          </cell>
          <cell r="Z81">
            <v>1.042747077881192</v>
          </cell>
          <cell r="AA81">
            <v>5.697613005512743E-2</v>
          </cell>
          <cell r="AB81">
            <v>1</v>
          </cell>
          <cell r="AC81">
            <v>8.6245716763060962E-2</v>
          </cell>
          <cell r="AD81">
            <v>0.2255686959591735</v>
          </cell>
          <cell r="AE81">
            <v>2.0010239930224463E-2</v>
          </cell>
          <cell r="AF81">
            <v>8.2720027511663075E-2</v>
          </cell>
          <cell r="AG81">
            <v>2.0262738852173497E-2</v>
          </cell>
        </row>
        <row r="82">
          <cell r="C82">
            <v>82</v>
          </cell>
          <cell r="D82" t="str">
            <v>Turkey</v>
          </cell>
          <cell r="E82" t="str">
            <v>TRL</v>
          </cell>
          <cell r="F82">
            <v>0</v>
          </cell>
          <cell r="G82">
            <v>0</v>
          </cell>
          <cell r="H82"/>
          <cell r="I82">
            <v>0</v>
          </cell>
          <cell r="J82">
            <v>0</v>
          </cell>
          <cell r="K82"/>
          <cell r="L82">
            <v>0</v>
          </cell>
          <cell r="M82">
            <v>0.44547046799999634</v>
          </cell>
          <cell r="N82" t="str">
            <v>&gt;100%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0.13104529456610567</v>
          </cell>
          <cell r="AG82">
            <v>3.210028649017025E-2</v>
          </cell>
        </row>
        <row r="83">
          <cell r="C83">
            <v>83</v>
          </cell>
          <cell r="D83" t="str">
            <v>Other AfMedBas</v>
          </cell>
          <cell r="E83" t="str">
            <v>EUR</v>
          </cell>
          <cell r="F83">
            <v>0</v>
          </cell>
          <cell r="G83">
            <v>0</v>
          </cell>
          <cell r="H83"/>
          <cell r="I83">
            <v>0</v>
          </cell>
          <cell r="J83">
            <v>0</v>
          </cell>
          <cell r="K83"/>
          <cell r="L83">
            <v>0</v>
          </cell>
          <cell r="M83">
            <v>0</v>
          </cell>
          <cell r="N83"/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</row>
        <row r="84">
          <cell r="C84">
            <v>84</v>
          </cell>
          <cell r="D84" t="str">
            <v>AFRICA MED. BASIN</v>
          </cell>
          <cell r="E84" t="str">
            <v>EUR</v>
          </cell>
          <cell r="F84">
            <v>-16.811720000000008</v>
          </cell>
          <cell r="G84">
            <v>-9.1906400000000019</v>
          </cell>
          <cell r="H84"/>
          <cell r="I84">
            <v>1.7762299999999982</v>
          </cell>
          <cell r="J84">
            <v>0.44182000000000077</v>
          </cell>
          <cell r="K84">
            <v>0.24874030953198698</v>
          </cell>
          <cell r="L84">
            <v>-11.296559999999971</v>
          </cell>
          <cell r="M84">
            <v>-8.9147099999999995</v>
          </cell>
          <cell r="N84"/>
          <cell r="P84">
            <v>1</v>
          </cell>
          <cell r="Q84">
            <v>0.10829708792661348</v>
          </cell>
          <cell r="R84">
            <v>1</v>
          </cell>
          <cell r="S84">
            <v>0.14631464116492598</v>
          </cell>
          <cell r="T84">
            <v>1</v>
          </cell>
          <cell r="U84">
            <v>0.30847422942329061</v>
          </cell>
          <cell r="V84">
            <v>1</v>
          </cell>
          <cell r="W84">
            <v>4.6429830008363628E-2</v>
          </cell>
          <cell r="X84">
            <v>1</v>
          </cell>
          <cell r="Y84">
            <v>3.1227936634883654E-2</v>
          </cell>
          <cell r="Z84">
            <v>1</v>
          </cell>
          <cell r="AA84">
            <v>5.4640412103479558E-2</v>
          </cell>
          <cell r="AB84">
            <v>1</v>
          </cell>
          <cell r="AC84">
            <v>8.6245716763060962E-2</v>
          </cell>
          <cell r="AD84">
            <v>1</v>
          </cell>
          <cell r="AE84">
            <v>8.8710181371293592E-2</v>
          </cell>
          <cell r="AF84">
            <v>1</v>
          </cell>
          <cell r="AG84">
            <v>0.24495565900672073</v>
          </cell>
        </row>
        <row r="85">
          <cell r="C85">
            <v>85</v>
          </cell>
          <cell r="D85" t="str">
            <v>HC Trading</v>
          </cell>
          <cell r="E85" t="str">
            <v>USD</v>
          </cell>
          <cell r="F85">
            <v>0</v>
          </cell>
          <cell r="G85">
            <v>0</v>
          </cell>
          <cell r="H85"/>
          <cell r="I85">
            <v>0</v>
          </cell>
          <cell r="J85">
            <v>0</v>
          </cell>
          <cell r="K85"/>
          <cell r="L85">
            <v>-63.957960783200065</v>
          </cell>
          <cell r="M85">
            <v>0.19617948799999851</v>
          </cell>
          <cell r="N85" t="str">
            <v>&gt;100%</v>
          </cell>
        </row>
        <row r="86">
          <cell r="C86">
            <v>86</v>
          </cell>
          <cell r="D86" t="str">
            <v>ITC Trading</v>
          </cell>
          <cell r="E86" t="str">
            <v>USD</v>
          </cell>
          <cell r="F86">
            <v>0</v>
          </cell>
          <cell r="G86">
            <v>0</v>
          </cell>
          <cell r="H86"/>
          <cell r="I86">
            <v>0</v>
          </cell>
          <cell r="J86">
            <v>0</v>
          </cell>
          <cell r="K86"/>
          <cell r="L86">
            <v>0</v>
          </cell>
          <cell r="M86">
            <v>0</v>
          </cell>
          <cell r="N86"/>
        </row>
        <row r="87">
          <cell r="C87">
            <v>87</v>
          </cell>
          <cell r="D87" t="str">
            <v>Other Trading</v>
          </cell>
          <cell r="E87" t="str">
            <v>EUR</v>
          </cell>
          <cell r="F87">
            <v>0</v>
          </cell>
          <cell r="G87">
            <v>0</v>
          </cell>
          <cell r="H87"/>
          <cell r="I87">
            <v>0</v>
          </cell>
          <cell r="J87">
            <v>0</v>
          </cell>
          <cell r="K87"/>
          <cell r="L87">
            <v>0</v>
          </cell>
          <cell r="M87">
            <v>0</v>
          </cell>
          <cell r="N87"/>
        </row>
        <row r="88">
          <cell r="C88">
            <v>88</v>
          </cell>
          <cell r="D88" t="str">
            <v>GROUP SERVICES</v>
          </cell>
          <cell r="E88" t="str">
            <v>EUR</v>
          </cell>
          <cell r="F88">
            <v>0</v>
          </cell>
          <cell r="G88">
            <v>0</v>
          </cell>
          <cell r="H88"/>
          <cell r="I88">
            <v>0</v>
          </cell>
          <cell r="J88">
            <v>0</v>
          </cell>
          <cell r="K88"/>
          <cell r="L88">
            <v>-52.136359999999996</v>
          </cell>
          <cell r="M88">
            <v>0.31489000000000011</v>
          </cell>
          <cell r="N88" t="str">
            <v>&gt;100%</v>
          </cell>
        </row>
        <row r="89">
          <cell r="C89">
            <v>89</v>
          </cell>
          <cell r="D89" t="str">
            <v>Other Group</v>
          </cell>
          <cell r="E89" t="str">
            <v>EUR</v>
          </cell>
          <cell r="F89">
            <v>0</v>
          </cell>
          <cell r="G89">
            <v>0</v>
          </cell>
          <cell r="H89"/>
          <cell r="I89">
            <v>0</v>
          </cell>
          <cell r="J89">
            <v>0</v>
          </cell>
          <cell r="K89"/>
          <cell r="L89">
            <v>0</v>
          </cell>
          <cell r="M89">
            <v>0</v>
          </cell>
          <cell r="N89"/>
        </row>
        <row r="90">
          <cell r="C90">
            <v>90</v>
          </cell>
          <cell r="D90" t="str">
            <v>HC GROUP</v>
          </cell>
          <cell r="E90" t="str">
            <v>EUR</v>
          </cell>
          <cell r="F90">
            <v>-17.767110000000002</v>
          </cell>
          <cell r="G90">
            <v>20.390997499999997</v>
          </cell>
          <cell r="H90" t="str">
            <v>&gt;100%</v>
          </cell>
          <cell r="I90">
            <v>35.003630000000044</v>
          </cell>
          <cell r="J90">
            <v>14.290329116968394</v>
          </cell>
          <cell r="K90">
            <v>0.408252775982616</v>
          </cell>
          <cell r="L90">
            <v>-3.5465600000002269</v>
          </cell>
          <cell r="M90">
            <v>21.530340000000024</v>
          </cell>
          <cell r="N90" t="str">
            <v>&gt;100%</v>
          </cell>
          <cell r="Q90">
            <v>1</v>
          </cell>
          <cell r="S90">
            <v>1</v>
          </cell>
          <cell r="U90">
            <v>1</v>
          </cell>
          <cell r="W90">
            <v>1</v>
          </cell>
          <cell r="Y90">
            <v>1</v>
          </cell>
          <cell r="AA90">
            <v>1</v>
          </cell>
          <cell r="AC90">
            <v>1</v>
          </cell>
          <cell r="AE90">
            <v>1</v>
          </cell>
          <cell r="AG90">
            <v>1</v>
          </cell>
        </row>
      </sheetData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8499-4016-4A1A-9FCB-8CC676C356B5}">
  <dimension ref="A1:L34"/>
  <sheetViews>
    <sheetView workbookViewId="0">
      <selection activeCell="A25" sqref="A25"/>
    </sheetView>
  </sheetViews>
  <sheetFormatPr defaultColWidth="12.5703125" defaultRowHeight="15"/>
  <cols>
    <col min="1" max="1" width="50.42578125" style="113" customWidth="1"/>
    <col min="2" max="8" width="12.5703125" style="113"/>
    <col min="9" max="9" width="14.7109375" style="113" customWidth="1"/>
    <col min="10" max="11" width="12.5703125" style="113"/>
    <col min="12" max="12" width="12.5703125" style="110"/>
    <col min="13" max="16384" width="12.5703125" style="113"/>
  </cols>
  <sheetData>
    <row r="1" spans="1:12">
      <c r="A1" s="110" t="s">
        <v>887</v>
      </c>
    </row>
    <row r="2" spans="1:12">
      <c r="E2" s="343" t="s">
        <v>319</v>
      </c>
      <c r="F2" s="343"/>
      <c r="G2" s="343"/>
      <c r="H2" s="343"/>
      <c r="I2" s="343"/>
    </row>
    <row r="3" spans="1:12" ht="14.25">
      <c r="B3" s="341" t="s">
        <v>888</v>
      </c>
      <c r="C3" s="341" t="s">
        <v>889</v>
      </c>
      <c r="D3" s="341" t="s">
        <v>890</v>
      </c>
      <c r="E3" s="341" t="s">
        <v>891</v>
      </c>
      <c r="F3" s="341" t="s">
        <v>892</v>
      </c>
      <c r="G3" s="341" t="s">
        <v>893</v>
      </c>
      <c r="H3" s="341" t="s">
        <v>894</v>
      </c>
      <c r="I3" s="341" t="s">
        <v>895</v>
      </c>
      <c r="J3" s="341" t="s">
        <v>322</v>
      </c>
      <c r="K3" s="341" t="s">
        <v>896</v>
      </c>
      <c r="L3" s="341" t="s">
        <v>334</v>
      </c>
    </row>
    <row r="4" spans="1:12" ht="14.25">
      <c r="B4" s="342"/>
      <c r="C4" s="342"/>
      <c r="D4" s="342"/>
      <c r="E4" s="342"/>
      <c r="F4" s="342"/>
      <c r="G4" s="342"/>
      <c r="H4" s="342"/>
      <c r="I4" s="342"/>
      <c r="J4" s="342"/>
      <c r="K4" s="342"/>
      <c r="L4" s="342"/>
    </row>
    <row r="5" spans="1:12" ht="14.25">
      <c r="A5" s="113" t="s">
        <v>58</v>
      </c>
      <c r="B5" s="342"/>
      <c r="C5" s="342"/>
      <c r="D5" s="342"/>
      <c r="E5" s="342"/>
      <c r="F5" s="342"/>
      <c r="G5" s="342"/>
      <c r="H5" s="342"/>
      <c r="I5" s="342"/>
      <c r="J5" s="342"/>
      <c r="K5" s="342"/>
      <c r="L5" s="342"/>
    </row>
    <row r="6" spans="1:12">
      <c r="A6" s="110" t="s">
        <v>897</v>
      </c>
      <c r="B6" s="111" t="s">
        <v>304</v>
      </c>
      <c r="C6" s="111" t="s">
        <v>309</v>
      </c>
      <c r="D6" s="111" t="s">
        <v>898</v>
      </c>
      <c r="E6" s="111" t="s">
        <v>899</v>
      </c>
      <c r="F6" s="111" t="s">
        <v>900</v>
      </c>
      <c r="G6" s="111" t="s">
        <v>901</v>
      </c>
      <c r="H6" s="111" t="s">
        <v>902</v>
      </c>
      <c r="I6" s="111" t="s">
        <v>903</v>
      </c>
      <c r="J6" s="111" t="s">
        <v>904</v>
      </c>
      <c r="K6" s="111" t="s">
        <v>905</v>
      </c>
      <c r="L6" s="112" t="s">
        <v>906</v>
      </c>
    </row>
    <row r="7" spans="1:12">
      <c r="A7" s="113" t="s">
        <v>276</v>
      </c>
      <c r="B7" s="111"/>
      <c r="C7" s="111"/>
      <c r="D7" s="111" t="s">
        <v>283</v>
      </c>
      <c r="E7" s="111"/>
      <c r="F7" s="111"/>
      <c r="G7" s="111"/>
      <c r="H7" s="111"/>
      <c r="I7" s="111"/>
      <c r="J7" s="111" t="s">
        <v>283</v>
      </c>
      <c r="K7" s="111" t="s">
        <v>280</v>
      </c>
      <c r="L7" s="112" t="s">
        <v>277</v>
      </c>
    </row>
    <row r="8" spans="1:12">
      <c r="A8" s="113" t="s">
        <v>907</v>
      </c>
      <c r="B8" s="111"/>
      <c r="C8" s="111"/>
      <c r="D8" s="111" t="s">
        <v>908</v>
      </c>
      <c r="E8" s="111" t="s">
        <v>909</v>
      </c>
      <c r="F8" s="111" t="s">
        <v>910</v>
      </c>
      <c r="G8" s="111"/>
      <c r="H8" s="111" t="s">
        <v>911</v>
      </c>
      <c r="I8" s="111" t="s">
        <v>912</v>
      </c>
      <c r="J8" s="111" t="s">
        <v>913</v>
      </c>
      <c r="K8" s="111" t="s">
        <v>914</v>
      </c>
      <c r="L8" s="112" t="s">
        <v>915</v>
      </c>
    </row>
    <row r="9" spans="1:12">
      <c r="A9" s="110" t="s">
        <v>916</v>
      </c>
      <c r="B9" s="111"/>
      <c r="C9" s="111"/>
      <c r="D9" s="111" t="s">
        <v>917</v>
      </c>
      <c r="E9" s="111" t="s">
        <v>909</v>
      </c>
      <c r="F9" s="111" t="s">
        <v>910</v>
      </c>
      <c r="G9" s="111"/>
      <c r="H9" s="111" t="s">
        <v>911</v>
      </c>
      <c r="I9" s="111" t="s">
        <v>912</v>
      </c>
      <c r="J9" s="111" t="s">
        <v>918</v>
      </c>
      <c r="K9" s="111" t="s">
        <v>919</v>
      </c>
      <c r="L9" s="112" t="s">
        <v>920</v>
      </c>
    </row>
    <row r="10" spans="1:12">
      <c r="A10" s="113" t="s">
        <v>921</v>
      </c>
      <c r="B10" s="111"/>
      <c r="C10" s="111"/>
      <c r="D10" s="111"/>
      <c r="E10" s="111"/>
      <c r="F10" s="111"/>
      <c r="G10" s="111"/>
      <c r="H10" s="111"/>
      <c r="I10" s="111"/>
      <c r="J10" s="111"/>
      <c r="K10" s="111" t="s">
        <v>922</v>
      </c>
      <c r="L10" s="112" t="s">
        <v>922</v>
      </c>
    </row>
    <row r="11" spans="1:12">
      <c r="A11" s="113" t="s">
        <v>923</v>
      </c>
      <c r="B11" s="111"/>
      <c r="C11" s="111"/>
      <c r="D11" s="111" t="s">
        <v>924</v>
      </c>
      <c r="E11" s="111"/>
      <c r="F11" s="111"/>
      <c r="G11" s="111"/>
      <c r="H11" s="111"/>
      <c r="I11" s="111"/>
      <c r="J11" s="111" t="s">
        <v>924</v>
      </c>
      <c r="K11" s="111" t="s">
        <v>925</v>
      </c>
      <c r="L11" s="112" t="s">
        <v>926</v>
      </c>
    </row>
    <row r="12" spans="1:12">
      <c r="A12" s="113" t="s">
        <v>927</v>
      </c>
      <c r="B12" s="111"/>
      <c r="C12" s="111"/>
      <c r="D12" s="111" t="s">
        <v>928</v>
      </c>
      <c r="E12" s="111"/>
      <c r="F12" s="111"/>
      <c r="G12" s="111"/>
      <c r="H12" s="111"/>
      <c r="I12" s="111"/>
      <c r="J12" s="111" t="s">
        <v>928</v>
      </c>
      <c r="K12" s="111" t="s">
        <v>929</v>
      </c>
      <c r="L12" s="112" t="s">
        <v>930</v>
      </c>
    </row>
    <row r="13" spans="1:12">
      <c r="A13" s="113" t="s">
        <v>931</v>
      </c>
      <c r="B13" s="111"/>
      <c r="C13" s="111"/>
      <c r="D13" s="111" t="s">
        <v>932</v>
      </c>
      <c r="E13" s="111"/>
      <c r="F13" s="111"/>
      <c r="G13" s="111" t="s">
        <v>910</v>
      </c>
      <c r="H13" s="111"/>
      <c r="I13" s="111" t="s">
        <v>910</v>
      </c>
      <c r="J13" s="111"/>
      <c r="K13" s="111"/>
      <c r="L13" s="112"/>
    </row>
    <row r="14" spans="1:12">
      <c r="A14" s="113" t="s">
        <v>933</v>
      </c>
      <c r="B14" s="111"/>
      <c r="C14" s="111"/>
      <c r="D14" s="111"/>
      <c r="E14" s="111"/>
      <c r="F14" s="111"/>
      <c r="G14" s="111"/>
      <c r="H14" s="111"/>
      <c r="I14" s="111"/>
      <c r="J14" s="111"/>
      <c r="K14" s="111" t="s">
        <v>934</v>
      </c>
      <c r="L14" s="112" t="s">
        <v>935</v>
      </c>
    </row>
    <row r="15" spans="1:12">
      <c r="A15" s="113" t="s">
        <v>936</v>
      </c>
      <c r="B15" s="111"/>
      <c r="C15" s="111"/>
      <c r="D15" s="111"/>
      <c r="E15" s="111"/>
      <c r="F15" s="111"/>
      <c r="G15" s="111"/>
      <c r="H15" s="111"/>
      <c r="I15" s="111"/>
      <c r="J15" s="111"/>
      <c r="K15" s="111" t="s">
        <v>937</v>
      </c>
      <c r="L15" s="112" t="s">
        <v>937</v>
      </c>
    </row>
    <row r="16" spans="1:12">
      <c r="A16" s="113" t="s">
        <v>938</v>
      </c>
      <c r="B16" s="111"/>
      <c r="C16" s="111"/>
      <c r="D16" s="111"/>
      <c r="E16" s="111"/>
      <c r="F16" s="111"/>
      <c r="G16" s="111"/>
      <c r="H16" s="111"/>
      <c r="I16" s="111"/>
      <c r="J16" s="111"/>
      <c r="K16" s="111" t="s">
        <v>160</v>
      </c>
      <c r="L16" s="112" t="s">
        <v>160</v>
      </c>
    </row>
    <row r="17" spans="1:12">
      <c r="A17" s="113" t="s">
        <v>939</v>
      </c>
      <c r="B17" s="111"/>
      <c r="C17" s="111"/>
      <c r="D17" s="111" t="s">
        <v>150</v>
      </c>
      <c r="E17" s="111"/>
      <c r="F17" s="111"/>
      <c r="G17" s="111"/>
      <c r="H17" s="111"/>
      <c r="I17" s="111"/>
      <c r="J17" s="111" t="s">
        <v>150</v>
      </c>
      <c r="K17" s="111" t="s">
        <v>153</v>
      </c>
      <c r="L17" s="112" t="s">
        <v>940</v>
      </c>
    </row>
    <row r="18" spans="1:12">
      <c r="A18" s="113" t="s">
        <v>941</v>
      </c>
      <c r="B18" s="111" t="s">
        <v>304</v>
      </c>
      <c r="C18" s="111" t="s">
        <v>309</v>
      </c>
      <c r="D18" s="111" t="s">
        <v>315</v>
      </c>
      <c r="E18" s="111" t="s">
        <v>942</v>
      </c>
      <c r="F18" s="111" t="s">
        <v>943</v>
      </c>
      <c r="G18" s="111" t="s">
        <v>944</v>
      </c>
      <c r="H18" s="111" t="s">
        <v>945</v>
      </c>
      <c r="I18" s="111" t="s">
        <v>320</v>
      </c>
      <c r="J18" s="111" t="s">
        <v>323</v>
      </c>
      <c r="K18" s="111" t="s">
        <v>329</v>
      </c>
      <c r="L18" s="112" t="s">
        <v>335</v>
      </c>
    </row>
    <row r="19" spans="1:12">
      <c r="A19" s="110"/>
      <c r="B19" s="111"/>
      <c r="C19" s="111"/>
      <c r="D19" s="111"/>
      <c r="E19" s="111"/>
      <c r="F19" s="111"/>
      <c r="G19" s="111"/>
      <c r="H19" s="111"/>
      <c r="I19" s="111"/>
      <c r="J19" s="111"/>
      <c r="K19" s="111"/>
      <c r="L19" s="112"/>
    </row>
    <row r="20" spans="1:12">
      <c r="A20" s="110" t="s">
        <v>946</v>
      </c>
      <c r="B20" s="111" t="s">
        <v>304</v>
      </c>
      <c r="C20" s="111" t="s">
        <v>309</v>
      </c>
      <c r="D20" s="111" t="s">
        <v>315</v>
      </c>
      <c r="E20" s="111" t="s">
        <v>942</v>
      </c>
      <c r="F20" s="111" t="s">
        <v>943</v>
      </c>
      <c r="G20" s="111" t="s">
        <v>944</v>
      </c>
      <c r="H20" s="111" t="s">
        <v>945</v>
      </c>
      <c r="I20" s="111" t="s">
        <v>320</v>
      </c>
      <c r="J20" s="111" t="s">
        <v>323</v>
      </c>
      <c r="K20" s="111" t="s">
        <v>329</v>
      </c>
      <c r="L20" s="112" t="s">
        <v>335</v>
      </c>
    </row>
    <row r="21" spans="1:12">
      <c r="A21" s="113" t="s">
        <v>276</v>
      </c>
      <c r="B21" s="111"/>
      <c r="C21" s="111"/>
      <c r="D21" s="111" t="s">
        <v>284</v>
      </c>
      <c r="E21" s="111"/>
      <c r="F21" s="111"/>
      <c r="G21" s="111"/>
      <c r="H21" s="111"/>
      <c r="I21" s="111"/>
      <c r="J21" s="111" t="s">
        <v>284</v>
      </c>
      <c r="K21" s="111" t="s">
        <v>281</v>
      </c>
      <c r="L21" s="112" t="s">
        <v>278</v>
      </c>
    </row>
    <row r="22" spans="1:12">
      <c r="A22" s="113" t="s">
        <v>907</v>
      </c>
      <c r="B22" s="111"/>
      <c r="C22" s="111"/>
      <c r="D22" s="111" t="s">
        <v>947</v>
      </c>
      <c r="E22" s="111" t="s">
        <v>948</v>
      </c>
      <c r="F22" s="111" t="s">
        <v>949</v>
      </c>
      <c r="G22" s="111"/>
      <c r="H22" s="111" t="s">
        <v>950</v>
      </c>
      <c r="I22" s="111" t="s">
        <v>951</v>
      </c>
      <c r="J22" s="111" t="s">
        <v>952</v>
      </c>
      <c r="K22" s="111" t="s">
        <v>953</v>
      </c>
      <c r="L22" s="112" t="s">
        <v>954</v>
      </c>
    </row>
    <row r="23" spans="1:12">
      <c r="A23" s="110" t="s">
        <v>916</v>
      </c>
      <c r="B23" s="111"/>
      <c r="C23" s="111"/>
      <c r="D23" s="111" t="s">
        <v>955</v>
      </c>
      <c r="E23" s="111" t="s">
        <v>948</v>
      </c>
      <c r="F23" s="111" t="s">
        <v>949</v>
      </c>
      <c r="G23" s="111"/>
      <c r="H23" s="111" t="s">
        <v>950</v>
      </c>
      <c r="I23" s="111" t="s">
        <v>951</v>
      </c>
      <c r="J23" s="111" t="s">
        <v>956</v>
      </c>
      <c r="K23" s="111" t="s">
        <v>957</v>
      </c>
      <c r="L23" s="112" t="s">
        <v>958</v>
      </c>
    </row>
    <row r="24" spans="1:12">
      <c r="A24" s="113" t="s">
        <v>921</v>
      </c>
      <c r="B24" s="111"/>
      <c r="C24" s="111"/>
      <c r="D24" s="111"/>
      <c r="E24" s="111"/>
      <c r="F24" s="111"/>
      <c r="G24" s="111"/>
      <c r="H24" s="111"/>
      <c r="I24" s="111"/>
      <c r="J24" s="111"/>
      <c r="K24" s="111" t="s">
        <v>959</v>
      </c>
      <c r="L24" s="112" t="s">
        <v>959</v>
      </c>
    </row>
    <row r="25" spans="1:12">
      <c r="A25" s="113" t="s">
        <v>923</v>
      </c>
      <c r="B25" s="111"/>
      <c r="C25" s="111"/>
      <c r="D25" s="111" t="s">
        <v>960</v>
      </c>
      <c r="E25" s="111"/>
      <c r="F25" s="111"/>
      <c r="G25" s="111"/>
      <c r="H25" s="111"/>
      <c r="I25" s="111"/>
      <c r="J25" s="111" t="s">
        <v>960</v>
      </c>
      <c r="K25" s="111" t="s">
        <v>961</v>
      </c>
      <c r="L25" s="112" t="s">
        <v>364</v>
      </c>
    </row>
    <row r="26" spans="1:12">
      <c r="A26" s="113" t="s">
        <v>927</v>
      </c>
      <c r="B26" s="111"/>
      <c r="C26" s="111"/>
      <c r="D26" s="111" t="s">
        <v>962</v>
      </c>
      <c r="E26" s="111"/>
      <c r="F26" s="111"/>
      <c r="G26" s="111"/>
      <c r="H26" s="111"/>
      <c r="I26" s="111"/>
      <c r="J26" s="111" t="s">
        <v>962</v>
      </c>
      <c r="K26" s="111" t="s">
        <v>963</v>
      </c>
      <c r="L26" s="112" t="s">
        <v>964</v>
      </c>
    </row>
    <row r="27" spans="1:12">
      <c r="A27" s="113" t="s">
        <v>931</v>
      </c>
      <c r="B27" s="111"/>
      <c r="C27" s="111"/>
      <c r="D27" s="111" t="s">
        <v>965</v>
      </c>
      <c r="E27" s="111"/>
      <c r="F27" s="111"/>
      <c r="G27" s="111" t="s">
        <v>966</v>
      </c>
      <c r="H27" s="111"/>
      <c r="I27" s="111" t="s">
        <v>966</v>
      </c>
      <c r="J27" s="111"/>
      <c r="K27" s="111"/>
      <c r="L27" s="112"/>
    </row>
    <row r="28" spans="1:12">
      <c r="A28" s="113" t="s">
        <v>933</v>
      </c>
      <c r="B28" s="111"/>
      <c r="C28" s="111"/>
      <c r="D28" s="111" t="s">
        <v>967</v>
      </c>
      <c r="E28" s="111" t="s">
        <v>909</v>
      </c>
      <c r="F28" s="111"/>
      <c r="G28" s="111"/>
      <c r="H28" s="111"/>
      <c r="I28" s="111" t="s">
        <v>909</v>
      </c>
      <c r="J28" s="111" t="s">
        <v>968</v>
      </c>
      <c r="K28" s="111" t="s">
        <v>969</v>
      </c>
      <c r="L28" s="112" t="s">
        <v>932</v>
      </c>
    </row>
    <row r="29" spans="1:12">
      <c r="A29" s="113" t="s">
        <v>970</v>
      </c>
      <c r="B29" s="111" t="s">
        <v>971</v>
      </c>
      <c r="C29" s="111" t="s">
        <v>972</v>
      </c>
      <c r="D29" s="111"/>
      <c r="E29" s="111"/>
      <c r="F29" s="111"/>
      <c r="G29" s="111"/>
      <c r="H29" s="111"/>
      <c r="I29" s="111"/>
      <c r="J29" s="111" t="s">
        <v>973</v>
      </c>
      <c r="K29" s="111"/>
      <c r="L29" s="112" t="s">
        <v>973</v>
      </c>
    </row>
    <row r="30" spans="1:12">
      <c r="A30" s="113" t="s">
        <v>938</v>
      </c>
      <c r="B30" s="111"/>
      <c r="C30" s="111"/>
      <c r="D30" s="111"/>
      <c r="E30" s="111"/>
      <c r="F30" s="111"/>
      <c r="G30" s="111"/>
      <c r="H30" s="111"/>
      <c r="I30" s="111"/>
      <c r="J30" s="111"/>
      <c r="K30" s="111" t="s">
        <v>148</v>
      </c>
      <c r="L30" s="112" t="s">
        <v>148</v>
      </c>
    </row>
    <row r="31" spans="1:12">
      <c r="A31" s="113" t="s">
        <v>939</v>
      </c>
      <c r="B31" s="111"/>
      <c r="C31" s="111"/>
      <c r="D31" s="111" t="s">
        <v>151</v>
      </c>
      <c r="E31" s="111"/>
      <c r="F31" s="111"/>
      <c r="G31" s="111"/>
      <c r="H31" s="111"/>
      <c r="I31" s="111"/>
      <c r="J31" s="111" t="s">
        <v>151</v>
      </c>
      <c r="K31" s="111" t="s">
        <v>154</v>
      </c>
      <c r="L31" s="112" t="s">
        <v>974</v>
      </c>
    </row>
    <row r="32" spans="1:12">
      <c r="A32" s="110" t="s">
        <v>975</v>
      </c>
      <c r="B32" s="111" t="s">
        <v>305</v>
      </c>
      <c r="C32" s="111" t="s">
        <v>310</v>
      </c>
      <c r="D32" s="111" t="s">
        <v>316</v>
      </c>
      <c r="E32" s="111" t="s">
        <v>976</v>
      </c>
      <c r="F32" s="111" t="s">
        <v>977</v>
      </c>
      <c r="G32" s="111" t="s">
        <v>978</v>
      </c>
      <c r="H32" s="111" t="s">
        <v>979</v>
      </c>
      <c r="I32" s="111" t="s">
        <v>321</v>
      </c>
      <c r="J32" s="111" t="s">
        <v>324</v>
      </c>
      <c r="K32" s="111" t="s">
        <v>330</v>
      </c>
      <c r="L32" s="112" t="s">
        <v>336</v>
      </c>
    </row>
    <row r="34" spans="1:1">
      <c r="A34" s="113" t="s">
        <v>980</v>
      </c>
    </row>
  </sheetData>
  <mergeCells count="12">
    <mergeCell ref="J3:J5"/>
    <mergeCell ref="K3:K5"/>
    <mergeCell ref="L3:L5"/>
    <mergeCell ref="E2:I2"/>
    <mergeCell ref="B3:B5"/>
    <mergeCell ref="C3:C5"/>
    <mergeCell ref="D3:D5"/>
    <mergeCell ref="E3:E5"/>
    <mergeCell ref="F3:F5"/>
    <mergeCell ref="G3:G5"/>
    <mergeCell ref="H3:H5"/>
    <mergeCell ref="I3:I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292B-8A31-4B4D-9B57-4E4FCA6BAA86}">
  <dimension ref="A1:Q59"/>
  <sheetViews>
    <sheetView workbookViewId="0">
      <selection activeCell="A33" sqref="A33"/>
    </sheetView>
  </sheetViews>
  <sheetFormatPr defaultColWidth="12.5703125" defaultRowHeight="15"/>
  <cols>
    <col min="1" max="1" width="81.7109375" style="113" customWidth="1"/>
    <col min="2" max="2" width="12.5703125" style="113"/>
    <col min="3" max="3" width="18" style="110" customWidth="1"/>
    <col min="4" max="4" width="12.5703125" style="113"/>
    <col min="5" max="5" width="13.140625" style="110" customWidth="1"/>
    <col min="6" max="6" width="12.5703125" style="113"/>
    <col min="7" max="7" width="12.5703125" style="110"/>
    <col min="8" max="8" width="12.5703125" style="113"/>
    <col min="9" max="9" width="12.5703125" style="110"/>
    <col min="10" max="10" width="12.5703125" style="113"/>
    <col min="11" max="11" width="12.5703125" style="110"/>
    <col min="12" max="12" width="12.5703125" style="113"/>
    <col min="13" max="13" width="12.5703125" style="110"/>
    <col min="14" max="14" width="12.5703125" style="113"/>
    <col min="15" max="15" width="12.5703125" style="110"/>
    <col min="16" max="16" width="12.5703125" style="113"/>
    <col min="17" max="17" width="12.5703125" style="110"/>
    <col min="18" max="16384" width="12.5703125" style="113"/>
  </cols>
  <sheetData>
    <row r="1" spans="1:17" ht="15.75">
      <c r="A1" s="332" t="s">
        <v>562</v>
      </c>
    </row>
    <row r="4" spans="1:17">
      <c r="A4" s="110" t="s">
        <v>563</v>
      </c>
      <c r="B4" s="344" t="s">
        <v>564</v>
      </c>
      <c r="C4" s="345"/>
      <c r="D4" s="344" t="s">
        <v>565</v>
      </c>
      <c r="E4" s="345"/>
      <c r="F4" s="344" t="s">
        <v>513</v>
      </c>
      <c r="G4" s="345"/>
      <c r="H4" s="344" t="s">
        <v>566</v>
      </c>
      <c r="I4" s="345"/>
      <c r="J4" s="344" t="s">
        <v>567</v>
      </c>
      <c r="K4" s="345"/>
      <c r="L4" s="344" t="s">
        <v>561</v>
      </c>
      <c r="M4" s="345"/>
      <c r="N4" s="344" t="s">
        <v>568</v>
      </c>
      <c r="O4" s="345"/>
      <c r="P4" s="344" t="s">
        <v>569</v>
      </c>
      <c r="Q4" s="345"/>
    </row>
    <row r="5" spans="1:17" ht="14.25">
      <c r="B5" s="346"/>
      <c r="C5" s="346"/>
      <c r="D5" s="346"/>
      <c r="E5" s="346"/>
      <c r="F5" s="346"/>
      <c r="G5" s="346"/>
      <c r="H5" s="346"/>
      <c r="I5" s="346"/>
      <c r="J5" s="346"/>
      <c r="K5" s="346"/>
      <c r="L5" s="346"/>
      <c r="M5" s="346"/>
      <c r="N5" s="346"/>
      <c r="O5" s="346"/>
      <c r="P5" s="346"/>
      <c r="Q5" s="346"/>
    </row>
    <row r="6" spans="1:17">
      <c r="A6" s="113" t="s">
        <v>58</v>
      </c>
      <c r="B6" s="111" t="s">
        <v>59</v>
      </c>
      <c r="C6" s="112" t="s">
        <v>60</v>
      </c>
      <c r="D6" s="111" t="s">
        <v>59</v>
      </c>
      <c r="E6" s="112" t="s">
        <v>60</v>
      </c>
      <c r="F6" s="111" t="s">
        <v>59</v>
      </c>
      <c r="G6" s="112" t="s">
        <v>60</v>
      </c>
      <c r="H6" s="111" t="s">
        <v>59</v>
      </c>
      <c r="I6" s="112" t="s">
        <v>60</v>
      </c>
      <c r="J6" s="111" t="s">
        <v>59</v>
      </c>
      <c r="K6" s="112" t="s">
        <v>60</v>
      </c>
      <c r="L6" s="111" t="s">
        <v>59</v>
      </c>
      <c r="M6" s="112" t="s">
        <v>60</v>
      </c>
      <c r="N6" s="111" t="s">
        <v>59</v>
      </c>
      <c r="O6" s="112" t="s">
        <v>60</v>
      </c>
      <c r="P6" s="111" t="s">
        <v>59</v>
      </c>
      <c r="Q6" s="112" t="s">
        <v>60</v>
      </c>
    </row>
    <row r="7" spans="1:17">
      <c r="A7" s="113" t="s">
        <v>570</v>
      </c>
      <c r="B7" s="111" t="s">
        <v>571</v>
      </c>
      <c r="C7" s="112" t="s">
        <v>572</v>
      </c>
      <c r="D7" s="111" t="s">
        <v>573</v>
      </c>
      <c r="E7" s="112" t="s">
        <v>574</v>
      </c>
      <c r="F7" s="111" t="s">
        <v>575</v>
      </c>
      <c r="G7" s="112" t="s">
        <v>576</v>
      </c>
      <c r="H7" s="111" t="s">
        <v>577</v>
      </c>
      <c r="I7" s="112" t="s">
        <v>578</v>
      </c>
      <c r="J7" s="111" t="s">
        <v>579</v>
      </c>
      <c r="K7" s="112" t="s">
        <v>580</v>
      </c>
      <c r="L7" s="111" t="s">
        <v>581</v>
      </c>
      <c r="M7" s="112" t="s">
        <v>582</v>
      </c>
      <c r="N7" s="111"/>
      <c r="O7" s="112"/>
      <c r="P7" s="111" t="s">
        <v>583</v>
      </c>
      <c r="Q7" s="112" t="s">
        <v>584</v>
      </c>
    </row>
    <row r="8" spans="1:17">
      <c r="A8" s="113" t="s">
        <v>585</v>
      </c>
      <c r="B8" s="111" t="s">
        <v>586</v>
      </c>
      <c r="C8" s="112" t="s">
        <v>587</v>
      </c>
      <c r="D8" s="111" t="s">
        <v>588</v>
      </c>
      <c r="E8" s="112" t="s">
        <v>589</v>
      </c>
      <c r="F8" s="111"/>
      <c r="G8" s="112"/>
      <c r="H8" s="111" t="s">
        <v>590</v>
      </c>
      <c r="I8" s="112" t="s">
        <v>591</v>
      </c>
      <c r="J8" s="111" t="s">
        <v>592</v>
      </c>
      <c r="K8" s="112" t="s">
        <v>593</v>
      </c>
      <c r="L8" s="111" t="s">
        <v>594</v>
      </c>
      <c r="M8" s="112" t="s">
        <v>595</v>
      </c>
      <c r="N8" s="111" t="s">
        <v>596</v>
      </c>
      <c r="O8" s="112" t="s">
        <v>597</v>
      </c>
      <c r="P8" s="111"/>
      <c r="Q8" s="112"/>
    </row>
    <row r="9" spans="1:17">
      <c r="A9" s="110" t="s">
        <v>196</v>
      </c>
      <c r="B9" s="111" t="s">
        <v>598</v>
      </c>
      <c r="C9" s="112" t="s">
        <v>599</v>
      </c>
      <c r="D9" s="111" t="s">
        <v>600</v>
      </c>
      <c r="E9" s="112" t="s">
        <v>601</v>
      </c>
      <c r="F9" s="111" t="s">
        <v>575</v>
      </c>
      <c r="G9" s="112" t="s">
        <v>576</v>
      </c>
      <c r="H9" s="111" t="s">
        <v>602</v>
      </c>
      <c r="I9" s="112" t="s">
        <v>603</v>
      </c>
      <c r="J9" s="111" t="s">
        <v>604</v>
      </c>
      <c r="K9" s="112" t="s">
        <v>605</v>
      </c>
      <c r="L9" s="111" t="s">
        <v>606</v>
      </c>
      <c r="M9" s="112" t="s">
        <v>607</v>
      </c>
      <c r="N9" s="111" t="s">
        <v>596</v>
      </c>
      <c r="O9" s="112" t="s">
        <v>597</v>
      </c>
      <c r="P9" s="111" t="s">
        <v>583</v>
      </c>
      <c r="Q9" s="112" t="s">
        <v>584</v>
      </c>
    </row>
    <row r="10" spans="1:17">
      <c r="A10" s="113" t="s">
        <v>608</v>
      </c>
      <c r="B10" s="111"/>
      <c r="C10" s="112" t="s">
        <v>609</v>
      </c>
      <c r="D10" s="111"/>
      <c r="E10" s="112" t="s">
        <v>610</v>
      </c>
      <c r="F10" s="111"/>
      <c r="G10" s="112" t="s">
        <v>611</v>
      </c>
      <c r="H10" s="111"/>
      <c r="I10" s="112" t="s">
        <v>612</v>
      </c>
      <c r="J10" s="111"/>
      <c r="K10" s="112" t="s">
        <v>613</v>
      </c>
      <c r="L10" s="111"/>
      <c r="M10" s="112" t="s">
        <v>614</v>
      </c>
      <c r="N10" s="111"/>
      <c r="O10" s="112"/>
      <c r="P10" s="111"/>
      <c r="Q10" s="112" t="s">
        <v>615</v>
      </c>
    </row>
    <row r="11" spans="1:17">
      <c r="A11" s="113" t="s">
        <v>220</v>
      </c>
      <c r="B11" s="111" t="s">
        <v>616</v>
      </c>
      <c r="C11" s="112" t="s">
        <v>617</v>
      </c>
      <c r="D11" s="111" t="s">
        <v>618</v>
      </c>
      <c r="E11" s="112" t="s">
        <v>619</v>
      </c>
      <c r="F11" s="111" t="s">
        <v>620</v>
      </c>
      <c r="G11" s="112" t="s">
        <v>621</v>
      </c>
      <c r="H11" s="111" t="s">
        <v>622</v>
      </c>
      <c r="I11" s="112" t="s">
        <v>623</v>
      </c>
      <c r="J11" s="111" t="s">
        <v>624</v>
      </c>
      <c r="K11" s="112" t="s">
        <v>625</v>
      </c>
      <c r="L11" s="111"/>
      <c r="M11" s="112"/>
      <c r="N11" s="111"/>
      <c r="O11" s="112"/>
      <c r="P11" s="111" t="s">
        <v>626</v>
      </c>
      <c r="Q11" s="112" t="s">
        <v>627</v>
      </c>
    </row>
    <row r="12" spans="1:17">
      <c r="A12" s="110" t="s">
        <v>223</v>
      </c>
      <c r="B12" s="111" t="s">
        <v>628</v>
      </c>
      <c r="C12" s="112" t="s">
        <v>629</v>
      </c>
      <c r="D12" s="111" t="s">
        <v>630</v>
      </c>
      <c r="E12" s="112" t="s">
        <v>631</v>
      </c>
      <c r="F12" s="111" t="s">
        <v>632</v>
      </c>
      <c r="G12" s="112" t="s">
        <v>633</v>
      </c>
      <c r="H12" s="111" t="s">
        <v>634</v>
      </c>
      <c r="I12" s="112" t="s">
        <v>635</v>
      </c>
      <c r="J12" s="111" t="s">
        <v>636</v>
      </c>
      <c r="K12" s="112" t="s">
        <v>637</v>
      </c>
      <c r="L12" s="111" t="s">
        <v>638</v>
      </c>
      <c r="M12" s="112" t="s">
        <v>639</v>
      </c>
      <c r="N12" s="111" t="s">
        <v>640</v>
      </c>
      <c r="O12" s="112" t="s">
        <v>641</v>
      </c>
      <c r="P12" s="111" t="s">
        <v>642</v>
      </c>
      <c r="Q12" s="112" t="s">
        <v>643</v>
      </c>
    </row>
    <row r="13" spans="1:17">
      <c r="A13" s="113" t="s">
        <v>644</v>
      </c>
      <c r="B13" s="111" t="s">
        <v>645</v>
      </c>
      <c r="C13" s="112" t="s">
        <v>646</v>
      </c>
      <c r="D13" s="111" t="s">
        <v>647</v>
      </c>
      <c r="E13" s="112" t="s">
        <v>648</v>
      </c>
      <c r="F13" s="111" t="s">
        <v>649</v>
      </c>
      <c r="G13" s="112" t="s">
        <v>650</v>
      </c>
      <c r="H13" s="111" t="s">
        <v>651</v>
      </c>
      <c r="I13" s="112" t="s">
        <v>652</v>
      </c>
      <c r="J13" s="111" t="s">
        <v>653</v>
      </c>
      <c r="K13" s="112" t="s">
        <v>654</v>
      </c>
      <c r="L13" s="111" t="s">
        <v>655</v>
      </c>
      <c r="M13" s="112" t="s">
        <v>656</v>
      </c>
      <c r="N13" s="111"/>
      <c r="O13" s="112"/>
      <c r="P13" s="111" t="s">
        <v>657</v>
      </c>
      <c r="Q13" s="112" t="s">
        <v>657</v>
      </c>
    </row>
    <row r="14" spans="1:17">
      <c r="A14" s="113" t="s">
        <v>658</v>
      </c>
      <c r="B14" s="111" t="s">
        <v>659</v>
      </c>
      <c r="C14" s="112" t="s">
        <v>660</v>
      </c>
      <c r="D14" s="111" t="s">
        <v>661</v>
      </c>
      <c r="E14" s="112" t="s">
        <v>662</v>
      </c>
      <c r="F14" s="111" t="s">
        <v>663</v>
      </c>
      <c r="G14" s="112" t="s">
        <v>664</v>
      </c>
      <c r="H14" s="111" t="s">
        <v>665</v>
      </c>
      <c r="I14" s="112" t="s">
        <v>666</v>
      </c>
      <c r="J14" s="111" t="s">
        <v>667</v>
      </c>
      <c r="K14" s="112" t="s">
        <v>668</v>
      </c>
      <c r="L14" s="111" t="s">
        <v>669</v>
      </c>
      <c r="M14" s="112" t="s">
        <v>670</v>
      </c>
      <c r="N14" s="111" t="s">
        <v>671</v>
      </c>
      <c r="O14" s="112" t="s">
        <v>672</v>
      </c>
      <c r="P14" s="111" t="s">
        <v>673</v>
      </c>
      <c r="Q14" s="112" t="s">
        <v>674</v>
      </c>
    </row>
    <row r="15" spans="1:17">
      <c r="A15" s="110" t="s">
        <v>229</v>
      </c>
      <c r="B15" s="111" t="s">
        <v>675</v>
      </c>
      <c r="C15" s="112" t="s">
        <v>676</v>
      </c>
      <c r="D15" s="111" t="s">
        <v>677</v>
      </c>
      <c r="E15" s="112" t="s">
        <v>678</v>
      </c>
      <c r="F15" s="111" t="s">
        <v>679</v>
      </c>
      <c r="G15" s="112" t="s">
        <v>680</v>
      </c>
      <c r="H15" s="111" t="s">
        <v>681</v>
      </c>
      <c r="I15" s="112" t="s">
        <v>682</v>
      </c>
      <c r="J15" s="111" t="s">
        <v>683</v>
      </c>
      <c r="K15" s="112" t="s">
        <v>684</v>
      </c>
      <c r="L15" s="111" t="s">
        <v>638</v>
      </c>
      <c r="M15" s="112" t="s">
        <v>619</v>
      </c>
      <c r="N15" s="111" t="s">
        <v>685</v>
      </c>
      <c r="O15" s="112" t="s">
        <v>686</v>
      </c>
      <c r="P15" s="111" t="s">
        <v>687</v>
      </c>
      <c r="Q15" s="112" t="s">
        <v>688</v>
      </c>
    </row>
    <row r="16" spans="1:17">
      <c r="A16" s="113" t="s">
        <v>644</v>
      </c>
      <c r="B16" s="111" t="s">
        <v>689</v>
      </c>
      <c r="C16" s="112" t="s">
        <v>690</v>
      </c>
      <c r="D16" s="111" t="s">
        <v>691</v>
      </c>
      <c r="E16" s="112" t="s">
        <v>692</v>
      </c>
      <c r="F16" s="111" t="s">
        <v>693</v>
      </c>
      <c r="G16" s="112" t="s">
        <v>694</v>
      </c>
      <c r="H16" s="111" t="s">
        <v>695</v>
      </c>
      <c r="I16" s="112" t="s">
        <v>696</v>
      </c>
      <c r="J16" s="111" t="s">
        <v>697</v>
      </c>
      <c r="K16" s="112" t="s">
        <v>698</v>
      </c>
      <c r="L16" s="111" t="s">
        <v>655</v>
      </c>
      <c r="M16" s="112" t="s">
        <v>699</v>
      </c>
      <c r="N16" s="111"/>
      <c r="O16" s="112"/>
      <c r="P16" s="111" t="s">
        <v>646</v>
      </c>
      <c r="Q16" s="112" t="s">
        <v>700</v>
      </c>
    </row>
    <row r="17" spans="1:17">
      <c r="A17" s="113" t="s">
        <v>241</v>
      </c>
      <c r="B17" s="111" t="s">
        <v>618</v>
      </c>
      <c r="C17" s="112" t="s">
        <v>701</v>
      </c>
      <c r="D17" s="111" t="s">
        <v>702</v>
      </c>
      <c r="E17" s="112" t="s">
        <v>702</v>
      </c>
      <c r="F17" s="111" t="s">
        <v>586</v>
      </c>
      <c r="G17" s="112" t="s">
        <v>703</v>
      </c>
      <c r="H17" s="111" t="s">
        <v>704</v>
      </c>
      <c r="I17" s="112" t="s">
        <v>702</v>
      </c>
      <c r="J17" s="111" t="s">
        <v>669</v>
      </c>
      <c r="K17" s="112" t="s">
        <v>616</v>
      </c>
      <c r="L17" s="111"/>
      <c r="M17" s="112" t="s">
        <v>704</v>
      </c>
      <c r="N17" s="111"/>
      <c r="O17" s="112"/>
      <c r="P17" s="111" t="s">
        <v>591</v>
      </c>
      <c r="Q17" s="112" t="s">
        <v>705</v>
      </c>
    </row>
    <row r="18" spans="1:17">
      <c r="A18" s="113" t="s">
        <v>244</v>
      </c>
      <c r="B18" s="111" t="s">
        <v>706</v>
      </c>
      <c r="C18" s="112" t="s">
        <v>670</v>
      </c>
      <c r="D18" s="111" t="s">
        <v>702</v>
      </c>
      <c r="E18" s="112" t="s">
        <v>707</v>
      </c>
      <c r="F18" s="111" t="s">
        <v>669</v>
      </c>
      <c r="G18" s="112" t="s">
        <v>669</v>
      </c>
      <c r="H18" s="111" t="s">
        <v>702</v>
      </c>
      <c r="I18" s="112" t="s">
        <v>704</v>
      </c>
      <c r="J18" s="111" t="s">
        <v>669</v>
      </c>
      <c r="K18" s="112" t="s">
        <v>669</v>
      </c>
      <c r="L18" s="111" t="s">
        <v>704</v>
      </c>
      <c r="M18" s="112" t="s">
        <v>708</v>
      </c>
      <c r="N18" s="111"/>
      <c r="O18" s="112"/>
      <c r="P18" s="111" t="s">
        <v>702</v>
      </c>
      <c r="Q18" s="112" t="s">
        <v>669</v>
      </c>
    </row>
    <row r="19" spans="1:17">
      <c r="A19" s="110" t="s">
        <v>247</v>
      </c>
      <c r="B19" s="111" t="s">
        <v>709</v>
      </c>
      <c r="C19" s="112" t="s">
        <v>618</v>
      </c>
      <c r="D19" s="111" t="s">
        <v>704</v>
      </c>
      <c r="E19" s="112" t="s">
        <v>669</v>
      </c>
      <c r="F19" s="111" t="s">
        <v>586</v>
      </c>
      <c r="G19" s="112" t="s">
        <v>703</v>
      </c>
      <c r="H19" s="111" t="s">
        <v>708</v>
      </c>
      <c r="I19" s="112" t="s">
        <v>708</v>
      </c>
      <c r="J19" s="111" t="s">
        <v>669</v>
      </c>
      <c r="K19" s="112" t="s">
        <v>616</v>
      </c>
      <c r="L19" s="111" t="s">
        <v>704</v>
      </c>
      <c r="M19" s="112" t="s">
        <v>616</v>
      </c>
      <c r="N19" s="111"/>
      <c r="O19" s="112"/>
      <c r="P19" s="111" t="s">
        <v>710</v>
      </c>
      <c r="Q19" s="112" t="s">
        <v>705</v>
      </c>
    </row>
    <row r="20" spans="1:17">
      <c r="A20" s="113" t="s">
        <v>238</v>
      </c>
      <c r="B20" s="111"/>
      <c r="C20" s="112"/>
      <c r="D20" s="111"/>
      <c r="E20" s="112"/>
      <c r="F20" s="111"/>
      <c r="G20" s="112"/>
      <c r="H20" s="111"/>
      <c r="I20" s="112"/>
      <c r="J20" s="111"/>
      <c r="K20" s="112"/>
      <c r="L20" s="111"/>
      <c r="M20" s="112"/>
      <c r="N20" s="111" t="s">
        <v>711</v>
      </c>
      <c r="O20" s="112" t="s">
        <v>712</v>
      </c>
      <c r="P20" s="111" t="s">
        <v>711</v>
      </c>
      <c r="Q20" s="112" t="s">
        <v>712</v>
      </c>
    </row>
    <row r="21" spans="1:17">
      <c r="A21" s="110" t="s">
        <v>250</v>
      </c>
      <c r="B21" s="111" t="s">
        <v>713</v>
      </c>
      <c r="C21" s="112" t="s">
        <v>714</v>
      </c>
      <c r="D21" s="111" t="s">
        <v>715</v>
      </c>
      <c r="E21" s="112" t="s">
        <v>716</v>
      </c>
      <c r="F21" s="111" t="s">
        <v>717</v>
      </c>
      <c r="G21" s="112" t="s">
        <v>718</v>
      </c>
      <c r="H21" s="111" t="s">
        <v>719</v>
      </c>
      <c r="I21" s="112" t="s">
        <v>720</v>
      </c>
      <c r="J21" s="111" t="s">
        <v>683</v>
      </c>
      <c r="K21" s="112" t="s">
        <v>721</v>
      </c>
      <c r="L21" s="111" t="s">
        <v>722</v>
      </c>
      <c r="M21" s="112" t="s">
        <v>723</v>
      </c>
      <c r="N21" s="111" t="s">
        <v>661</v>
      </c>
      <c r="O21" s="112" t="s">
        <v>724</v>
      </c>
      <c r="P21" s="111" t="s">
        <v>725</v>
      </c>
      <c r="Q21" s="112" t="s">
        <v>726</v>
      </c>
    </row>
    <row r="22" spans="1:17">
      <c r="A22" s="110" t="s">
        <v>727</v>
      </c>
      <c r="B22" s="111" t="s">
        <v>728</v>
      </c>
      <c r="C22" s="112" t="s">
        <v>729</v>
      </c>
      <c r="D22" s="111" t="s">
        <v>730</v>
      </c>
      <c r="E22" s="112" t="s">
        <v>731</v>
      </c>
      <c r="F22" s="111" t="s">
        <v>732</v>
      </c>
      <c r="G22" s="112" t="s">
        <v>733</v>
      </c>
      <c r="H22" s="111" t="s">
        <v>734</v>
      </c>
      <c r="I22" s="112" t="s">
        <v>735</v>
      </c>
      <c r="J22" s="111" t="s">
        <v>736</v>
      </c>
      <c r="K22" s="112" t="s">
        <v>737</v>
      </c>
      <c r="L22" s="111" t="s">
        <v>669</v>
      </c>
      <c r="M22" s="112" t="s">
        <v>702</v>
      </c>
      <c r="N22" s="111" t="s">
        <v>738</v>
      </c>
      <c r="O22" s="112" t="s">
        <v>739</v>
      </c>
      <c r="P22" s="111" t="s">
        <v>740</v>
      </c>
      <c r="Q22" s="112" t="s">
        <v>741</v>
      </c>
    </row>
    <row r="23" spans="1:17">
      <c r="A23" s="110" t="s">
        <v>742</v>
      </c>
      <c r="B23" s="111" t="s">
        <v>743</v>
      </c>
      <c r="C23" s="112" t="s">
        <v>744</v>
      </c>
      <c r="D23" s="111" t="s">
        <v>745</v>
      </c>
      <c r="E23" s="112" t="s">
        <v>746</v>
      </c>
      <c r="F23" s="111" t="s">
        <v>747</v>
      </c>
      <c r="G23" s="112" t="s">
        <v>748</v>
      </c>
      <c r="H23" s="111" t="s">
        <v>749</v>
      </c>
      <c r="I23" s="112" t="s">
        <v>750</v>
      </c>
      <c r="J23" s="111" t="s">
        <v>751</v>
      </c>
      <c r="K23" s="112" t="s">
        <v>752</v>
      </c>
      <c r="L23" s="111" t="s">
        <v>753</v>
      </c>
      <c r="M23" s="112" t="s">
        <v>754</v>
      </c>
      <c r="N23" s="111"/>
      <c r="O23" s="112"/>
      <c r="P23" s="111" t="s">
        <v>755</v>
      </c>
      <c r="Q23" s="112" t="s">
        <v>756</v>
      </c>
    </row>
    <row r="24" spans="1:17">
      <c r="A24" s="113" t="s">
        <v>757</v>
      </c>
      <c r="B24" s="111" t="s">
        <v>758</v>
      </c>
      <c r="C24" s="112" t="s">
        <v>759</v>
      </c>
      <c r="D24" s="111" t="s">
        <v>760</v>
      </c>
      <c r="E24" s="112" t="s">
        <v>761</v>
      </c>
      <c r="F24" s="111" t="s">
        <v>689</v>
      </c>
      <c r="G24" s="112" t="s">
        <v>762</v>
      </c>
      <c r="H24" s="111" t="s">
        <v>763</v>
      </c>
      <c r="I24" s="112" t="s">
        <v>764</v>
      </c>
      <c r="J24" s="111" t="s">
        <v>765</v>
      </c>
      <c r="K24" s="112" t="s">
        <v>766</v>
      </c>
      <c r="L24" s="111" t="s">
        <v>767</v>
      </c>
      <c r="M24" s="112" t="s">
        <v>768</v>
      </c>
      <c r="N24" s="111"/>
      <c r="O24" s="112"/>
      <c r="P24" s="111" t="s">
        <v>769</v>
      </c>
      <c r="Q24" s="112" t="s">
        <v>770</v>
      </c>
    </row>
    <row r="25" spans="1:17">
      <c r="A25" s="110" t="s">
        <v>771</v>
      </c>
      <c r="B25" s="111" t="s">
        <v>772</v>
      </c>
      <c r="C25" s="112" t="s">
        <v>773</v>
      </c>
      <c r="D25" s="111" t="s">
        <v>774</v>
      </c>
      <c r="E25" s="112" t="s">
        <v>775</v>
      </c>
      <c r="F25" s="111" t="s">
        <v>776</v>
      </c>
      <c r="G25" s="112" t="s">
        <v>777</v>
      </c>
      <c r="H25" s="111" t="s">
        <v>778</v>
      </c>
      <c r="I25" s="112" t="s">
        <v>779</v>
      </c>
      <c r="J25" s="111" t="s">
        <v>780</v>
      </c>
      <c r="K25" s="112" t="s">
        <v>781</v>
      </c>
      <c r="L25" s="111" t="s">
        <v>782</v>
      </c>
      <c r="M25" s="112" t="s">
        <v>783</v>
      </c>
      <c r="N25" s="111"/>
      <c r="O25" s="112"/>
      <c r="P25" s="111" t="s">
        <v>784</v>
      </c>
      <c r="Q25" s="112" t="s">
        <v>785</v>
      </c>
    </row>
    <row r="26" spans="1:17">
      <c r="A26" s="110" t="s">
        <v>786</v>
      </c>
      <c r="B26" s="111" t="s">
        <v>787</v>
      </c>
      <c r="C26" s="112" t="s">
        <v>788</v>
      </c>
      <c r="D26" s="111" t="s">
        <v>789</v>
      </c>
      <c r="E26" s="112" t="s">
        <v>790</v>
      </c>
      <c r="F26" s="111" t="s">
        <v>791</v>
      </c>
      <c r="G26" s="112" t="s">
        <v>792</v>
      </c>
      <c r="H26" s="111" t="s">
        <v>793</v>
      </c>
      <c r="I26" s="112" t="s">
        <v>794</v>
      </c>
      <c r="J26" s="111" t="s">
        <v>795</v>
      </c>
      <c r="K26" s="112" t="s">
        <v>796</v>
      </c>
      <c r="L26" s="111" t="s">
        <v>797</v>
      </c>
      <c r="M26" s="112" t="s">
        <v>798</v>
      </c>
      <c r="N26" s="111"/>
      <c r="O26" s="112"/>
      <c r="P26" s="111" t="s">
        <v>799</v>
      </c>
      <c r="Q26" s="112" t="s">
        <v>800</v>
      </c>
    </row>
    <row r="27" spans="1:17">
      <c r="A27" s="110"/>
    </row>
    <row r="31" spans="1:17">
      <c r="A31" s="110" t="s">
        <v>801</v>
      </c>
    </row>
    <row r="33" spans="1:17">
      <c r="A33" s="110"/>
      <c r="H33" s="110"/>
      <c r="I33" s="113"/>
      <c r="J33" s="110"/>
      <c r="K33" s="113"/>
      <c r="L33" s="110"/>
      <c r="M33" s="113"/>
      <c r="N33" s="110"/>
      <c r="O33" s="113"/>
      <c r="P33" s="110"/>
      <c r="Q33" s="113"/>
    </row>
    <row r="34" spans="1:17">
      <c r="A34" s="110" t="s">
        <v>802</v>
      </c>
      <c r="B34" s="344" t="s">
        <v>530</v>
      </c>
      <c r="C34" s="345"/>
      <c r="D34" s="344" t="s">
        <v>531</v>
      </c>
      <c r="E34" s="345"/>
      <c r="F34" s="344" t="s">
        <v>803</v>
      </c>
      <c r="G34" s="345"/>
      <c r="H34" s="344" t="s">
        <v>804</v>
      </c>
      <c r="I34" s="345"/>
      <c r="J34" s="344" t="s">
        <v>568</v>
      </c>
      <c r="K34" s="345"/>
      <c r="L34" s="344" t="s">
        <v>569</v>
      </c>
      <c r="M34" s="345"/>
      <c r="N34" s="110"/>
      <c r="O34" s="113"/>
      <c r="P34" s="110"/>
      <c r="Q34" s="113"/>
    </row>
    <row r="35" spans="1:17">
      <c r="B35" s="345"/>
      <c r="C35" s="345"/>
      <c r="D35" s="345"/>
      <c r="E35" s="345"/>
      <c r="F35" s="345"/>
      <c r="G35" s="345"/>
      <c r="H35" s="345"/>
      <c r="I35" s="345"/>
      <c r="J35" s="345"/>
      <c r="K35" s="345"/>
      <c r="L35" s="345"/>
      <c r="M35" s="345"/>
      <c r="N35" s="110"/>
      <c r="O35" s="113"/>
      <c r="P35" s="110"/>
      <c r="Q35" s="113"/>
    </row>
    <row r="36" spans="1:17">
      <c r="A36" s="113" t="s">
        <v>58</v>
      </c>
      <c r="B36" s="111" t="s">
        <v>59</v>
      </c>
      <c r="C36" s="112" t="s">
        <v>60</v>
      </c>
      <c r="D36" s="111" t="s">
        <v>59</v>
      </c>
      <c r="E36" s="112" t="s">
        <v>60</v>
      </c>
      <c r="F36" s="111" t="s">
        <v>59</v>
      </c>
      <c r="G36" s="112" t="s">
        <v>60</v>
      </c>
      <c r="H36" s="333" t="s">
        <v>59</v>
      </c>
      <c r="I36" s="112" t="s">
        <v>60</v>
      </c>
      <c r="J36" s="333" t="s">
        <v>59</v>
      </c>
      <c r="K36" s="112" t="s">
        <v>60</v>
      </c>
      <c r="L36" s="333" t="s">
        <v>59</v>
      </c>
      <c r="M36" s="112" t="s">
        <v>60</v>
      </c>
      <c r="N36" s="110"/>
      <c r="O36" s="113"/>
      <c r="P36" s="110"/>
      <c r="Q36" s="113"/>
    </row>
    <row r="37" spans="1:17">
      <c r="A37" s="113" t="s">
        <v>570</v>
      </c>
      <c r="B37" s="111" t="s">
        <v>805</v>
      </c>
      <c r="C37" s="112" t="s">
        <v>806</v>
      </c>
      <c r="D37" s="111" t="s">
        <v>807</v>
      </c>
      <c r="E37" s="112" t="s">
        <v>808</v>
      </c>
      <c r="F37" s="111" t="s">
        <v>809</v>
      </c>
      <c r="G37" s="112" t="s">
        <v>810</v>
      </c>
      <c r="H37" s="333" t="s">
        <v>811</v>
      </c>
      <c r="I37" s="112" t="s">
        <v>812</v>
      </c>
      <c r="J37" s="333"/>
      <c r="K37" s="112"/>
      <c r="L37" s="333" t="s">
        <v>583</v>
      </c>
      <c r="M37" s="112" t="s">
        <v>584</v>
      </c>
      <c r="N37" s="110"/>
      <c r="O37" s="113"/>
      <c r="P37" s="110"/>
      <c r="Q37" s="113"/>
    </row>
    <row r="38" spans="1:17">
      <c r="A38" s="113" t="s">
        <v>813</v>
      </c>
      <c r="B38" s="111" t="s">
        <v>814</v>
      </c>
      <c r="C38" s="112" t="s">
        <v>815</v>
      </c>
      <c r="D38" s="111" t="s">
        <v>816</v>
      </c>
      <c r="E38" s="112" t="s">
        <v>817</v>
      </c>
      <c r="F38" s="111" t="s">
        <v>818</v>
      </c>
      <c r="G38" s="112" t="s">
        <v>819</v>
      </c>
      <c r="H38" s="333" t="s">
        <v>820</v>
      </c>
      <c r="I38" s="112" t="s">
        <v>821</v>
      </c>
      <c r="J38" s="333" t="s">
        <v>822</v>
      </c>
      <c r="K38" s="112" t="s">
        <v>823</v>
      </c>
      <c r="L38" s="333"/>
      <c r="M38" s="112"/>
      <c r="N38" s="110"/>
      <c r="O38" s="113"/>
      <c r="P38" s="110"/>
      <c r="Q38" s="113"/>
    </row>
    <row r="39" spans="1:17">
      <c r="A39" s="110" t="s">
        <v>196</v>
      </c>
      <c r="B39" s="111" t="s">
        <v>824</v>
      </c>
      <c r="C39" s="112" t="s">
        <v>825</v>
      </c>
      <c r="D39" s="111" t="s">
        <v>826</v>
      </c>
      <c r="E39" s="112" t="s">
        <v>827</v>
      </c>
      <c r="F39" s="111" t="s">
        <v>828</v>
      </c>
      <c r="G39" s="112" t="s">
        <v>829</v>
      </c>
      <c r="H39" s="333" t="s">
        <v>830</v>
      </c>
      <c r="I39" s="112" t="s">
        <v>831</v>
      </c>
      <c r="J39" s="333" t="s">
        <v>822</v>
      </c>
      <c r="K39" s="112" t="s">
        <v>823</v>
      </c>
      <c r="L39" s="333" t="s">
        <v>583</v>
      </c>
      <c r="M39" s="112" t="s">
        <v>584</v>
      </c>
      <c r="N39" s="110"/>
      <c r="O39" s="113"/>
      <c r="P39" s="110"/>
      <c r="Q39" s="113"/>
    </row>
    <row r="40" spans="1:17">
      <c r="A40" s="113" t="s">
        <v>608</v>
      </c>
      <c r="B40" s="111"/>
      <c r="C40" s="112" t="s">
        <v>832</v>
      </c>
      <c r="D40" s="111"/>
      <c r="E40" s="112" t="s">
        <v>833</v>
      </c>
      <c r="F40" s="111"/>
      <c r="G40" s="112" t="s">
        <v>834</v>
      </c>
      <c r="H40" s="333"/>
      <c r="I40" s="112" t="s">
        <v>835</v>
      </c>
      <c r="J40" s="333"/>
      <c r="K40" s="112"/>
      <c r="L40" s="333"/>
      <c r="M40" s="112" t="s">
        <v>615</v>
      </c>
      <c r="N40" s="110"/>
      <c r="O40" s="113"/>
      <c r="P40" s="110"/>
      <c r="Q40" s="113"/>
    </row>
    <row r="41" spans="1:17">
      <c r="A41" s="113" t="s">
        <v>220</v>
      </c>
      <c r="B41" s="111"/>
      <c r="C41" s="112"/>
      <c r="D41" s="111"/>
      <c r="E41" s="112"/>
      <c r="F41" s="111"/>
      <c r="G41" s="112"/>
      <c r="H41" s="333" t="s">
        <v>626</v>
      </c>
      <c r="I41" s="112" t="s">
        <v>627</v>
      </c>
      <c r="J41" s="333"/>
      <c r="K41" s="112"/>
      <c r="L41" s="333" t="s">
        <v>626</v>
      </c>
      <c r="M41" s="112" t="s">
        <v>627</v>
      </c>
      <c r="N41" s="110"/>
      <c r="O41" s="113"/>
      <c r="P41" s="110"/>
      <c r="Q41" s="113"/>
    </row>
    <row r="42" spans="1:17">
      <c r="A42" s="110" t="s">
        <v>223</v>
      </c>
      <c r="B42" s="111" t="s">
        <v>836</v>
      </c>
      <c r="C42" s="112" t="s">
        <v>837</v>
      </c>
      <c r="D42" s="111" t="s">
        <v>838</v>
      </c>
      <c r="E42" s="112" t="s">
        <v>839</v>
      </c>
      <c r="F42" s="111" t="s">
        <v>840</v>
      </c>
      <c r="G42" s="112" t="s">
        <v>841</v>
      </c>
      <c r="H42" s="333" t="s">
        <v>842</v>
      </c>
      <c r="I42" s="112" t="s">
        <v>843</v>
      </c>
      <c r="J42" s="333" t="s">
        <v>844</v>
      </c>
      <c r="K42" s="112" t="s">
        <v>845</v>
      </c>
      <c r="L42" s="333" t="s">
        <v>642</v>
      </c>
      <c r="M42" s="112" t="s">
        <v>643</v>
      </c>
      <c r="N42" s="110"/>
      <c r="O42" s="113"/>
      <c r="P42" s="110"/>
      <c r="Q42" s="113"/>
    </row>
    <row r="43" spans="1:17">
      <c r="A43" s="113" t="s">
        <v>644</v>
      </c>
      <c r="B43" s="111" t="s">
        <v>846</v>
      </c>
      <c r="C43" s="112" t="s">
        <v>652</v>
      </c>
      <c r="D43" s="111" t="s">
        <v>652</v>
      </c>
      <c r="E43" s="112" t="s">
        <v>847</v>
      </c>
      <c r="F43" s="111" t="s">
        <v>848</v>
      </c>
      <c r="G43" s="112" t="s">
        <v>849</v>
      </c>
      <c r="H43" s="333" t="s">
        <v>850</v>
      </c>
      <c r="I43" s="112" t="s">
        <v>615</v>
      </c>
      <c r="J43" s="333"/>
      <c r="K43" s="112"/>
      <c r="L43" s="333" t="s">
        <v>657</v>
      </c>
      <c r="M43" s="112" t="s">
        <v>657</v>
      </c>
      <c r="N43" s="110"/>
      <c r="O43" s="113"/>
      <c r="P43" s="110"/>
      <c r="Q43" s="113"/>
    </row>
    <row r="44" spans="1:17">
      <c r="A44" s="110" t="s">
        <v>229</v>
      </c>
      <c r="B44" s="111" t="s">
        <v>851</v>
      </c>
      <c r="C44" s="112" t="s">
        <v>852</v>
      </c>
      <c r="D44" s="111" t="s">
        <v>853</v>
      </c>
      <c r="E44" s="112" t="s">
        <v>854</v>
      </c>
      <c r="F44" s="111" t="s">
        <v>855</v>
      </c>
      <c r="G44" s="112" t="s">
        <v>624</v>
      </c>
      <c r="H44" s="333" t="s">
        <v>856</v>
      </c>
      <c r="I44" s="112" t="s">
        <v>857</v>
      </c>
      <c r="J44" s="333" t="s">
        <v>858</v>
      </c>
      <c r="K44" s="112" t="s">
        <v>640</v>
      </c>
      <c r="L44" s="333" t="s">
        <v>687</v>
      </c>
      <c r="M44" s="112" t="s">
        <v>688</v>
      </c>
      <c r="N44" s="110"/>
      <c r="O44" s="113"/>
      <c r="P44" s="110"/>
      <c r="Q44" s="113"/>
    </row>
    <row r="45" spans="1:17">
      <c r="A45" s="113" t="s">
        <v>528</v>
      </c>
      <c r="B45" s="111" t="s">
        <v>859</v>
      </c>
      <c r="C45" s="112" t="s">
        <v>860</v>
      </c>
      <c r="D45" s="111" t="s">
        <v>861</v>
      </c>
      <c r="E45" s="112" t="s">
        <v>862</v>
      </c>
      <c r="F45" s="111" t="s">
        <v>863</v>
      </c>
      <c r="G45" s="112" t="s">
        <v>864</v>
      </c>
      <c r="H45" s="333" t="s">
        <v>865</v>
      </c>
      <c r="I45" s="112" t="s">
        <v>866</v>
      </c>
      <c r="J45" s="333"/>
      <c r="K45" s="112"/>
      <c r="L45" s="333" t="s">
        <v>646</v>
      </c>
      <c r="M45" s="112" t="s">
        <v>700</v>
      </c>
      <c r="N45" s="110"/>
      <c r="O45" s="113"/>
      <c r="P45" s="110"/>
      <c r="Q45" s="113"/>
    </row>
    <row r="46" spans="1:17">
      <c r="A46" s="110" t="s">
        <v>771</v>
      </c>
      <c r="B46" s="111" t="s">
        <v>867</v>
      </c>
      <c r="C46" s="112" t="s">
        <v>868</v>
      </c>
      <c r="D46" s="111" t="s">
        <v>869</v>
      </c>
      <c r="E46" s="112" t="s">
        <v>870</v>
      </c>
      <c r="F46" s="111" t="s">
        <v>871</v>
      </c>
      <c r="G46" s="112" t="s">
        <v>872</v>
      </c>
      <c r="H46" s="333" t="s">
        <v>873</v>
      </c>
      <c r="I46" s="112" t="s">
        <v>874</v>
      </c>
      <c r="J46" s="333"/>
      <c r="K46" s="112"/>
      <c r="L46" s="333" t="s">
        <v>784</v>
      </c>
      <c r="M46" s="112" t="s">
        <v>785</v>
      </c>
      <c r="N46" s="110"/>
      <c r="O46" s="113"/>
      <c r="P46" s="110"/>
      <c r="Q46" s="113"/>
    </row>
    <row r="47" spans="1:17">
      <c r="A47" s="110" t="s">
        <v>786</v>
      </c>
      <c r="B47" s="111" t="s">
        <v>875</v>
      </c>
      <c r="C47" s="112" t="s">
        <v>876</v>
      </c>
      <c r="D47" s="111" t="s">
        <v>877</v>
      </c>
      <c r="E47" s="112" t="s">
        <v>878</v>
      </c>
      <c r="F47" s="111" t="s">
        <v>879</v>
      </c>
      <c r="G47" s="112" t="s">
        <v>880</v>
      </c>
      <c r="H47" s="333" t="s">
        <v>881</v>
      </c>
      <c r="I47" s="112" t="s">
        <v>882</v>
      </c>
      <c r="J47" s="333"/>
      <c r="K47" s="112"/>
      <c r="L47" s="333" t="s">
        <v>799</v>
      </c>
      <c r="M47" s="112" t="s">
        <v>800</v>
      </c>
      <c r="N47" s="110"/>
      <c r="O47" s="113"/>
      <c r="P47" s="110"/>
      <c r="Q47" s="113"/>
    </row>
    <row r="48" spans="1:17">
      <c r="H48" s="110"/>
      <c r="I48" s="113"/>
      <c r="J48" s="110"/>
      <c r="K48" s="113"/>
      <c r="L48" s="110"/>
      <c r="M48" s="113"/>
      <c r="N48" s="110"/>
      <c r="O48" s="113"/>
      <c r="P48" s="110"/>
      <c r="Q48" s="113"/>
    </row>
    <row r="49" spans="1:17">
      <c r="A49" s="113" t="s">
        <v>883</v>
      </c>
      <c r="H49" s="110"/>
      <c r="I49" s="113"/>
      <c r="J49" s="110"/>
      <c r="K49" s="113"/>
      <c r="L49" s="110"/>
      <c r="M49" s="113"/>
      <c r="N49" s="110"/>
      <c r="O49" s="113"/>
      <c r="P49" s="110"/>
      <c r="Q49" s="113"/>
    </row>
    <row r="50" spans="1:17">
      <c r="A50" s="113" t="s">
        <v>884</v>
      </c>
      <c r="H50" s="110"/>
      <c r="I50" s="113"/>
      <c r="J50" s="110"/>
      <c r="K50" s="113"/>
      <c r="L50" s="110"/>
      <c r="M50" s="113"/>
      <c r="N50" s="110"/>
      <c r="O50" s="113"/>
      <c r="P50" s="110"/>
      <c r="Q50" s="113"/>
    </row>
    <row r="51" spans="1:17">
      <c r="A51" s="113" t="s">
        <v>885</v>
      </c>
      <c r="H51" s="110"/>
      <c r="I51" s="113"/>
      <c r="J51" s="110"/>
      <c r="K51" s="113"/>
      <c r="L51" s="110"/>
      <c r="M51" s="113"/>
      <c r="N51" s="110"/>
      <c r="O51" s="113"/>
      <c r="P51" s="110"/>
      <c r="Q51" s="113"/>
    </row>
    <row r="52" spans="1:17">
      <c r="A52" s="113" t="s">
        <v>886</v>
      </c>
      <c r="H52" s="110"/>
      <c r="I52" s="113"/>
      <c r="J52" s="110"/>
      <c r="K52" s="113"/>
      <c r="L52" s="110"/>
      <c r="M52" s="113"/>
      <c r="N52" s="110"/>
      <c r="O52" s="113"/>
      <c r="P52" s="110"/>
      <c r="Q52" s="113"/>
    </row>
    <row r="53" spans="1:17">
      <c r="H53" s="110"/>
      <c r="I53" s="113"/>
      <c r="J53" s="110"/>
      <c r="K53" s="113"/>
      <c r="L53" s="110"/>
      <c r="M53" s="113"/>
      <c r="N53" s="110"/>
      <c r="O53" s="113"/>
      <c r="P53" s="110"/>
      <c r="Q53" s="113"/>
    </row>
    <row r="54" spans="1:17">
      <c r="H54" s="110"/>
      <c r="I54" s="113"/>
      <c r="J54" s="110"/>
      <c r="K54" s="113"/>
      <c r="L54" s="110"/>
      <c r="M54" s="113"/>
      <c r="N54" s="110"/>
      <c r="O54" s="113"/>
      <c r="P54" s="110"/>
      <c r="Q54" s="113"/>
    </row>
    <row r="55" spans="1:17">
      <c r="H55" s="110"/>
      <c r="I55" s="113"/>
      <c r="J55" s="110"/>
      <c r="K55" s="113"/>
      <c r="L55" s="110"/>
      <c r="M55" s="113"/>
      <c r="N55" s="110"/>
      <c r="O55" s="113"/>
      <c r="P55" s="110"/>
      <c r="Q55" s="113"/>
    </row>
    <row r="56" spans="1:17">
      <c r="H56" s="110"/>
      <c r="I56" s="113"/>
      <c r="J56" s="110"/>
      <c r="K56" s="113"/>
      <c r="L56" s="110"/>
      <c r="M56" s="113"/>
      <c r="N56" s="110"/>
      <c r="O56" s="113"/>
      <c r="P56" s="110"/>
      <c r="Q56" s="113"/>
    </row>
    <row r="57" spans="1:17">
      <c r="H57" s="110"/>
      <c r="I57" s="113"/>
      <c r="J57" s="110"/>
      <c r="K57" s="113"/>
      <c r="L57" s="110"/>
      <c r="M57" s="113"/>
      <c r="N57" s="110"/>
      <c r="O57" s="113"/>
      <c r="P57" s="110"/>
      <c r="Q57" s="113"/>
    </row>
    <row r="58" spans="1:17">
      <c r="H58" s="110"/>
      <c r="I58" s="113"/>
      <c r="J58" s="110"/>
      <c r="K58" s="113"/>
      <c r="L58" s="110"/>
      <c r="M58" s="113"/>
      <c r="N58" s="110"/>
      <c r="O58" s="113"/>
      <c r="P58" s="110"/>
      <c r="Q58" s="113"/>
    </row>
    <row r="59" spans="1:17">
      <c r="H59" s="110"/>
      <c r="I59" s="113"/>
      <c r="J59" s="110"/>
      <c r="K59" s="113"/>
      <c r="L59" s="110"/>
      <c r="M59" s="113"/>
      <c r="N59" s="110"/>
      <c r="O59" s="113"/>
      <c r="P59" s="110"/>
      <c r="Q59" s="113"/>
    </row>
  </sheetData>
  <mergeCells count="14">
    <mergeCell ref="N4:O5"/>
    <mergeCell ref="P4:Q5"/>
    <mergeCell ref="B34:C35"/>
    <mergeCell ref="D34:E35"/>
    <mergeCell ref="F34:G35"/>
    <mergeCell ref="H34:I35"/>
    <mergeCell ref="J34:K35"/>
    <mergeCell ref="L34:M35"/>
    <mergeCell ref="B4:C5"/>
    <mergeCell ref="D4:E5"/>
    <mergeCell ref="F4:G5"/>
    <mergeCell ref="H4:I5"/>
    <mergeCell ref="J4:K5"/>
    <mergeCell ref="L4:M5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8210-46D7-4F0D-A4C5-35AF35AF49C1}">
  <sheetPr>
    <pageSetUpPr fitToPage="1"/>
  </sheetPr>
  <dimension ref="B2:AK75"/>
  <sheetViews>
    <sheetView showGridLines="0" zoomScale="85" zoomScaleNormal="85" workbookViewId="0">
      <selection activeCell="Z18" sqref="Z18"/>
    </sheetView>
  </sheetViews>
  <sheetFormatPr defaultColWidth="9.140625" defaultRowHeight="12.75"/>
  <cols>
    <col min="1" max="1" width="1.140625" style="204" customWidth="1"/>
    <col min="2" max="2" width="1.28515625" style="204" customWidth="1"/>
    <col min="3" max="3" width="22.85546875" style="204" customWidth="1"/>
    <col min="4" max="13" width="8.140625" style="204" customWidth="1"/>
    <col min="14" max="14" width="1.85546875" style="204" customWidth="1"/>
    <col min="15" max="15" width="1.28515625" style="204" customWidth="1"/>
    <col min="16" max="16" width="22.85546875" style="204" customWidth="1"/>
    <col min="17" max="17" width="24.5703125" style="204" customWidth="1"/>
    <col min="18" max="25" width="8.140625" style="204" customWidth="1"/>
    <col min="26" max="26" width="18.42578125" style="204" bestFit="1" customWidth="1"/>
    <col min="27" max="27" width="1.140625" style="204" customWidth="1"/>
    <col min="28" max="16384" width="9.140625" style="204"/>
  </cols>
  <sheetData>
    <row r="2" spans="2:37">
      <c r="B2" s="310" t="s">
        <v>536</v>
      </c>
      <c r="C2" s="309"/>
      <c r="D2" s="307" t="s">
        <v>555</v>
      </c>
      <c r="E2" s="306" t="s">
        <v>555</v>
      </c>
      <c r="F2" s="306" t="s">
        <v>555</v>
      </c>
      <c r="G2" s="308" t="s">
        <v>555</v>
      </c>
      <c r="H2" s="308" t="s">
        <v>555</v>
      </c>
      <c r="I2" s="307" t="s">
        <v>555</v>
      </c>
      <c r="J2" s="306" t="s">
        <v>555</v>
      </c>
      <c r="K2" s="306" t="s">
        <v>555</v>
      </c>
      <c r="L2" s="305" t="s">
        <v>555</v>
      </c>
      <c r="M2" s="305" t="s">
        <v>555</v>
      </c>
      <c r="O2" s="304" t="s">
        <v>536</v>
      </c>
      <c r="P2" s="303"/>
      <c r="Q2" s="301" t="s">
        <v>553</v>
      </c>
      <c r="R2" s="300" t="s">
        <v>553</v>
      </c>
      <c r="S2" s="300" t="s">
        <v>553</v>
      </c>
      <c r="T2" s="302" t="s">
        <v>553</v>
      </c>
      <c r="U2" s="302" t="s">
        <v>553</v>
      </c>
      <c r="V2" s="301" t="s">
        <v>553</v>
      </c>
      <c r="W2" s="300" t="s">
        <v>553</v>
      </c>
      <c r="X2" s="300" t="s">
        <v>553</v>
      </c>
      <c r="Y2" s="299" t="s">
        <v>553</v>
      </c>
      <c r="Z2" s="299" t="s">
        <v>553</v>
      </c>
    </row>
    <row r="3" spans="2:37">
      <c r="B3" s="298" t="s">
        <v>554</v>
      </c>
      <c r="C3" s="297"/>
      <c r="D3" s="295" t="s">
        <v>550</v>
      </c>
      <c r="E3" s="294" t="s">
        <v>549</v>
      </c>
      <c r="F3" s="294" t="s">
        <v>548</v>
      </c>
      <c r="G3" s="296" t="s">
        <v>547</v>
      </c>
      <c r="H3" s="296">
        <v>2015</v>
      </c>
      <c r="I3" s="295" t="s">
        <v>546</v>
      </c>
      <c r="J3" s="294" t="s">
        <v>545</v>
      </c>
      <c r="K3" s="294" t="s">
        <v>544</v>
      </c>
      <c r="L3" s="293" t="s">
        <v>543</v>
      </c>
      <c r="M3" s="293">
        <v>2016</v>
      </c>
      <c r="O3" s="292" t="s">
        <v>553</v>
      </c>
      <c r="P3" s="291"/>
      <c r="Q3" s="289" t="s">
        <v>550</v>
      </c>
      <c r="R3" s="288" t="s">
        <v>549</v>
      </c>
      <c r="S3" s="288" t="s">
        <v>548</v>
      </c>
      <c r="T3" s="290" t="s">
        <v>547</v>
      </c>
      <c r="U3" s="290">
        <v>2015</v>
      </c>
      <c r="V3" s="289" t="s">
        <v>546</v>
      </c>
      <c r="W3" s="288" t="s">
        <v>545</v>
      </c>
      <c r="X3" s="288" t="s">
        <v>544</v>
      </c>
      <c r="Y3" s="287" t="s">
        <v>543</v>
      </c>
      <c r="Z3" s="287">
        <v>2016</v>
      </c>
    </row>
    <row r="4" spans="2:37">
      <c r="B4" s="238" t="s">
        <v>521</v>
      </c>
      <c r="C4" s="237"/>
      <c r="D4" s="261"/>
      <c r="E4" s="160"/>
      <c r="F4" s="160"/>
      <c r="G4" s="263"/>
      <c r="H4" s="262"/>
      <c r="I4" s="261"/>
      <c r="J4" s="160"/>
      <c r="K4" s="160"/>
      <c r="L4" s="260"/>
      <c r="M4" s="259"/>
      <c r="O4" s="238" t="s">
        <v>521</v>
      </c>
      <c r="P4" s="237"/>
      <c r="Q4" s="261"/>
      <c r="R4" s="160"/>
      <c r="S4" s="160"/>
      <c r="T4" s="263"/>
      <c r="U4" s="262"/>
      <c r="V4" s="261"/>
      <c r="W4" s="160"/>
      <c r="X4" s="160"/>
      <c r="Y4" s="260"/>
      <c r="Z4" s="259"/>
    </row>
    <row r="5" spans="2:37">
      <c r="B5" s="223"/>
      <c r="C5" s="232" t="s">
        <v>522</v>
      </c>
      <c r="D5" s="256">
        <v>16843.319</v>
      </c>
      <c r="E5" s="255">
        <v>21934.183999999997</v>
      </c>
      <c r="F5" s="255">
        <v>21802.453000000009</v>
      </c>
      <c r="G5" s="258">
        <v>20525.317999999999</v>
      </c>
      <c r="H5" s="257">
        <v>81105.274000000005</v>
      </c>
      <c r="I5" s="256">
        <v>17600.621000000003</v>
      </c>
      <c r="J5" s="255">
        <v>22293.266</v>
      </c>
      <c r="K5" s="255">
        <v>22307.183999999994</v>
      </c>
      <c r="L5" s="254">
        <v>20224.77900000001</v>
      </c>
      <c r="M5" s="253">
        <v>82425.850000000006</v>
      </c>
      <c r="O5" s="223"/>
      <c r="P5" s="232" t="s">
        <v>522</v>
      </c>
      <c r="Q5" s="256">
        <v>26354.037080000002</v>
      </c>
      <c r="R5" s="255">
        <v>32895.415489999992</v>
      </c>
      <c r="S5" s="255">
        <v>31524.543280000013</v>
      </c>
      <c r="T5" s="258">
        <v>31155.05971999999</v>
      </c>
      <c r="U5" s="257">
        <v>121929.05557</v>
      </c>
      <c r="V5" s="256">
        <v>27815.056580000004</v>
      </c>
      <c r="W5" s="255">
        <v>33245.898849999998</v>
      </c>
      <c r="X5" s="255">
        <v>33152.998999999996</v>
      </c>
      <c r="Y5" s="254">
        <v>30768.815000000017</v>
      </c>
      <c r="Z5" s="253">
        <v>124982.76943000001</v>
      </c>
      <c r="AC5" s="205"/>
      <c r="AD5" s="205"/>
      <c r="AE5" s="205"/>
      <c r="AF5" s="205"/>
      <c r="AG5" s="286"/>
      <c r="AH5" s="286"/>
      <c r="AI5" s="286"/>
      <c r="AJ5" s="286"/>
      <c r="AK5" s="286"/>
    </row>
    <row r="6" spans="2:37">
      <c r="B6" s="223"/>
      <c r="C6" s="222" t="s">
        <v>523</v>
      </c>
      <c r="D6" s="250">
        <v>46276.266999999993</v>
      </c>
      <c r="E6" s="249">
        <v>67128.242000000013</v>
      </c>
      <c r="F6" s="249">
        <v>72582.483999999982</v>
      </c>
      <c r="G6" s="252">
        <v>63257.127999999997</v>
      </c>
      <c r="H6" s="251">
        <v>249244.12099999998</v>
      </c>
      <c r="I6" s="250">
        <v>49301.601999999999</v>
      </c>
      <c r="J6" s="249">
        <v>69076.727000000014</v>
      </c>
      <c r="K6" s="249">
        <v>73007.457000000009</v>
      </c>
      <c r="L6" s="248">
        <v>66394.72199999998</v>
      </c>
      <c r="M6" s="247">
        <v>257780.508</v>
      </c>
      <c r="O6" s="223"/>
      <c r="P6" s="222" t="s">
        <v>523</v>
      </c>
      <c r="Q6" s="250">
        <v>52921.924999999996</v>
      </c>
      <c r="R6" s="249">
        <v>75133.002000000008</v>
      </c>
      <c r="S6" s="249">
        <v>79744.531999999963</v>
      </c>
      <c r="T6" s="252">
        <v>70652.504000000015</v>
      </c>
      <c r="U6" s="251">
        <v>278451.96299999999</v>
      </c>
      <c r="V6" s="250">
        <v>56383.697999999997</v>
      </c>
      <c r="W6" s="249">
        <v>77375.69200000001</v>
      </c>
      <c r="X6" s="249">
        <v>80308.515000000014</v>
      </c>
      <c r="Y6" s="248">
        <v>73337.247999999963</v>
      </c>
      <c r="Z6" s="247">
        <v>287405.15299999999</v>
      </c>
      <c r="AC6" s="205"/>
      <c r="AD6" s="205"/>
      <c r="AE6" s="205"/>
      <c r="AF6" s="205"/>
      <c r="AG6" s="286"/>
      <c r="AH6" s="286"/>
      <c r="AI6" s="286"/>
      <c r="AJ6" s="286"/>
      <c r="AK6" s="286"/>
    </row>
    <row r="7" spans="2:37" ht="13.5">
      <c r="B7" s="223"/>
      <c r="C7" s="222" t="s">
        <v>542</v>
      </c>
      <c r="D7" s="250">
        <v>7857.335</v>
      </c>
      <c r="E7" s="249">
        <v>9561.59</v>
      </c>
      <c r="F7" s="249">
        <v>9703.742000000002</v>
      </c>
      <c r="G7" s="252">
        <v>9585.0050000000047</v>
      </c>
      <c r="H7" s="251">
        <v>36707.672000000006</v>
      </c>
      <c r="I7" s="250">
        <v>7962.4359999999997</v>
      </c>
      <c r="J7" s="249">
        <v>9960.0259999999998</v>
      </c>
      <c r="K7" s="249">
        <v>9822.8759999999966</v>
      </c>
      <c r="L7" s="248">
        <v>9348.6550000000061</v>
      </c>
      <c r="M7" s="247">
        <v>37093.993000000002</v>
      </c>
      <c r="O7" s="223"/>
      <c r="P7" s="222" t="s">
        <v>542</v>
      </c>
      <c r="Q7" s="250">
        <v>10304.351000000001</v>
      </c>
      <c r="R7" s="249">
        <v>12494.004999999999</v>
      </c>
      <c r="S7" s="249">
        <v>12256.078999999998</v>
      </c>
      <c r="T7" s="252">
        <v>12378.520000000004</v>
      </c>
      <c r="U7" s="251">
        <v>47432.955000000002</v>
      </c>
      <c r="V7" s="250">
        <v>10572.165000000001</v>
      </c>
      <c r="W7" s="249">
        <v>12930.366999999998</v>
      </c>
      <c r="X7" s="249">
        <v>12482.632999999994</v>
      </c>
      <c r="Y7" s="248">
        <v>12131.498000000007</v>
      </c>
      <c r="Z7" s="247">
        <v>48116.663</v>
      </c>
      <c r="AC7" s="205"/>
      <c r="AD7" s="205"/>
      <c r="AE7" s="205"/>
      <c r="AF7" s="205"/>
      <c r="AG7" s="286"/>
      <c r="AH7" s="286"/>
      <c r="AI7" s="286"/>
      <c r="AJ7" s="286"/>
      <c r="AK7" s="286"/>
    </row>
    <row r="8" spans="2:37">
      <c r="B8" s="215"/>
      <c r="C8" s="214" t="s">
        <v>525</v>
      </c>
      <c r="D8" s="244">
        <v>1567.6410000000001</v>
      </c>
      <c r="E8" s="243">
        <v>2470.1239999999998</v>
      </c>
      <c r="F8" s="243">
        <v>2882.0340000000001</v>
      </c>
      <c r="G8" s="246">
        <v>2202.2739999999985</v>
      </c>
      <c r="H8" s="245">
        <v>9122.0729999999985</v>
      </c>
      <c r="I8" s="244">
        <v>1380.9780000000001</v>
      </c>
      <c r="J8" s="243">
        <v>2574.7920000000004</v>
      </c>
      <c r="K8" s="243">
        <v>3114.9679999999998</v>
      </c>
      <c r="L8" s="242">
        <v>2300.1840000000002</v>
      </c>
      <c r="M8" s="241">
        <v>9370.9220000000005</v>
      </c>
      <c r="O8" s="215"/>
      <c r="P8" s="214" t="s">
        <v>525</v>
      </c>
      <c r="Q8" s="244">
        <v>1567.6410000000001</v>
      </c>
      <c r="R8" s="243">
        <v>2470.1239999999998</v>
      </c>
      <c r="S8" s="243">
        <v>2882.0340000000001</v>
      </c>
      <c r="T8" s="246">
        <v>2202.2739999999985</v>
      </c>
      <c r="U8" s="245">
        <v>9122.0729999999985</v>
      </c>
      <c r="V8" s="244">
        <v>1380.9780000000001</v>
      </c>
      <c r="W8" s="243">
        <v>2574.7920000000004</v>
      </c>
      <c r="X8" s="243">
        <v>3114.9679999999998</v>
      </c>
      <c r="Y8" s="242">
        <v>2300.1840000000002</v>
      </c>
      <c r="Z8" s="241">
        <v>9370.9220000000005</v>
      </c>
      <c r="AC8" s="205"/>
      <c r="AD8" s="205"/>
      <c r="AE8" s="205"/>
      <c r="AF8" s="205"/>
      <c r="AG8" s="286"/>
      <c r="AH8" s="286"/>
      <c r="AI8" s="286"/>
      <c r="AJ8" s="286"/>
      <c r="AK8" s="286"/>
    </row>
    <row r="9" spans="2:37">
      <c r="B9" s="238" t="s">
        <v>526</v>
      </c>
      <c r="C9" s="237"/>
      <c r="D9" s="261"/>
      <c r="E9" s="160"/>
      <c r="F9" s="160"/>
      <c r="G9" s="263"/>
      <c r="H9" s="262"/>
      <c r="I9" s="261"/>
      <c r="J9" s="160"/>
      <c r="K9" s="160"/>
      <c r="L9" s="260"/>
      <c r="M9" s="259"/>
      <c r="O9" s="238" t="s">
        <v>526</v>
      </c>
      <c r="P9" s="237"/>
      <c r="Q9" s="261"/>
      <c r="R9" s="160"/>
      <c r="S9" s="160"/>
      <c r="T9" s="263"/>
      <c r="U9" s="262"/>
      <c r="V9" s="261"/>
      <c r="W9" s="160"/>
      <c r="X9" s="160"/>
      <c r="Y9" s="260"/>
      <c r="Z9" s="259"/>
      <c r="AC9" s="205"/>
      <c r="AD9" s="205"/>
      <c r="AE9" s="205"/>
      <c r="AF9" s="205"/>
      <c r="AG9" s="286"/>
      <c r="AH9" s="286"/>
      <c r="AI9" s="286"/>
      <c r="AJ9" s="286"/>
      <c r="AK9" s="286"/>
    </row>
    <row r="10" spans="2:37">
      <c r="B10" s="223"/>
      <c r="C10" s="232" t="s">
        <v>196</v>
      </c>
      <c r="D10" s="256">
        <v>2835.3318199999999</v>
      </c>
      <c r="E10" s="255">
        <v>3635.0832599999999</v>
      </c>
      <c r="F10" s="255">
        <v>3605.5045600000003</v>
      </c>
      <c r="G10" s="258">
        <v>3388.8150000000005</v>
      </c>
      <c r="H10" s="257">
        <v>13464.734640000001</v>
      </c>
      <c r="I10" s="256">
        <v>2831.7852599999997</v>
      </c>
      <c r="J10" s="255">
        <v>3575.2633100000003</v>
      </c>
      <c r="K10" s="255">
        <v>3530.2108099999996</v>
      </c>
      <c r="L10" s="254">
        <v>3284.6172700000006</v>
      </c>
      <c r="M10" s="253">
        <v>13221.87665</v>
      </c>
      <c r="O10" s="223"/>
      <c r="P10" s="232" t="s">
        <v>196</v>
      </c>
      <c r="Q10" s="256">
        <v>3735.3572292517929</v>
      </c>
      <c r="R10" s="255">
        <v>4706.5180057729685</v>
      </c>
      <c r="S10" s="255">
        <v>4531.4313914323375</v>
      </c>
      <c r="T10" s="258">
        <v>4357.6445666720683</v>
      </c>
      <c r="U10" s="257">
        <v>17330.951193129167</v>
      </c>
      <c r="V10" s="256">
        <v>3742.8276559999995</v>
      </c>
      <c r="W10" s="255">
        <v>4582.7776789999989</v>
      </c>
      <c r="X10" s="255">
        <v>4520.4052700000011</v>
      </c>
      <c r="Y10" s="254">
        <v>4238.2897400000002</v>
      </c>
      <c r="Z10" s="253">
        <v>17084.300345</v>
      </c>
      <c r="AC10" s="205"/>
      <c r="AD10" s="205"/>
      <c r="AE10" s="205"/>
      <c r="AF10" s="205"/>
      <c r="AG10" s="286"/>
      <c r="AH10" s="286"/>
      <c r="AI10" s="286"/>
      <c r="AJ10" s="286"/>
      <c r="AK10" s="286"/>
    </row>
    <row r="11" spans="2:37">
      <c r="B11" s="223"/>
      <c r="C11" s="222" t="s">
        <v>527</v>
      </c>
      <c r="D11" s="250">
        <v>299.38549</v>
      </c>
      <c r="E11" s="249">
        <v>752.19916000000001</v>
      </c>
      <c r="F11" s="249">
        <v>864.86872000000017</v>
      </c>
      <c r="G11" s="252">
        <v>696.20644999999968</v>
      </c>
      <c r="H11" s="251">
        <v>2612.6598199999999</v>
      </c>
      <c r="I11" s="250">
        <v>320.91583000000003</v>
      </c>
      <c r="J11" s="249">
        <v>791.20857999999987</v>
      </c>
      <c r="K11" s="249">
        <v>863.43806999999993</v>
      </c>
      <c r="L11" s="248">
        <v>648.96708999999987</v>
      </c>
      <c r="M11" s="247">
        <v>2624.5295699999997</v>
      </c>
      <c r="O11" s="223"/>
      <c r="P11" s="222" t="s">
        <v>527</v>
      </c>
      <c r="Q11" s="250">
        <v>399.08519385602386</v>
      </c>
      <c r="R11" s="249">
        <v>940.66440489079901</v>
      </c>
      <c r="S11" s="249">
        <v>995.76828677506728</v>
      </c>
      <c r="T11" s="252">
        <v>817.84001364379128</v>
      </c>
      <c r="U11" s="251">
        <v>3153.3578991656814</v>
      </c>
      <c r="V11" s="250">
        <v>390.81309800000002</v>
      </c>
      <c r="W11" s="249">
        <v>976.92025278468282</v>
      </c>
      <c r="X11" s="249">
        <v>1009.13895</v>
      </c>
      <c r="Y11" s="248">
        <v>818.1588099999999</v>
      </c>
      <c r="Z11" s="247">
        <v>3195.0311107846828</v>
      </c>
      <c r="AC11" s="205"/>
      <c r="AD11" s="205"/>
      <c r="AE11" s="205"/>
      <c r="AF11" s="205"/>
      <c r="AG11" s="286"/>
      <c r="AH11" s="286"/>
      <c r="AI11" s="286"/>
      <c r="AJ11" s="286"/>
      <c r="AK11" s="286"/>
    </row>
    <row r="12" spans="2:37">
      <c r="B12" s="223"/>
      <c r="C12" s="272" t="s">
        <v>528</v>
      </c>
      <c r="D12" s="269">
        <v>0.10559098864132242</v>
      </c>
      <c r="E12" s="268">
        <v>0.20692762894239733</v>
      </c>
      <c r="F12" s="268">
        <v>0.23987453229014918</v>
      </c>
      <c r="G12" s="271">
        <v>0.20544244817141083</v>
      </c>
      <c r="H12" s="270">
        <v>0.19403723057701491</v>
      </c>
      <c r="I12" s="269">
        <v>0.11332632969492894</v>
      </c>
      <c r="J12" s="268">
        <v>0.22130078581540888</v>
      </c>
      <c r="K12" s="268">
        <v>0.2445854133000063</v>
      </c>
      <c r="L12" s="267">
        <v>0.19757768916559332</v>
      </c>
      <c r="M12" s="266">
        <v>0.19849902093890731</v>
      </c>
      <c r="O12" s="223"/>
      <c r="P12" s="272" t="s">
        <v>528</v>
      </c>
      <c r="Q12" s="269">
        <v>0.10683990027266073</v>
      </c>
      <c r="R12" s="268">
        <v>0.1998641891387623</v>
      </c>
      <c r="S12" s="268">
        <v>0.21974696310260486</v>
      </c>
      <c r="T12" s="271">
        <v>0.18767937612414667</v>
      </c>
      <c r="U12" s="270">
        <v>0.18194949971446611</v>
      </c>
      <c r="V12" s="269">
        <v>0.10441653581711166</v>
      </c>
      <c r="W12" s="268">
        <v>0.21317208060545828</v>
      </c>
      <c r="X12" s="268">
        <v>0.22324081353882674</v>
      </c>
      <c r="Y12" s="267">
        <v>0.19303984866310717</v>
      </c>
      <c r="Z12" s="266">
        <v>0.187015625238628</v>
      </c>
      <c r="AC12" s="205"/>
      <c r="AD12" s="205"/>
      <c r="AE12" s="205"/>
      <c r="AF12" s="205"/>
      <c r="AG12" s="286"/>
      <c r="AH12" s="286"/>
      <c r="AI12" s="286"/>
      <c r="AJ12" s="286"/>
      <c r="AK12" s="286"/>
    </row>
    <row r="13" spans="2:37">
      <c r="B13" s="215"/>
      <c r="C13" s="214" t="s">
        <v>493</v>
      </c>
      <c r="D13" s="244">
        <v>114.94239999999999</v>
      </c>
      <c r="E13" s="243">
        <v>557.38076999999998</v>
      </c>
      <c r="F13" s="243">
        <v>674.57108000000005</v>
      </c>
      <c r="G13" s="246">
        <v>499.16793999999982</v>
      </c>
      <c r="H13" s="245">
        <v>1846.0621899999999</v>
      </c>
      <c r="I13" s="244">
        <v>137.84829999999999</v>
      </c>
      <c r="J13" s="243">
        <v>601.07401000000004</v>
      </c>
      <c r="K13" s="243">
        <v>674.59076000000016</v>
      </c>
      <c r="L13" s="242">
        <v>454.26398999999992</v>
      </c>
      <c r="M13" s="241">
        <v>1867.7770600000001</v>
      </c>
      <c r="O13" s="215"/>
      <c r="P13" s="214" t="s">
        <v>493</v>
      </c>
      <c r="Q13" s="244">
        <v>130.33699160955047</v>
      </c>
      <c r="R13" s="243">
        <v>659.94103232563748</v>
      </c>
      <c r="S13" s="243">
        <v>716.2359771057769</v>
      </c>
      <c r="T13" s="246">
        <v>530.2479161878457</v>
      </c>
      <c r="U13" s="245">
        <v>2036.7619172288105</v>
      </c>
      <c r="V13" s="244">
        <v>124.05072299999999</v>
      </c>
      <c r="W13" s="243">
        <v>704.00775478468302</v>
      </c>
      <c r="X13" s="243">
        <v>738.30081000000018</v>
      </c>
      <c r="Y13" s="242">
        <v>507.096</v>
      </c>
      <c r="Z13" s="241">
        <v>2073.4552877846832</v>
      </c>
      <c r="AC13" s="205"/>
      <c r="AD13" s="205"/>
      <c r="AE13" s="205"/>
      <c r="AF13" s="205"/>
      <c r="AG13" s="286"/>
      <c r="AH13" s="286"/>
      <c r="AI13" s="286"/>
      <c r="AJ13" s="286"/>
      <c r="AK13" s="286"/>
    </row>
    <row r="14" spans="2:37" ht="5.25" customHeight="1">
      <c r="B14" s="265"/>
      <c r="C14" s="265"/>
      <c r="D14" s="264"/>
      <c r="E14" s="264"/>
      <c r="F14" s="264"/>
      <c r="G14" s="264"/>
      <c r="H14" s="264"/>
      <c r="I14" s="264"/>
      <c r="J14" s="264"/>
      <c r="K14" s="264"/>
      <c r="L14" s="264"/>
      <c r="M14" s="264"/>
      <c r="O14" s="265"/>
      <c r="P14" s="265"/>
      <c r="Q14" s="264"/>
      <c r="R14" s="264"/>
      <c r="S14" s="264"/>
      <c r="T14" s="264"/>
      <c r="U14" s="264"/>
      <c r="V14" s="264"/>
      <c r="W14" s="264"/>
      <c r="X14" s="264"/>
      <c r="Y14" s="264"/>
      <c r="Z14" s="264"/>
      <c r="AC14" s="205"/>
      <c r="AD14" s="205"/>
      <c r="AE14" s="205"/>
      <c r="AF14" s="205"/>
      <c r="AG14" s="286"/>
      <c r="AH14" s="286"/>
      <c r="AI14" s="286"/>
      <c r="AJ14" s="286"/>
      <c r="AK14" s="286"/>
    </row>
    <row r="15" spans="2:37">
      <c r="B15" s="238" t="s">
        <v>529</v>
      </c>
      <c r="C15" s="237"/>
      <c r="D15" s="261"/>
      <c r="E15" s="160"/>
      <c r="F15" s="160"/>
      <c r="G15" s="263"/>
      <c r="H15" s="262"/>
      <c r="I15" s="261"/>
      <c r="J15" s="160"/>
      <c r="K15" s="160"/>
      <c r="L15" s="260"/>
      <c r="M15" s="259"/>
      <c r="O15" s="238" t="s">
        <v>529</v>
      </c>
      <c r="P15" s="237"/>
      <c r="Q15" s="261"/>
      <c r="R15" s="160"/>
      <c r="S15" s="160"/>
      <c r="T15" s="263"/>
      <c r="U15" s="262"/>
      <c r="V15" s="261"/>
      <c r="W15" s="160"/>
      <c r="X15" s="160"/>
      <c r="Y15" s="260"/>
      <c r="Z15" s="259"/>
      <c r="AC15" s="205"/>
      <c r="AD15" s="205"/>
      <c r="AE15" s="205"/>
      <c r="AF15" s="205"/>
      <c r="AG15" s="286"/>
      <c r="AH15" s="286"/>
      <c r="AI15" s="286"/>
      <c r="AJ15" s="286"/>
      <c r="AK15" s="286"/>
    </row>
    <row r="16" spans="2:37">
      <c r="B16" s="223"/>
      <c r="C16" s="232" t="s">
        <v>530</v>
      </c>
      <c r="D16" s="256">
        <v>1323.2916299999999</v>
      </c>
      <c r="E16" s="255">
        <v>1690.5671600000003</v>
      </c>
      <c r="F16" s="255">
        <v>1647.67191</v>
      </c>
      <c r="G16" s="258">
        <v>1501.48351</v>
      </c>
      <c r="H16" s="257">
        <v>6163.0142100000003</v>
      </c>
      <c r="I16" s="256">
        <v>1305.5245199999999</v>
      </c>
      <c r="J16" s="255">
        <v>1613.7096900000001</v>
      </c>
      <c r="K16" s="255">
        <v>1592.71063</v>
      </c>
      <c r="L16" s="254">
        <v>1454.9036899999992</v>
      </c>
      <c r="M16" s="253">
        <v>5966.8485299999993</v>
      </c>
      <c r="O16" s="223"/>
      <c r="P16" s="232" t="s">
        <v>530</v>
      </c>
      <c r="Q16" s="256">
        <v>1972.6504782517927</v>
      </c>
      <c r="R16" s="255">
        <v>2462.2248817729692</v>
      </c>
      <c r="S16" s="255">
        <v>2308.5999974323386</v>
      </c>
      <c r="T16" s="258">
        <v>2189.0453056720671</v>
      </c>
      <c r="U16" s="257">
        <v>8932.5206631291676</v>
      </c>
      <c r="V16" s="256">
        <v>1976.1332239999999</v>
      </c>
      <c r="W16" s="255">
        <v>2329.2104600000002</v>
      </c>
      <c r="X16" s="255">
        <v>2324.15661</v>
      </c>
      <c r="Y16" s="254">
        <v>2135.7848899999999</v>
      </c>
      <c r="Z16" s="253">
        <v>8765.2851840000003</v>
      </c>
      <c r="AC16" s="205"/>
      <c r="AD16" s="205"/>
      <c r="AE16" s="205"/>
      <c r="AF16" s="205"/>
      <c r="AG16" s="286"/>
      <c r="AH16" s="286"/>
      <c r="AI16" s="286"/>
      <c r="AJ16" s="286"/>
      <c r="AK16" s="286"/>
    </row>
    <row r="17" spans="2:37">
      <c r="B17" s="223"/>
      <c r="C17" s="222" t="s">
        <v>531</v>
      </c>
      <c r="D17" s="250">
        <v>601.77526999999998</v>
      </c>
      <c r="E17" s="249">
        <v>839.95216999999991</v>
      </c>
      <c r="F17" s="249">
        <v>887.77822000000037</v>
      </c>
      <c r="G17" s="252">
        <v>775.60608000000002</v>
      </c>
      <c r="H17" s="251">
        <v>3105.1117400000003</v>
      </c>
      <c r="I17" s="250">
        <v>636.77890000000002</v>
      </c>
      <c r="J17" s="249">
        <v>843.15472999999997</v>
      </c>
      <c r="K17" s="249">
        <v>885.30328999999983</v>
      </c>
      <c r="L17" s="248">
        <v>838.51672999999982</v>
      </c>
      <c r="M17" s="247">
        <v>3203.7536499999997</v>
      </c>
      <c r="O17" s="223"/>
      <c r="P17" s="222" t="s">
        <v>531</v>
      </c>
      <c r="Q17" s="250">
        <v>678.96878199999992</v>
      </c>
      <c r="R17" s="249">
        <v>933.96302300000002</v>
      </c>
      <c r="S17" s="249">
        <v>966.01430200000027</v>
      </c>
      <c r="T17" s="252">
        <v>854.71669599999996</v>
      </c>
      <c r="U17" s="251">
        <v>3433.6628030000002</v>
      </c>
      <c r="V17" s="250">
        <v>712.283771</v>
      </c>
      <c r="W17" s="249">
        <v>937.2821909999999</v>
      </c>
      <c r="X17" s="249">
        <v>966.90082999999981</v>
      </c>
      <c r="Y17" s="248">
        <v>915.58599999999979</v>
      </c>
      <c r="Z17" s="247">
        <v>3532.0527919999995</v>
      </c>
      <c r="AC17" s="205"/>
      <c r="AD17" s="205"/>
      <c r="AE17" s="205"/>
      <c r="AF17" s="205"/>
      <c r="AG17" s="286"/>
      <c r="AH17" s="286"/>
      <c r="AI17" s="286"/>
      <c r="AJ17" s="286"/>
      <c r="AK17" s="286"/>
    </row>
    <row r="18" spans="2:37">
      <c r="B18" s="215"/>
      <c r="C18" s="214" t="s">
        <v>532</v>
      </c>
      <c r="D18" s="244">
        <v>873.85746000000006</v>
      </c>
      <c r="E18" s="243">
        <v>1096.8226100000002</v>
      </c>
      <c r="F18" s="243">
        <v>1133.4791400000001</v>
      </c>
      <c r="G18" s="246">
        <v>1052.06529</v>
      </c>
      <c r="H18" s="245">
        <v>4156.2245000000003</v>
      </c>
      <c r="I18" s="244">
        <v>844.93079999999998</v>
      </c>
      <c r="J18" s="243">
        <v>1082.4036599999999</v>
      </c>
      <c r="K18" s="243">
        <v>1107.3159700000001</v>
      </c>
      <c r="L18" s="242">
        <v>1023.2027999999996</v>
      </c>
      <c r="M18" s="241">
        <v>4057.8532299999997</v>
      </c>
      <c r="O18" s="215"/>
      <c r="P18" s="214" t="s">
        <v>532</v>
      </c>
      <c r="Q18" s="244">
        <v>1056.204438</v>
      </c>
      <c r="R18" s="243">
        <v>1321.7885100000001</v>
      </c>
      <c r="S18" s="243">
        <v>1327.5573010000003</v>
      </c>
      <c r="T18" s="246">
        <v>1256.3640099999998</v>
      </c>
      <c r="U18" s="245">
        <v>4961.9142590000001</v>
      </c>
      <c r="V18" s="244">
        <v>1046.242225</v>
      </c>
      <c r="W18" s="243">
        <v>1315.8114049999999</v>
      </c>
      <c r="X18" s="243">
        <v>1307.2776400000002</v>
      </c>
      <c r="Y18" s="242">
        <v>1248.1688799999997</v>
      </c>
      <c r="Z18" s="241">
        <v>4917.5001499999998</v>
      </c>
      <c r="AC18" s="205"/>
      <c r="AD18" s="205"/>
      <c r="AE18" s="205"/>
      <c r="AF18" s="205"/>
      <c r="AG18" s="286"/>
      <c r="AH18" s="286"/>
      <c r="AI18" s="286"/>
      <c r="AJ18" s="286"/>
      <c r="AK18" s="286"/>
    </row>
    <row r="19" spans="2:37" ht="5.25" customHeight="1">
      <c r="B19" s="240"/>
      <c r="C19" s="240"/>
      <c r="D19" s="239"/>
      <c r="E19" s="239"/>
      <c r="F19" s="239"/>
      <c r="G19" s="239"/>
      <c r="H19" s="239"/>
      <c r="I19" s="239"/>
      <c r="J19" s="239"/>
      <c r="K19" s="239"/>
      <c r="L19" s="239"/>
      <c r="M19" s="239"/>
      <c r="O19" s="240"/>
      <c r="P19" s="240"/>
      <c r="Q19" s="239"/>
      <c r="R19" s="239"/>
      <c r="S19" s="239"/>
      <c r="T19" s="239"/>
      <c r="U19" s="239"/>
      <c r="V19" s="239"/>
      <c r="W19" s="239"/>
      <c r="X19" s="239"/>
      <c r="Y19" s="239"/>
      <c r="Z19" s="239"/>
      <c r="AC19" s="205"/>
      <c r="AD19" s="205"/>
      <c r="AE19" s="205"/>
      <c r="AF19" s="205"/>
      <c r="AG19" s="286"/>
      <c r="AH19" s="286"/>
      <c r="AI19" s="286"/>
      <c r="AJ19" s="286"/>
      <c r="AK19" s="286"/>
    </row>
    <row r="20" spans="2:37">
      <c r="B20" s="238" t="s">
        <v>539</v>
      </c>
      <c r="C20" s="237"/>
      <c r="D20" s="261"/>
      <c r="E20" s="160"/>
      <c r="F20" s="160"/>
      <c r="G20" s="263"/>
      <c r="H20" s="262"/>
      <c r="I20" s="261"/>
      <c r="J20" s="160"/>
      <c r="K20" s="160"/>
      <c r="L20" s="260"/>
      <c r="M20" s="259"/>
      <c r="O20" s="238" t="s">
        <v>539</v>
      </c>
      <c r="P20" s="237"/>
      <c r="Q20" s="261"/>
      <c r="R20" s="160"/>
      <c r="S20" s="160"/>
      <c r="T20" s="263"/>
      <c r="U20" s="262"/>
      <c r="V20" s="261"/>
      <c r="W20" s="160"/>
      <c r="X20" s="160"/>
      <c r="Y20" s="260"/>
      <c r="Z20" s="259"/>
      <c r="AC20" s="205"/>
      <c r="AD20" s="205"/>
      <c r="AE20" s="205"/>
      <c r="AF20" s="205"/>
      <c r="AG20" s="286"/>
      <c r="AH20" s="286"/>
      <c r="AI20" s="286"/>
      <c r="AJ20" s="286"/>
      <c r="AK20" s="286"/>
    </row>
    <row r="21" spans="2:37">
      <c r="B21" s="223"/>
      <c r="C21" s="232" t="s">
        <v>530</v>
      </c>
      <c r="D21" s="256">
        <v>187.37759750000004</v>
      </c>
      <c r="E21" s="255">
        <v>436.37981000000002</v>
      </c>
      <c r="F21" s="255">
        <v>476.28883499999984</v>
      </c>
      <c r="G21" s="258">
        <v>427.45332750000011</v>
      </c>
      <c r="H21" s="257">
        <v>1527.4995699999999</v>
      </c>
      <c r="I21" s="256">
        <v>207.768595</v>
      </c>
      <c r="J21" s="255">
        <v>455.69101250000006</v>
      </c>
      <c r="K21" s="255">
        <v>459.62551499999961</v>
      </c>
      <c r="L21" s="254">
        <v>353.1578825000006</v>
      </c>
      <c r="M21" s="253">
        <v>1476.2430050000003</v>
      </c>
      <c r="O21" s="223"/>
      <c r="P21" s="232" t="s">
        <v>530</v>
      </c>
      <c r="Q21" s="256">
        <v>284.65893835602395</v>
      </c>
      <c r="R21" s="255">
        <v>612.88021189079882</v>
      </c>
      <c r="S21" s="255">
        <v>605.60936477506687</v>
      </c>
      <c r="T21" s="258">
        <v>541.03301014379213</v>
      </c>
      <c r="U21" s="257">
        <v>2044.1815251656817</v>
      </c>
      <c r="V21" s="256">
        <v>278.10767300000003</v>
      </c>
      <c r="W21" s="255">
        <v>631.73770850000005</v>
      </c>
      <c r="X21" s="255">
        <v>600.95835499999953</v>
      </c>
      <c r="Y21" s="254">
        <v>515.2726875000003</v>
      </c>
      <c r="Z21" s="253">
        <v>2026.0764239999999</v>
      </c>
      <c r="AC21" s="205"/>
      <c r="AD21" s="205"/>
      <c r="AE21" s="205"/>
      <c r="AF21" s="205"/>
      <c r="AG21" s="286"/>
      <c r="AH21" s="286"/>
      <c r="AI21" s="286"/>
      <c r="AJ21" s="286"/>
      <c r="AK21" s="286"/>
    </row>
    <row r="22" spans="2:37">
      <c r="B22" s="223"/>
      <c r="C22" s="222" t="s">
        <v>531</v>
      </c>
      <c r="D22" s="250">
        <v>87.925855883031602</v>
      </c>
      <c r="E22" s="249">
        <v>224.74088468287101</v>
      </c>
      <c r="F22" s="249">
        <v>253.61707569239036</v>
      </c>
      <c r="G22" s="252">
        <v>185.17887319698855</v>
      </c>
      <c r="H22" s="251">
        <v>751.46268945528152</v>
      </c>
      <c r="I22" s="250">
        <v>102.216185</v>
      </c>
      <c r="J22" s="249">
        <v>247.73258947232921</v>
      </c>
      <c r="K22" s="249">
        <v>273.14093454298506</v>
      </c>
      <c r="L22" s="248">
        <v>205.89523231711576</v>
      </c>
      <c r="M22" s="247">
        <v>828.98494133243003</v>
      </c>
      <c r="O22" s="223"/>
      <c r="P22" s="222" t="s">
        <v>531</v>
      </c>
      <c r="Q22" s="250">
        <v>94.9061058830316</v>
      </c>
      <c r="R22" s="249">
        <v>238.88242568287095</v>
      </c>
      <c r="S22" s="249">
        <v>263.88860969239039</v>
      </c>
      <c r="T22" s="252">
        <v>185.73330950000002</v>
      </c>
      <c r="U22" s="251">
        <v>783.410450758293</v>
      </c>
      <c r="V22" s="250">
        <v>118.41306647595324</v>
      </c>
      <c r="W22" s="249">
        <v>255.00817799637593</v>
      </c>
      <c r="X22" s="249">
        <v>286.79070454298511</v>
      </c>
      <c r="Y22" s="248">
        <v>191.98773250000011</v>
      </c>
      <c r="Z22" s="247">
        <v>852.19968151531441</v>
      </c>
      <c r="AC22" s="205"/>
      <c r="AD22" s="205"/>
      <c r="AE22" s="205"/>
      <c r="AF22" s="205"/>
      <c r="AG22" s="286"/>
      <c r="AH22" s="286"/>
      <c r="AI22" s="286"/>
      <c r="AJ22" s="286"/>
      <c r="AK22" s="286"/>
    </row>
    <row r="23" spans="2:37">
      <c r="B23" s="215"/>
      <c r="C23" s="214" t="s">
        <v>532</v>
      </c>
      <c r="D23" s="244">
        <v>-0.80003750000000196</v>
      </c>
      <c r="E23" s="243">
        <v>43.015174999999999</v>
      </c>
      <c r="F23" s="243">
        <v>67.574945</v>
      </c>
      <c r="G23" s="246">
        <v>39.117347500000008</v>
      </c>
      <c r="H23" s="245">
        <v>148.90743000000001</v>
      </c>
      <c r="I23" s="244">
        <v>0.61765499999999918</v>
      </c>
      <c r="J23" s="243">
        <v>57.441562499999996</v>
      </c>
      <c r="K23" s="243">
        <v>50.802900000000015</v>
      </c>
      <c r="L23" s="242">
        <v>40.458947500000022</v>
      </c>
      <c r="M23" s="241">
        <v>149.32106500000003</v>
      </c>
      <c r="O23" s="215"/>
      <c r="P23" s="214" t="s">
        <v>532</v>
      </c>
      <c r="Q23" s="244">
        <v>-9.6994875000000036</v>
      </c>
      <c r="R23" s="243">
        <v>40.406195000000025</v>
      </c>
      <c r="S23" s="243">
        <v>61.276481000000004</v>
      </c>
      <c r="T23" s="246">
        <v>28.830260499999937</v>
      </c>
      <c r="U23" s="245">
        <v>120.81344899999998</v>
      </c>
      <c r="V23" s="244">
        <v>-7.746669000000022</v>
      </c>
      <c r="W23" s="243">
        <v>51.974233500000047</v>
      </c>
      <c r="X23" s="243">
        <v>47.63760000000002</v>
      </c>
      <c r="Y23" s="242">
        <v>30.357572500000003</v>
      </c>
      <c r="Z23" s="241">
        <v>122.22273700000005</v>
      </c>
      <c r="AC23" s="205"/>
      <c r="AD23" s="205"/>
      <c r="AE23" s="205"/>
      <c r="AF23" s="205"/>
      <c r="AG23" s="286"/>
      <c r="AH23" s="286"/>
      <c r="AI23" s="286"/>
      <c r="AJ23" s="286"/>
      <c r="AK23" s="286"/>
    </row>
    <row r="24" spans="2:37" ht="5.25" customHeight="1">
      <c r="B24" s="240"/>
      <c r="C24" s="240"/>
      <c r="D24" s="239"/>
      <c r="E24" s="239"/>
      <c r="F24" s="239"/>
      <c r="G24" s="239"/>
      <c r="H24" s="239"/>
      <c r="I24" s="239"/>
      <c r="J24" s="239"/>
      <c r="K24" s="239"/>
      <c r="L24" s="239"/>
      <c r="M24" s="239"/>
      <c r="O24" s="240"/>
      <c r="P24" s="240"/>
      <c r="Q24" s="239"/>
      <c r="R24" s="239"/>
      <c r="S24" s="239"/>
      <c r="T24" s="239"/>
      <c r="U24" s="239"/>
      <c r="V24" s="239"/>
      <c r="W24" s="239"/>
      <c r="X24" s="239"/>
      <c r="Y24" s="239"/>
      <c r="Z24" s="239"/>
      <c r="AC24" s="205"/>
      <c r="AD24" s="205"/>
      <c r="AE24" s="205"/>
      <c r="AF24" s="205"/>
      <c r="AG24" s="286"/>
      <c r="AH24" s="286"/>
      <c r="AI24" s="286"/>
      <c r="AJ24" s="286"/>
      <c r="AK24" s="286"/>
    </row>
    <row r="25" spans="2:37">
      <c r="B25" s="238" t="s">
        <v>533</v>
      </c>
      <c r="C25" s="237"/>
      <c r="D25" s="235"/>
      <c r="E25" s="175"/>
      <c r="F25" s="175"/>
      <c r="G25" s="174"/>
      <c r="H25" s="236"/>
      <c r="I25" s="235"/>
      <c r="J25" s="175"/>
      <c r="K25" s="175"/>
      <c r="L25" s="234"/>
      <c r="M25" s="233"/>
      <c r="O25" s="238" t="s">
        <v>533</v>
      </c>
      <c r="P25" s="237"/>
      <c r="Q25" s="235"/>
      <c r="R25" s="175"/>
      <c r="S25" s="175"/>
      <c r="T25" s="174"/>
      <c r="U25" s="236"/>
      <c r="V25" s="235"/>
      <c r="W25" s="175"/>
      <c r="X25" s="175"/>
      <c r="Y25" s="234"/>
      <c r="Z25" s="233"/>
      <c r="AC25" s="205"/>
      <c r="AD25" s="205"/>
      <c r="AE25" s="205"/>
      <c r="AF25" s="205"/>
      <c r="AG25" s="286"/>
      <c r="AH25" s="286"/>
      <c r="AI25" s="286"/>
      <c r="AJ25" s="286"/>
      <c r="AK25" s="286"/>
    </row>
    <row r="26" spans="2:37">
      <c r="B26" s="223"/>
      <c r="C26" s="232" t="s">
        <v>530</v>
      </c>
      <c r="D26" s="229">
        <v>0.14159962418866054</v>
      </c>
      <c r="E26" s="228">
        <v>0.25812627875724259</v>
      </c>
      <c r="F26" s="228">
        <v>0.28906776410359503</v>
      </c>
      <c r="G26" s="231">
        <v>0.2846873273353499</v>
      </c>
      <c r="H26" s="230">
        <v>0.2478494317799082</v>
      </c>
      <c r="I26" s="229">
        <v>0.15914568575088886</v>
      </c>
      <c r="J26" s="228">
        <v>0.28238723193141391</v>
      </c>
      <c r="K26" s="228">
        <v>0.2885806789648912</v>
      </c>
      <c r="L26" s="227">
        <v>0.24273626146346552</v>
      </c>
      <c r="M26" s="226">
        <v>0.24740748781836439</v>
      </c>
      <c r="O26" s="223"/>
      <c r="P26" s="232" t="s">
        <v>530</v>
      </c>
      <c r="Q26" s="229">
        <v>0.14430277512126483</v>
      </c>
      <c r="R26" s="228">
        <v>0.24891317459576781</v>
      </c>
      <c r="S26" s="228">
        <v>0.26232754286088328</v>
      </c>
      <c r="T26" s="231">
        <v>0.2471547796392855</v>
      </c>
      <c r="U26" s="230">
        <v>0.22884710847672204</v>
      </c>
      <c r="V26" s="229">
        <v>0.14073326110932288</v>
      </c>
      <c r="W26" s="228">
        <v>0.27122397024612366</v>
      </c>
      <c r="X26" s="228">
        <v>0.25857050786263475</v>
      </c>
      <c r="Y26" s="227">
        <v>0.24125682783531646</v>
      </c>
      <c r="Z26" s="226">
        <v>0.23114780426064913</v>
      </c>
      <c r="AC26" s="205"/>
      <c r="AD26" s="205"/>
      <c r="AE26" s="205"/>
      <c r="AF26" s="205"/>
      <c r="AG26" s="286"/>
      <c r="AH26" s="286"/>
      <c r="AI26" s="286"/>
      <c r="AJ26" s="286"/>
      <c r="AK26" s="286"/>
    </row>
    <row r="27" spans="2:37">
      <c r="B27" s="223"/>
      <c r="C27" s="222" t="s">
        <v>531</v>
      </c>
      <c r="D27" s="219">
        <v>0.1461107829888583</v>
      </c>
      <c r="E27" s="218">
        <v>0.26756390745781516</v>
      </c>
      <c r="F27" s="218">
        <v>0.28567616323409045</v>
      </c>
      <c r="G27" s="221">
        <v>0.23875376685673808</v>
      </c>
      <c r="H27" s="220">
        <v>0.24200826004905107</v>
      </c>
      <c r="I27" s="219">
        <v>0.16052068465208252</v>
      </c>
      <c r="J27" s="218">
        <v>0.29381628384191028</v>
      </c>
      <c r="K27" s="218">
        <v>0.30852809159105815</v>
      </c>
      <c r="L27" s="217">
        <v>0.2455469580399616</v>
      </c>
      <c r="M27" s="216">
        <v>0.25875427136304008</v>
      </c>
      <c r="O27" s="223"/>
      <c r="P27" s="222" t="s">
        <v>531</v>
      </c>
      <c r="Q27" s="219">
        <v>0.13977977839197858</v>
      </c>
      <c r="R27" s="218">
        <v>0.25577289442953777</v>
      </c>
      <c r="S27" s="218">
        <v>0.2731725701638632</v>
      </c>
      <c r="T27" s="221">
        <v>0.21730394453415477</v>
      </c>
      <c r="U27" s="220">
        <v>0.22815590688573881</v>
      </c>
      <c r="V27" s="219">
        <v>0.16624422919212242</v>
      </c>
      <c r="W27" s="218">
        <v>0.2720719335596295</v>
      </c>
      <c r="X27" s="218">
        <v>0.29660818942826345</v>
      </c>
      <c r="Y27" s="217">
        <v>0.20968836624850112</v>
      </c>
      <c r="Z27" s="216">
        <v>0.24127603173019463</v>
      </c>
      <c r="AC27" s="205"/>
      <c r="AD27" s="205"/>
      <c r="AE27" s="205"/>
      <c r="AF27" s="205"/>
      <c r="AG27" s="286"/>
      <c r="AH27" s="286"/>
      <c r="AI27" s="286"/>
      <c r="AJ27" s="286"/>
      <c r="AK27" s="286"/>
    </row>
    <row r="28" spans="2:37">
      <c r="B28" s="215"/>
      <c r="C28" s="214" t="s">
        <v>532</v>
      </c>
      <c r="D28" s="211">
        <v>-9.1552402608086894E-4</v>
      </c>
      <c r="E28" s="210">
        <v>3.9217987127380602E-2</v>
      </c>
      <c r="F28" s="210">
        <v>5.9617281531974195E-2</v>
      </c>
      <c r="G28" s="213">
        <v>3.7181482814626465E-2</v>
      </c>
      <c r="H28" s="212">
        <v>3.5827571393219973E-2</v>
      </c>
      <c r="I28" s="211">
        <v>7.31012527889857E-4</v>
      </c>
      <c r="J28" s="210">
        <v>5.3068522052115014E-2</v>
      </c>
      <c r="K28" s="210">
        <v>4.5879316632631978E-2</v>
      </c>
      <c r="L28" s="209">
        <v>3.9541474573759998E-2</v>
      </c>
      <c r="M28" s="208">
        <v>3.6798044812478357E-2</v>
      </c>
      <c r="O28" s="215"/>
      <c r="P28" s="214" t="s">
        <v>532</v>
      </c>
      <c r="Q28" s="211">
        <v>-9.1833428747626639E-3</v>
      </c>
      <c r="R28" s="210">
        <v>3.0569334424007076E-2</v>
      </c>
      <c r="S28" s="210">
        <v>4.6157315359452035E-2</v>
      </c>
      <c r="T28" s="213">
        <v>2.2947378522885212E-2</v>
      </c>
      <c r="U28" s="212">
        <v>2.434815329202164E-2</v>
      </c>
      <c r="V28" s="211">
        <v>-7.4042786793469574E-3</v>
      </c>
      <c r="W28" s="210">
        <v>3.9499759085915548E-2</v>
      </c>
      <c r="X28" s="210">
        <v>3.6440308120010381E-2</v>
      </c>
      <c r="Y28" s="209">
        <v>2.4321686741621062E-2</v>
      </c>
      <c r="Z28" s="208">
        <v>2.4854648352171389E-2</v>
      </c>
      <c r="AC28" s="205"/>
      <c r="AD28" s="205"/>
      <c r="AE28" s="205"/>
      <c r="AF28" s="205"/>
      <c r="AG28" s="286"/>
      <c r="AH28" s="286"/>
      <c r="AI28" s="286"/>
      <c r="AJ28" s="286"/>
      <c r="AK28" s="286"/>
    </row>
    <row r="29" spans="2:37" ht="8.25" customHeight="1">
      <c r="AC29" s="205"/>
      <c r="AD29" s="205"/>
      <c r="AE29" s="205"/>
      <c r="AF29" s="205"/>
    </row>
    <row r="30" spans="2:37">
      <c r="B30" s="285" t="s">
        <v>536</v>
      </c>
      <c r="C30" s="284"/>
      <c r="D30" s="282" t="s">
        <v>552</v>
      </c>
      <c r="E30" s="281" t="s">
        <v>552</v>
      </c>
      <c r="F30" s="281" t="s">
        <v>552</v>
      </c>
      <c r="G30" s="283" t="s">
        <v>552</v>
      </c>
      <c r="H30" s="283" t="s">
        <v>552</v>
      </c>
      <c r="I30" s="282" t="s">
        <v>552</v>
      </c>
      <c r="J30" s="281" t="s">
        <v>552</v>
      </c>
      <c r="K30" s="281" t="s">
        <v>552</v>
      </c>
      <c r="L30" s="280" t="s">
        <v>552</v>
      </c>
      <c r="M30" s="280" t="s">
        <v>552</v>
      </c>
      <c r="N30" s="207"/>
      <c r="O30" s="206"/>
      <c r="P30" s="206"/>
      <c r="Q30" s="206"/>
      <c r="R30" s="206"/>
      <c r="S30" s="206"/>
      <c r="T30" s="206"/>
      <c r="U30" s="206"/>
      <c r="V30" s="206"/>
      <c r="W30" s="206"/>
      <c r="X30" s="206"/>
      <c r="Y30" s="206"/>
      <c r="Z30" s="206"/>
      <c r="AC30" s="205"/>
      <c r="AD30" s="205"/>
      <c r="AE30" s="205"/>
      <c r="AF30" s="205"/>
    </row>
    <row r="31" spans="2:37">
      <c r="B31" s="279" t="s">
        <v>551</v>
      </c>
      <c r="C31" s="278"/>
      <c r="D31" s="276" t="s">
        <v>550</v>
      </c>
      <c r="E31" s="275" t="s">
        <v>549</v>
      </c>
      <c r="F31" s="275" t="s">
        <v>548</v>
      </c>
      <c r="G31" s="277" t="s">
        <v>547</v>
      </c>
      <c r="H31" s="277">
        <v>2015</v>
      </c>
      <c r="I31" s="276" t="s">
        <v>546</v>
      </c>
      <c r="J31" s="275" t="s">
        <v>545</v>
      </c>
      <c r="K31" s="275" t="s">
        <v>544</v>
      </c>
      <c r="L31" s="274" t="s">
        <v>543</v>
      </c>
      <c r="M31" s="274">
        <v>2016</v>
      </c>
      <c r="N31" s="207"/>
      <c r="O31" s="206"/>
      <c r="P31" s="206"/>
      <c r="Q31" s="206"/>
      <c r="R31" s="206"/>
      <c r="S31" s="206"/>
      <c r="T31" s="206"/>
      <c r="U31" s="206"/>
      <c r="V31" s="206"/>
      <c r="W31" s="206"/>
      <c r="X31" s="206"/>
      <c r="Y31" s="206"/>
      <c r="Z31" s="206"/>
      <c r="AC31" s="205"/>
      <c r="AD31" s="205"/>
      <c r="AE31" s="205"/>
      <c r="AF31" s="205"/>
    </row>
    <row r="32" spans="2:37">
      <c r="B32" s="238" t="s">
        <v>521</v>
      </c>
      <c r="C32" s="237"/>
      <c r="D32" s="261"/>
      <c r="E32" s="160"/>
      <c r="F32" s="160"/>
      <c r="G32" s="263"/>
      <c r="H32" s="262"/>
      <c r="I32" s="261"/>
      <c r="J32" s="160"/>
      <c r="K32" s="160"/>
      <c r="L32" s="260"/>
      <c r="M32" s="259"/>
      <c r="N32" s="207"/>
      <c r="O32" s="206"/>
      <c r="P32" s="206"/>
      <c r="Q32" s="351">
        <f>Q16*1000000</f>
        <v>1972650478.2517927</v>
      </c>
      <c r="R32" s="351">
        <f t="shared" ref="R32:Z32" si="0">R16*1000000</f>
        <v>2462224881.7729692</v>
      </c>
      <c r="S32" s="351">
        <f t="shared" si="0"/>
        <v>2308599997.4323387</v>
      </c>
      <c r="T32" s="351">
        <f t="shared" si="0"/>
        <v>2189045305.6720672</v>
      </c>
      <c r="U32" s="351">
        <f t="shared" si="0"/>
        <v>8932520663.1291676</v>
      </c>
      <c r="V32" s="351">
        <f t="shared" si="0"/>
        <v>1976133224</v>
      </c>
      <c r="W32" s="351">
        <f t="shared" si="0"/>
        <v>2329210460.0000005</v>
      </c>
      <c r="X32" s="351">
        <f t="shared" si="0"/>
        <v>2324156610</v>
      </c>
      <c r="Y32" s="351">
        <f t="shared" si="0"/>
        <v>2135784890</v>
      </c>
      <c r="Z32" s="351">
        <f t="shared" si="0"/>
        <v>8765285184</v>
      </c>
      <c r="AC32" s="205"/>
      <c r="AD32" s="205"/>
      <c r="AE32" s="205"/>
      <c r="AF32" s="205"/>
    </row>
    <row r="33" spans="2:32">
      <c r="B33" s="223"/>
      <c r="C33" s="232" t="s">
        <v>522</v>
      </c>
      <c r="D33" s="256">
        <v>9510.7180800000024</v>
      </c>
      <c r="E33" s="255">
        <v>10961.231489999995</v>
      </c>
      <c r="F33" s="255">
        <v>9722.090280000004</v>
      </c>
      <c r="G33" s="258">
        <v>10629.741719999991</v>
      </c>
      <c r="H33" s="257">
        <v>40823.781569999992</v>
      </c>
      <c r="I33" s="256">
        <v>10214.435580000001</v>
      </c>
      <c r="J33" s="255">
        <v>10952.632849999998</v>
      </c>
      <c r="K33" s="255">
        <v>10845.815000000002</v>
      </c>
      <c r="L33" s="254">
        <v>10544.036000000007</v>
      </c>
      <c r="M33" s="253">
        <v>42556.919430000009</v>
      </c>
      <c r="N33" s="207"/>
      <c r="O33" s="206"/>
      <c r="P33" s="206"/>
      <c r="Q33" s="206"/>
      <c r="R33" s="206"/>
      <c r="S33" s="206"/>
      <c r="T33" s="206"/>
      <c r="U33" s="206"/>
      <c r="V33" s="206"/>
      <c r="W33" s="206"/>
      <c r="X33" s="206"/>
      <c r="Y33" s="206"/>
      <c r="Z33" s="351">
        <f t="shared" ref="Z33" si="1">Z17*1000000</f>
        <v>3532052791.9999995</v>
      </c>
      <c r="AC33" s="205"/>
      <c r="AD33" s="205"/>
      <c r="AE33" s="205"/>
      <c r="AF33" s="205"/>
    </row>
    <row r="34" spans="2:32">
      <c r="B34" s="223"/>
      <c r="C34" s="222" t="s">
        <v>523</v>
      </c>
      <c r="D34" s="250">
        <v>6645.6580000000031</v>
      </c>
      <c r="E34" s="249">
        <v>8004.760000000002</v>
      </c>
      <c r="F34" s="249">
        <v>7162.0479999999807</v>
      </c>
      <c r="G34" s="252">
        <v>7395.3760000000184</v>
      </c>
      <c r="H34" s="251">
        <v>29207.842000000004</v>
      </c>
      <c r="I34" s="250">
        <v>7082.0959999999977</v>
      </c>
      <c r="J34" s="249">
        <v>8298.9650000000038</v>
      </c>
      <c r="K34" s="249">
        <v>7301.0580000000045</v>
      </c>
      <c r="L34" s="248">
        <v>6942.5259999999835</v>
      </c>
      <c r="M34" s="247">
        <v>29624.64499999999</v>
      </c>
      <c r="N34" s="207"/>
      <c r="O34" s="206"/>
      <c r="P34" s="273"/>
      <c r="Q34" s="273"/>
      <c r="R34" s="206"/>
      <c r="S34" s="206"/>
      <c r="T34" s="206"/>
      <c r="U34" s="206"/>
      <c r="V34" s="206"/>
      <c r="W34" s="206"/>
      <c r="X34" s="206"/>
      <c r="Y34" s="206"/>
      <c r="Z34" s="351">
        <f t="shared" ref="Z34" si="2">Z18*1000000</f>
        <v>4917500150</v>
      </c>
      <c r="AC34" s="205"/>
      <c r="AD34" s="205"/>
      <c r="AE34" s="205"/>
      <c r="AF34" s="205"/>
    </row>
    <row r="35" spans="2:32" ht="13.5">
      <c r="B35" s="223"/>
      <c r="C35" s="222" t="s">
        <v>542</v>
      </c>
      <c r="D35" s="250">
        <v>2447.0160000000005</v>
      </c>
      <c r="E35" s="249">
        <v>2932.415</v>
      </c>
      <c r="F35" s="249">
        <v>2552.3369999999959</v>
      </c>
      <c r="G35" s="252">
        <v>2793.5149999999994</v>
      </c>
      <c r="H35" s="251">
        <v>10725.282999999996</v>
      </c>
      <c r="I35" s="250">
        <v>2609.7290000000012</v>
      </c>
      <c r="J35" s="249">
        <v>2970.3409999999985</v>
      </c>
      <c r="K35" s="249">
        <v>2659.7569999999978</v>
      </c>
      <c r="L35" s="248">
        <v>2782.8430000000008</v>
      </c>
      <c r="M35" s="247">
        <v>11022.669999999998</v>
      </c>
      <c r="N35" s="207"/>
      <c r="O35" s="206"/>
      <c r="P35" s="273"/>
      <c r="Q35" s="273"/>
      <c r="R35" s="206"/>
      <c r="S35" s="206"/>
      <c r="T35" s="206"/>
      <c r="U35" s="206"/>
      <c r="V35" s="206"/>
      <c r="W35" s="206"/>
      <c r="X35" s="206"/>
      <c r="Y35" s="206"/>
      <c r="Z35" s="206"/>
      <c r="AC35" s="205"/>
      <c r="AD35" s="205"/>
      <c r="AE35" s="205"/>
      <c r="AF35" s="205"/>
    </row>
    <row r="36" spans="2:32">
      <c r="B36" s="215"/>
      <c r="C36" s="214" t="s">
        <v>525</v>
      </c>
      <c r="D36" s="244">
        <v>0</v>
      </c>
      <c r="E36" s="243">
        <v>0</v>
      </c>
      <c r="F36" s="243">
        <v>0</v>
      </c>
      <c r="G36" s="246">
        <v>0</v>
      </c>
      <c r="H36" s="245">
        <v>0</v>
      </c>
      <c r="I36" s="244">
        <v>0</v>
      </c>
      <c r="J36" s="243">
        <v>0</v>
      </c>
      <c r="K36" s="243">
        <v>0</v>
      </c>
      <c r="L36" s="242">
        <v>0</v>
      </c>
      <c r="M36" s="241">
        <v>0</v>
      </c>
      <c r="N36" s="207"/>
      <c r="O36" s="206"/>
      <c r="P36" s="206"/>
      <c r="Q36" s="206"/>
      <c r="R36" s="206"/>
      <c r="S36" s="206"/>
      <c r="T36" s="206"/>
      <c r="U36" s="206"/>
      <c r="V36" s="206"/>
      <c r="W36" s="206"/>
      <c r="X36" s="206"/>
      <c r="Y36" s="206"/>
      <c r="Z36" s="206"/>
      <c r="AC36" s="205"/>
      <c r="AD36" s="205"/>
      <c r="AE36" s="205"/>
      <c r="AF36" s="205"/>
    </row>
    <row r="37" spans="2:32">
      <c r="B37" s="238" t="s">
        <v>526</v>
      </c>
      <c r="C37" s="237"/>
      <c r="D37" s="261"/>
      <c r="E37" s="160"/>
      <c r="F37" s="160"/>
      <c r="G37" s="263"/>
      <c r="H37" s="262"/>
      <c r="I37" s="261"/>
      <c r="J37" s="160"/>
      <c r="K37" s="160"/>
      <c r="L37" s="260"/>
      <c r="M37" s="259"/>
      <c r="N37" s="207"/>
      <c r="O37" s="206"/>
      <c r="P37" s="206"/>
      <c r="Q37" s="206"/>
      <c r="R37" s="206"/>
      <c r="S37" s="206"/>
      <c r="T37" s="206"/>
      <c r="U37" s="206"/>
      <c r="V37" s="206"/>
      <c r="W37" s="206"/>
      <c r="X37" s="206"/>
      <c r="Y37" s="206"/>
      <c r="Z37" s="206"/>
      <c r="AC37" s="205"/>
      <c r="AD37" s="205"/>
      <c r="AE37" s="205"/>
      <c r="AF37" s="205"/>
    </row>
    <row r="38" spans="2:32">
      <c r="B38" s="223"/>
      <c r="C38" s="232" t="s">
        <v>196</v>
      </c>
      <c r="D38" s="256">
        <v>900.02540925179301</v>
      </c>
      <c r="E38" s="255">
        <v>1071.4347457729687</v>
      </c>
      <c r="F38" s="255">
        <v>925.92683143233717</v>
      </c>
      <c r="G38" s="258">
        <v>968.82956667206781</v>
      </c>
      <c r="H38" s="257">
        <v>3866.2165531291666</v>
      </c>
      <c r="I38" s="256">
        <v>911.04239599999983</v>
      </c>
      <c r="J38" s="255">
        <v>1007.5143689999986</v>
      </c>
      <c r="K38" s="255">
        <v>990.19446000000153</v>
      </c>
      <c r="L38" s="254">
        <v>953.67246999999952</v>
      </c>
      <c r="M38" s="253">
        <v>3862.4236949999995</v>
      </c>
      <c r="N38" s="207"/>
      <c r="O38" s="206"/>
      <c r="P38" s="206"/>
      <c r="Q38" s="206"/>
      <c r="R38" s="206"/>
      <c r="S38" s="206"/>
      <c r="T38" s="206"/>
      <c r="U38" s="206"/>
      <c r="V38" s="206"/>
      <c r="W38" s="206"/>
      <c r="X38" s="206"/>
      <c r="Y38" s="206"/>
      <c r="Z38" s="352">
        <f>Z5*1000</f>
        <v>124982769.43000002</v>
      </c>
      <c r="AC38" s="205"/>
      <c r="AD38" s="205"/>
      <c r="AE38" s="205"/>
      <c r="AF38" s="205"/>
    </row>
    <row r="39" spans="2:32" ht="14.25">
      <c r="B39" s="223"/>
      <c r="C39" s="222" t="s">
        <v>527</v>
      </c>
      <c r="D39" s="250">
        <v>99.699703856023859</v>
      </c>
      <c r="E39" s="249">
        <v>188.46524489079894</v>
      </c>
      <c r="F39" s="249">
        <v>130.89956677506711</v>
      </c>
      <c r="G39" s="252">
        <v>121.6335636437916</v>
      </c>
      <c r="H39" s="251">
        <v>540.69807916568152</v>
      </c>
      <c r="I39" s="250">
        <v>69.897267999999997</v>
      </c>
      <c r="J39" s="249">
        <v>185.711672784683</v>
      </c>
      <c r="K39" s="249">
        <v>145.7008800000001</v>
      </c>
      <c r="L39" s="248">
        <v>169.19172000000003</v>
      </c>
      <c r="M39" s="247">
        <v>570.50154078468313</v>
      </c>
      <c r="N39" s="225" t="s">
        <v>538</v>
      </c>
      <c r="O39" s="206"/>
      <c r="P39" s="224" t="s">
        <v>541</v>
      </c>
      <c r="Q39" s="206"/>
      <c r="R39" s="206"/>
      <c r="S39" s="206"/>
      <c r="T39" s="206"/>
      <c r="U39" s="206"/>
      <c r="V39" s="206"/>
      <c r="W39" s="206"/>
      <c r="X39" s="206"/>
      <c r="Y39" s="206"/>
      <c r="Z39" s="352">
        <f>Z6*1000</f>
        <v>287405153</v>
      </c>
      <c r="AC39" s="205"/>
      <c r="AD39" s="205"/>
      <c r="AE39" s="205"/>
      <c r="AF39" s="205"/>
    </row>
    <row r="40" spans="2:32">
      <c r="B40" s="223"/>
      <c r="C40" s="272" t="s">
        <v>528</v>
      </c>
      <c r="D40" s="269">
        <v>0.11077432129266881</v>
      </c>
      <c r="E40" s="268">
        <v>0.17589988156939398</v>
      </c>
      <c r="F40" s="268">
        <v>0.14137139386335271</v>
      </c>
      <c r="G40" s="271">
        <v>0.12554691539978824</v>
      </c>
      <c r="H40" s="270">
        <v>0.13985199011370983</v>
      </c>
      <c r="I40" s="269">
        <v>7.6722299979550032E-2</v>
      </c>
      <c r="J40" s="268">
        <v>0.18432657488449503</v>
      </c>
      <c r="K40" s="268">
        <v>0.14714370347012432</v>
      </c>
      <c r="L40" s="267">
        <v>0.17741072047513348</v>
      </c>
      <c r="M40" s="266">
        <v>0.1477055822547928</v>
      </c>
      <c r="N40" s="207"/>
      <c r="O40" s="206"/>
      <c r="P40" s="206" t="s">
        <v>540</v>
      </c>
      <c r="Q40" s="206"/>
      <c r="R40" s="206"/>
      <c r="S40" s="206"/>
      <c r="T40" s="206"/>
      <c r="U40" s="206"/>
      <c r="V40" s="206"/>
      <c r="W40" s="206"/>
      <c r="X40" s="206"/>
      <c r="Y40" s="206"/>
      <c r="Z40" s="206"/>
      <c r="AC40" s="205"/>
      <c r="AD40" s="205"/>
      <c r="AE40" s="205"/>
      <c r="AF40" s="205"/>
    </row>
    <row r="41" spans="2:32">
      <c r="B41" s="215"/>
      <c r="C41" s="214" t="s">
        <v>493</v>
      </c>
      <c r="D41" s="244">
        <v>15.394591609550474</v>
      </c>
      <c r="E41" s="243">
        <v>102.56026232563741</v>
      </c>
      <c r="F41" s="243">
        <v>41.664897105776845</v>
      </c>
      <c r="G41" s="246">
        <v>31.079976187845887</v>
      </c>
      <c r="H41" s="245">
        <v>190.69972722881062</v>
      </c>
      <c r="I41" s="244">
        <v>-13.797577000000004</v>
      </c>
      <c r="J41" s="243">
        <v>102.93374478468293</v>
      </c>
      <c r="K41" s="243">
        <v>63.710050000000024</v>
      </c>
      <c r="L41" s="242">
        <v>52.832010000000082</v>
      </c>
      <c r="M41" s="241">
        <v>205.67822778468303</v>
      </c>
      <c r="N41" s="207"/>
      <c r="O41" s="206"/>
      <c r="P41" s="206"/>
      <c r="Q41" s="206"/>
      <c r="R41" s="206"/>
      <c r="S41" s="206"/>
      <c r="T41" s="206"/>
      <c r="U41" s="206"/>
      <c r="V41" s="206"/>
      <c r="W41" s="206"/>
      <c r="X41" s="206"/>
      <c r="Y41" s="206"/>
      <c r="Z41" s="351">
        <f>Z32/Z38</f>
        <v>70.131948779621453</v>
      </c>
      <c r="AC41" s="205"/>
      <c r="AD41" s="205"/>
      <c r="AE41" s="205"/>
      <c r="AF41" s="205"/>
    </row>
    <row r="42" spans="2:32" ht="5.25" customHeight="1">
      <c r="B42" s="265"/>
      <c r="C42" s="265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07"/>
      <c r="O42" s="206"/>
      <c r="P42" s="206"/>
      <c r="Q42" s="206"/>
      <c r="R42" s="206"/>
      <c r="S42" s="206"/>
      <c r="T42" s="206"/>
      <c r="U42" s="206"/>
      <c r="V42" s="206"/>
      <c r="W42" s="206"/>
      <c r="X42" s="206"/>
      <c r="Y42" s="206"/>
      <c r="Z42" s="351"/>
      <c r="AC42" s="205"/>
      <c r="AD42" s="205"/>
      <c r="AE42" s="205"/>
      <c r="AF42" s="205"/>
    </row>
    <row r="43" spans="2:32">
      <c r="B43" s="238" t="s">
        <v>529</v>
      </c>
      <c r="C43" s="237"/>
      <c r="D43" s="261"/>
      <c r="E43" s="160"/>
      <c r="F43" s="160"/>
      <c r="G43" s="263"/>
      <c r="H43" s="262"/>
      <c r="I43" s="261"/>
      <c r="J43" s="160"/>
      <c r="K43" s="160"/>
      <c r="L43" s="260"/>
      <c r="M43" s="259"/>
      <c r="N43" s="207"/>
      <c r="O43" s="206"/>
      <c r="P43" s="206"/>
      <c r="Q43" s="206"/>
      <c r="R43" s="206"/>
      <c r="S43" s="206"/>
      <c r="T43" s="206"/>
      <c r="U43" s="206"/>
      <c r="V43" s="206"/>
      <c r="W43" s="206"/>
      <c r="X43" s="206"/>
      <c r="Y43" s="206"/>
      <c r="Z43" s="351">
        <f>Z33/Z39</f>
        <v>12.289455339027967</v>
      </c>
      <c r="AC43" s="205"/>
      <c r="AD43" s="205"/>
      <c r="AE43" s="205"/>
      <c r="AF43" s="205"/>
    </row>
    <row r="44" spans="2:32">
      <c r="B44" s="223"/>
      <c r="C44" s="232" t="s">
        <v>530</v>
      </c>
      <c r="D44" s="256">
        <v>649.35884825179278</v>
      </c>
      <c r="E44" s="255">
        <v>771.6577217729689</v>
      </c>
      <c r="F44" s="255">
        <v>660.92808743233854</v>
      </c>
      <c r="G44" s="258">
        <v>687.56179567206709</v>
      </c>
      <c r="H44" s="257">
        <v>2769.5064531291673</v>
      </c>
      <c r="I44" s="256">
        <v>670.60870399999999</v>
      </c>
      <c r="J44" s="255">
        <v>715.50077000000033</v>
      </c>
      <c r="K44" s="255">
        <v>731.44597999999996</v>
      </c>
      <c r="L44" s="254">
        <v>680.88120000000072</v>
      </c>
      <c r="M44" s="253">
        <v>2798.436654000001</v>
      </c>
      <c r="N44" s="207"/>
      <c r="O44" s="206"/>
      <c r="P44" s="206"/>
      <c r="Q44" s="206"/>
      <c r="R44" s="206"/>
      <c r="S44" s="206"/>
      <c r="T44" s="206"/>
      <c r="U44" s="206"/>
      <c r="V44" s="206"/>
      <c r="W44" s="206"/>
      <c r="X44" s="206"/>
      <c r="Y44" s="206"/>
      <c r="Z44" s="206"/>
      <c r="AC44" s="205"/>
      <c r="AD44" s="205"/>
      <c r="AE44" s="205"/>
      <c r="AF44" s="205"/>
    </row>
    <row r="45" spans="2:32">
      <c r="B45" s="223"/>
      <c r="C45" s="222" t="s">
        <v>531</v>
      </c>
      <c r="D45" s="250">
        <v>77.193511999999942</v>
      </c>
      <c r="E45" s="249">
        <v>94.010853000000111</v>
      </c>
      <c r="F45" s="249">
        <v>78.236081999999897</v>
      </c>
      <c r="G45" s="252">
        <v>79.110615999999936</v>
      </c>
      <c r="H45" s="251">
        <v>328.55106299999989</v>
      </c>
      <c r="I45" s="250">
        <v>75.50487099999998</v>
      </c>
      <c r="J45" s="249">
        <v>94.127460999999926</v>
      </c>
      <c r="K45" s="249">
        <v>81.597539999999981</v>
      </c>
      <c r="L45" s="248">
        <v>77.06926999999996</v>
      </c>
      <c r="M45" s="247">
        <v>328.29914199999985</v>
      </c>
      <c r="N45" s="207"/>
      <c r="O45" s="206"/>
      <c r="P45" s="206"/>
      <c r="Q45" s="206"/>
      <c r="R45" s="206"/>
      <c r="S45" s="206"/>
      <c r="T45" s="206"/>
      <c r="U45" s="206"/>
      <c r="V45" s="206"/>
      <c r="W45" s="206"/>
      <c r="X45" s="206"/>
      <c r="Y45" s="206"/>
      <c r="Z45" s="206"/>
      <c r="AC45" s="205"/>
      <c r="AD45" s="205"/>
      <c r="AE45" s="205"/>
      <c r="AF45" s="205"/>
    </row>
    <row r="46" spans="2:32">
      <c r="B46" s="215"/>
      <c r="C46" s="214" t="s">
        <v>532</v>
      </c>
      <c r="D46" s="244">
        <v>182.34697799999992</v>
      </c>
      <c r="E46" s="243">
        <v>224.96590000000003</v>
      </c>
      <c r="F46" s="243">
        <v>194.07816100000014</v>
      </c>
      <c r="G46" s="246">
        <v>204.29871999999978</v>
      </c>
      <c r="H46" s="245">
        <v>805.68975899999987</v>
      </c>
      <c r="I46" s="244">
        <v>201.31142499999999</v>
      </c>
      <c r="J46" s="243">
        <v>233.40774499999986</v>
      </c>
      <c r="K46" s="243">
        <v>199.96167000000014</v>
      </c>
      <c r="L46" s="242">
        <v>224.96608000000015</v>
      </c>
      <c r="M46" s="241">
        <v>859.64692000000014</v>
      </c>
      <c r="N46" s="207"/>
      <c r="O46" s="206"/>
      <c r="P46" s="206"/>
      <c r="Q46" s="206"/>
      <c r="R46" s="206"/>
      <c r="S46" s="206"/>
      <c r="T46" s="206"/>
      <c r="U46" s="206"/>
      <c r="V46" s="206"/>
      <c r="W46" s="206"/>
      <c r="X46" s="206"/>
      <c r="Y46" s="206"/>
      <c r="Z46" s="206"/>
      <c r="AC46" s="205"/>
      <c r="AD46" s="205"/>
      <c r="AE46" s="205"/>
      <c r="AF46" s="205"/>
    </row>
    <row r="47" spans="2:32" ht="5.25" customHeight="1">
      <c r="B47" s="240"/>
      <c r="C47" s="240"/>
      <c r="D47" s="239"/>
      <c r="E47" s="239"/>
      <c r="F47" s="239"/>
      <c r="G47" s="239"/>
      <c r="H47" s="239"/>
      <c r="I47" s="239"/>
      <c r="J47" s="239"/>
      <c r="K47" s="239"/>
      <c r="L47" s="239"/>
      <c r="M47" s="239"/>
      <c r="N47" s="207"/>
      <c r="O47" s="206"/>
      <c r="P47" s="206"/>
      <c r="Q47" s="206"/>
      <c r="R47" s="206"/>
      <c r="S47" s="206"/>
      <c r="T47" s="206"/>
      <c r="U47" s="206"/>
      <c r="V47" s="206"/>
      <c r="W47" s="206"/>
      <c r="X47" s="206"/>
      <c r="Y47" s="206"/>
      <c r="Z47" s="206"/>
      <c r="AC47" s="205"/>
      <c r="AD47" s="205"/>
      <c r="AE47" s="205"/>
      <c r="AF47" s="205"/>
    </row>
    <row r="48" spans="2:32">
      <c r="B48" s="238" t="s">
        <v>539</v>
      </c>
      <c r="C48" s="237"/>
      <c r="D48" s="261"/>
      <c r="E48" s="160"/>
      <c r="F48" s="160"/>
      <c r="G48" s="263"/>
      <c r="H48" s="262"/>
      <c r="I48" s="261"/>
      <c r="J48" s="160"/>
      <c r="K48" s="160"/>
      <c r="L48" s="260"/>
      <c r="M48" s="259"/>
      <c r="N48" s="207"/>
      <c r="O48" s="206"/>
      <c r="P48" s="206"/>
      <c r="Q48" s="206"/>
      <c r="R48" s="206"/>
      <c r="S48" s="206"/>
      <c r="T48" s="206"/>
      <c r="U48" s="206"/>
      <c r="V48" s="206"/>
      <c r="W48" s="206"/>
      <c r="X48" s="206"/>
      <c r="Y48" s="206"/>
      <c r="Z48" s="206"/>
      <c r="AC48" s="205"/>
      <c r="AD48" s="205"/>
      <c r="AE48" s="205"/>
      <c r="AF48" s="205"/>
    </row>
    <row r="49" spans="2:32">
      <c r="B49" s="223"/>
      <c r="C49" s="232" t="s">
        <v>530</v>
      </c>
      <c r="D49" s="256">
        <v>97.281340856023959</v>
      </c>
      <c r="E49" s="255">
        <v>176.50040189079877</v>
      </c>
      <c r="F49" s="255">
        <v>129.32052977506703</v>
      </c>
      <c r="G49" s="258">
        <v>113.57968264379201</v>
      </c>
      <c r="H49" s="257">
        <v>516.68195516568176</v>
      </c>
      <c r="I49" s="256">
        <v>70.339078000000029</v>
      </c>
      <c r="J49" s="255">
        <v>176.04669599999994</v>
      </c>
      <c r="K49" s="255">
        <v>141.33283999999992</v>
      </c>
      <c r="L49" s="254">
        <v>162.11480499999971</v>
      </c>
      <c r="M49" s="253">
        <v>549.83341899999959</v>
      </c>
      <c r="N49" s="207"/>
      <c r="O49" s="206"/>
      <c r="P49" s="206"/>
      <c r="Q49" s="206"/>
      <c r="R49" s="206"/>
      <c r="S49" s="206"/>
      <c r="T49" s="206"/>
      <c r="U49" s="206"/>
      <c r="V49" s="206"/>
      <c r="W49" s="206"/>
      <c r="X49" s="206"/>
      <c r="Y49" s="206"/>
      <c r="Z49" s="206"/>
      <c r="AC49" s="205"/>
      <c r="AD49" s="205"/>
      <c r="AE49" s="205"/>
      <c r="AF49" s="205"/>
    </row>
    <row r="50" spans="2:32">
      <c r="B50" s="223"/>
      <c r="C50" s="222" t="s">
        <v>531</v>
      </c>
      <c r="D50" s="250">
        <v>6.9802500000000123</v>
      </c>
      <c r="E50" s="249">
        <v>14.141540999999959</v>
      </c>
      <c r="F50" s="249">
        <v>10.271534000000031</v>
      </c>
      <c r="G50" s="252">
        <v>0.55443630301147095</v>
      </c>
      <c r="H50" s="251">
        <v>31.947761303011475</v>
      </c>
      <c r="I50" s="250">
        <v>16.196881475953248</v>
      </c>
      <c r="J50" s="249">
        <v>7.2755885240467384</v>
      </c>
      <c r="K50" s="249">
        <v>13.649770000000048</v>
      </c>
      <c r="L50" s="248">
        <v>-13.907499817115649</v>
      </c>
      <c r="M50" s="247">
        <v>23.214740182884384</v>
      </c>
      <c r="N50" s="207"/>
      <c r="O50" s="206"/>
      <c r="P50" s="206"/>
      <c r="Q50" s="206"/>
      <c r="R50" s="206"/>
      <c r="S50" s="206"/>
      <c r="T50" s="206"/>
      <c r="U50" s="206"/>
      <c r="V50" s="206"/>
      <c r="W50" s="206"/>
      <c r="X50" s="206"/>
      <c r="Y50" s="206"/>
      <c r="Z50" s="206"/>
      <c r="AC50" s="205"/>
      <c r="AD50" s="205"/>
      <c r="AE50" s="205"/>
      <c r="AF50" s="205"/>
    </row>
    <row r="51" spans="2:32">
      <c r="B51" s="215"/>
      <c r="C51" s="214" t="s">
        <v>532</v>
      </c>
      <c r="D51" s="244">
        <v>-8.8994500000000016</v>
      </c>
      <c r="E51" s="243">
        <v>-2.6089799999999741</v>
      </c>
      <c r="F51" s="243">
        <v>-6.2984639999999956</v>
      </c>
      <c r="G51" s="246">
        <v>-10.287087000000071</v>
      </c>
      <c r="H51" s="245">
        <v>-28.093981000000042</v>
      </c>
      <c r="I51" s="244">
        <v>-8.3643240000000212</v>
      </c>
      <c r="J51" s="243">
        <v>-5.467328999999939</v>
      </c>
      <c r="K51" s="243">
        <v>-3.165300000000002</v>
      </c>
      <c r="L51" s="242">
        <v>-10.101375000000019</v>
      </c>
      <c r="M51" s="241">
        <v>-27.098327999999984</v>
      </c>
      <c r="N51" s="207"/>
      <c r="O51" s="206"/>
      <c r="P51" s="206"/>
      <c r="Q51" s="206"/>
      <c r="R51" s="206"/>
      <c r="S51" s="206"/>
      <c r="T51" s="206"/>
      <c r="U51" s="206"/>
      <c r="V51" s="206"/>
      <c r="W51" s="206"/>
      <c r="X51" s="206"/>
      <c r="Y51" s="206"/>
      <c r="Z51" s="206"/>
      <c r="AC51" s="205"/>
      <c r="AD51" s="205"/>
      <c r="AE51" s="205"/>
      <c r="AF51" s="205"/>
    </row>
    <row r="52" spans="2:32" ht="5.25" customHeight="1">
      <c r="B52" s="240"/>
      <c r="C52" s="240"/>
      <c r="D52" s="239"/>
      <c r="E52" s="239"/>
      <c r="F52" s="239"/>
      <c r="G52" s="239"/>
      <c r="H52" s="239"/>
      <c r="I52" s="239"/>
      <c r="J52" s="239"/>
      <c r="K52" s="239"/>
      <c r="L52" s="239"/>
      <c r="M52" s="239"/>
      <c r="N52" s="207"/>
      <c r="O52" s="206"/>
      <c r="P52" s="206"/>
      <c r="Q52" s="206"/>
      <c r="R52" s="206"/>
      <c r="S52" s="206"/>
      <c r="T52" s="206"/>
      <c r="U52" s="206"/>
      <c r="V52" s="206"/>
      <c r="W52" s="206"/>
      <c r="X52" s="206"/>
      <c r="Y52" s="206"/>
      <c r="Z52" s="206"/>
      <c r="AC52" s="205"/>
      <c r="AD52" s="205"/>
      <c r="AE52" s="205"/>
      <c r="AF52" s="205"/>
    </row>
    <row r="53" spans="2:32">
      <c r="B53" s="238" t="s">
        <v>533</v>
      </c>
      <c r="C53" s="237"/>
      <c r="D53" s="235"/>
      <c r="E53" s="175"/>
      <c r="F53" s="175"/>
      <c r="G53" s="174"/>
      <c r="H53" s="236"/>
      <c r="I53" s="235"/>
      <c r="J53" s="175"/>
      <c r="K53" s="175"/>
      <c r="L53" s="234"/>
      <c r="M53" s="233"/>
      <c r="N53" s="207"/>
      <c r="O53" s="206"/>
      <c r="P53" s="206"/>
      <c r="Q53" s="206"/>
      <c r="R53" s="206"/>
      <c r="S53" s="206"/>
      <c r="T53" s="206"/>
      <c r="U53" s="206"/>
      <c r="V53" s="206"/>
      <c r="W53" s="206"/>
      <c r="X53" s="206"/>
      <c r="Y53" s="206"/>
      <c r="Z53" s="206"/>
      <c r="AC53" s="205"/>
      <c r="AD53" s="205"/>
      <c r="AE53" s="205"/>
      <c r="AF53" s="205"/>
    </row>
    <row r="54" spans="2:32" ht="14.25">
      <c r="B54" s="223"/>
      <c r="C54" s="232" t="s">
        <v>530</v>
      </c>
      <c r="D54" s="229">
        <v>0.14981137335377084</v>
      </c>
      <c r="E54" s="228">
        <v>0.22872887409882919</v>
      </c>
      <c r="F54" s="228">
        <v>0.1956650537843968</v>
      </c>
      <c r="G54" s="231">
        <v>0.16519196290243546</v>
      </c>
      <c r="H54" s="230">
        <v>0.18656102230124832</v>
      </c>
      <c r="I54" s="229">
        <v>0.10488840598167964</v>
      </c>
      <c r="J54" s="228">
        <v>0.24604682955128038</v>
      </c>
      <c r="K54" s="228">
        <v>0.193223893307883</v>
      </c>
      <c r="L54" s="227">
        <v>0.23809558113808918</v>
      </c>
      <c r="M54" s="226">
        <v>0.19647877975514802</v>
      </c>
      <c r="N54" s="225" t="s">
        <v>538</v>
      </c>
      <c r="O54" s="206"/>
      <c r="P54" s="224" t="s">
        <v>537</v>
      </c>
      <c r="Q54" s="206"/>
      <c r="R54" s="206"/>
      <c r="S54" s="206"/>
      <c r="T54" s="206"/>
      <c r="U54" s="206"/>
      <c r="V54" s="206"/>
      <c r="W54" s="206"/>
      <c r="X54" s="206"/>
      <c r="Y54" s="206"/>
      <c r="Z54" s="206"/>
      <c r="AC54" s="205"/>
      <c r="AD54" s="205"/>
      <c r="AE54" s="205"/>
      <c r="AF54" s="205"/>
    </row>
    <row r="55" spans="2:32">
      <c r="B55" s="223"/>
      <c r="C55" s="222" t="s">
        <v>531</v>
      </c>
      <c r="D55" s="219">
        <v>9.0425345591220382E-2</v>
      </c>
      <c r="E55" s="218">
        <v>0.15042455789652226</v>
      </c>
      <c r="F55" s="218">
        <v>0.13128896204183696</v>
      </c>
      <c r="G55" s="221">
        <v>7.0083679162790411E-3</v>
      </c>
      <c r="H55" s="220">
        <v>9.7238344053117515E-2</v>
      </c>
      <c r="I55" s="219">
        <v>0.21451439173974951</v>
      </c>
      <c r="J55" s="218">
        <v>7.7295068269681091E-2</v>
      </c>
      <c r="K55" s="218">
        <v>0.16728163618658173</v>
      </c>
      <c r="L55" s="217">
        <v>-0.18045454196096131</v>
      </c>
      <c r="M55" s="216">
        <v>7.0712156119142083E-2</v>
      </c>
      <c r="N55" s="207"/>
      <c r="O55" s="206"/>
      <c r="P55" s="206"/>
      <c r="Q55" s="206"/>
      <c r="R55" s="206"/>
      <c r="S55" s="206"/>
      <c r="T55" s="206"/>
      <c r="U55" s="206"/>
      <c r="V55" s="206"/>
      <c r="W55" s="206"/>
      <c r="X55" s="206"/>
      <c r="Y55" s="206"/>
      <c r="Z55" s="206"/>
      <c r="AC55" s="205"/>
      <c r="AD55" s="205"/>
      <c r="AE55" s="205"/>
      <c r="AF55" s="205"/>
    </row>
    <row r="56" spans="2:32">
      <c r="B56" s="215"/>
      <c r="C56" s="214" t="s">
        <v>532</v>
      </c>
      <c r="D56" s="211">
        <v>-4.8805031471374348E-2</v>
      </c>
      <c r="E56" s="210">
        <v>-1.1597224290436789E-2</v>
      </c>
      <c r="F56" s="210">
        <v>-3.2453234137971819E-2</v>
      </c>
      <c r="G56" s="213">
        <v>-5.0353164229321075E-2</v>
      </c>
      <c r="H56" s="212">
        <v>-3.4869477595035496E-2</v>
      </c>
      <c r="I56" s="211">
        <v>-4.1549176853723141E-2</v>
      </c>
      <c r="J56" s="210">
        <v>-2.3423939938239591E-2</v>
      </c>
      <c r="K56" s="210">
        <v>-1.5829533730139379E-2</v>
      </c>
      <c r="L56" s="209">
        <v>-4.4901769191159895E-2</v>
      </c>
      <c r="M56" s="208">
        <v>-3.1522625591446286E-2</v>
      </c>
      <c r="N56" s="207"/>
      <c r="O56" s="206"/>
      <c r="P56" s="206"/>
      <c r="Q56" s="206"/>
      <c r="R56" s="206"/>
      <c r="S56" s="206"/>
      <c r="T56" s="206"/>
      <c r="U56" s="206"/>
      <c r="V56" s="206"/>
      <c r="W56" s="206"/>
      <c r="X56" s="206"/>
      <c r="Y56" s="206"/>
      <c r="Z56" s="206"/>
      <c r="AC56" s="205"/>
      <c r="AD56" s="205"/>
      <c r="AE56" s="205"/>
      <c r="AF56" s="205"/>
    </row>
    <row r="70" ht="5.25" customHeight="1"/>
    <row r="75" ht="5.25" customHeight="1"/>
  </sheetData>
  <pageMargins left="0.31496062992125984" right="0.31496062992125984" top="0.74803149606299213" bottom="0.74803149606299213" header="0.31496062992125984" footer="0.31496062992125984"/>
  <pageSetup paperSize="9" scale="6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1E19-A934-447A-BEAC-F8ABB578C547}">
  <sheetPr>
    <pageSetUpPr fitToPage="1"/>
  </sheetPr>
  <dimension ref="B2:AK75"/>
  <sheetViews>
    <sheetView showGridLines="0" zoomScale="85" zoomScaleNormal="85" workbookViewId="0">
      <selection activeCell="AG36" sqref="AG36"/>
    </sheetView>
  </sheetViews>
  <sheetFormatPr defaultColWidth="9.140625" defaultRowHeight="12.75"/>
  <cols>
    <col min="1" max="1" width="1.140625" style="204" customWidth="1"/>
    <col min="2" max="2" width="1.28515625" style="204" customWidth="1"/>
    <col min="3" max="3" width="22.85546875" style="204" customWidth="1"/>
    <col min="4" max="6" width="8.140625" style="204" customWidth="1"/>
    <col min="7" max="7" width="8.42578125" style="204" customWidth="1"/>
    <col min="8" max="9" width="8.140625" style="204" customWidth="1"/>
    <col min="10" max="10" width="8.42578125" style="204" customWidth="1"/>
    <col min="11" max="11" width="8.140625" style="204" customWidth="1"/>
    <col min="12" max="12" width="8.85546875" style="204" bestFit="1" customWidth="1"/>
    <col min="13" max="13" width="8.140625" style="204" customWidth="1"/>
    <col min="14" max="14" width="1.85546875" style="204" customWidth="1"/>
    <col min="15" max="15" width="1.28515625" style="204" customWidth="1"/>
    <col min="16" max="16" width="22.85546875" style="204" customWidth="1"/>
    <col min="17" max="26" width="8.140625" style="204" customWidth="1"/>
    <col min="27" max="27" width="1.140625" style="204" customWidth="1"/>
    <col min="28" max="16384" width="9.140625" style="204"/>
  </cols>
  <sheetData>
    <row r="2" spans="2:37">
      <c r="B2" s="310" t="s">
        <v>513</v>
      </c>
      <c r="C2" s="309"/>
      <c r="D2" s="307" t="s">
        <v>555</v>
      </c>
      <c r="E2" s="306" t="s">
        <v>555</v>
      </c>
      <c r="F2" s="306" t="s">
        <v>555</v>
      </c>
      <c r="G2" s="308" t="s">
        <v>555</v>
      </c>
      <c r="H2" s="308" t="s">
        <v>555</v>
      </c>
      <c r="I2" s="307" t="s">
        <v>555</v>
      </c>
      <c r="J2" s="306" t="s">
        <v>555</v>
      </c>
      <c r="K2" s="306" t="s">
        <v>555</v>
      </c>
      <c r="L2" s="305" t="s">
        <v>555</v>
      </c>
      <c r="M2" s="305" t="s">
        <v>555</v>
      </c>
      <c r="O2" s="304" t="s">
        <v>513</v>
      </c>
      <c r="P2" s="303"/>
      <c r="Q2" s="301" t="s">
        <v>553</v>
      </c>
      <c r="R2" s="300" t="s">
        <v>553</v>
      </c>
      <c r="S2" s="300" t="s">
        <v>553</v>
      </c>
      <c r="T2" s="302" t="s">
        <v>553</v>
      </c>
      <c r="U2" s="302" t="s">
        <v>553</v>
      </c>
      <c r="V2" s="301" t="s">
        <v>553</v>
      </c>
      <c r="W2" s="300" t="s">
        <v>553</v>
      </c>
      <c r="X2" s="300" t="s">
        <v>553</v>
      </c>
      <c r="Y2" s="299" t="s">
        <v>553</v>
      </c>
      <c r="Z2" s="299" t="s">
        <v>553</v>
      </c>
    </row>
    <row r="3" spans="2:37">
      <c r="B3" s="298" t="s">
        <v>554</v>
      </c>
      <c r="C3" s="297"/>
      <c r="D3" s="295" t="s">
        <v>550</v>
      </c>
      <c r="E3" s="294" t="s">
        <v>549</v>
      </c>
      <c r="F3" s="294" t="s">
        <v>548</v>
      </c>
      <c r="G3" s="296" t="s">
        <v>547</v>
      </c>
      <c r="H3" s="296">
        <v>2015</v>
      </c>
      <c r="I3" s="295" t="s">
        <v>546</v>
      </c>
      <c r="J3" s="294" t="s">
        <v>545</v>
      </c>
      <c r="K3" s="294" t="s">
        <v>544</v>
      </c>
      <c r="L3" s="293" t="s">
        <v>543</v>
      </c>
      <c r="M3" s="293">
        <v>2016</v>
      </c>
      <c r="O3" s="292" t="s">
        <v>553</v>
      </c>
      <c r="P3" s="291"/>
      <c r="Q3" s="289" t="s">
        <v>550</v>
      </c>
      <c r="R3" s="288" t="s">
        <v>549</v>
      </c>
      <c r="S3" s="288" t="s">
        <v>548</v>
      </c>
      <c r="T3" s="290" t="s">
        <v>547</v>
      </c>
      <c r="U3" s="290">
        <v>2015</v>
      </c>
      <c r="V3" s="289" t="s">
        <v>546</v>
      </c>
      <c r="W3" s="288" t="s">
        <v>545</v>
      </c>
      <c r="X3" s="288" t="s">
        <v>544</v>
      </c>
      <c r="Y3" s="287" t="s">
        <v>543</v>
      </c>
      <c r="Z3" s="287">
        <v>2016</v>
      </c>
    </row>
    <row r="4" spans="2:37">
      <c r="B4" s="238" t="s">
        <v>521</v>
      </c>
      <c r="C4" s="237"/>
      <c r="D4" s="261"/>
      <c r="E4" s="160"/>
      <c r="F4" s="160"/>
      <c r="G4" s="263"/>
      <c r="H4" s="262"/>
      <c r="I4" s="261"/>
      <c r="J4" s="160"/>
      <c r="K4" s="160"/>
      <c r="L4" s="260"/>
      <c r="M4" s="259"/>
      <c r="O4" s="238" t="s">
        <v>521</v>
      </c>
      <c r="P4" s="237"/>
      <c r="Q4" s="261"/>
      <c r="R4" s="160"/>
      <c r="S4" s="160"/>
      <c r="T4" s="263"/>
      <c r="U4" s="262"/>
      <c r="V4" s="261"/>
      <c r="W4" s="160"/>
      <c r="X4" s="160"/>
      <c r="Y4" s="260"/>
      <c r="Z4" s="259"/>
    </row>
    <row r="5" spans="2:37">
      <c r="B5" s="223"/>
      <c r="C5" s="232" t="s">
        <v>522</v>
      </c>
      <c r="D5" s="256">
        <v>2217.0500000000002</v>
      </c>
      <c r="E5" s="255">
        <v>3416.5999999999995</v>
      </c>
      <c r="F5" s="255">
        <v>3653.9600000000009</v>
      </c>
      <c r="G5" s="258">
        <v>3022.9599999999991</v>
      </c>
      <c r="H5" s="257">
        <v>12310.57</v>
      </c>
      <c r="I5" s="256">
        <v>2522.46</v>
      </c>
      <c r="J5" s="255">
        <v>3373.5</v>
      </c>
      <c r="K5" s="255">
        <v>3575.1099999999997</v>
      </c>
      <c r="L5" s="254">
        <v>3073.1100000000006</v>
      </c>
      <c r="M5" s="253">
        <v>12544.18</v>
      </c>
      <c r="O5" s="223"/>
      <c r="P5" s="232" t="s">
        <v>522</v>
      </c>
      <c r="Q5" s="256">
        <v>2614.4570800000001</v>
      </c>
      <c r="R5" s="255">
        <v>4292.1624899999997</v>
      </c>
      <c r="S5" s="255">
        <v>4605.5482800000018</v>
      </c>
      <c r="T5" s="258">
        <v>3845.0807199999981</v>
      </c>
      <c r="U5" s="257">
        <v>15357.24857</v>
      </c>
      <c r="V5" s="256">
        <v>3017.5685800000001</v>
      </c>
      <c r="W5" s="255">
        <v>4237.5948500000004</v>
      </c>
      <c r="X5" s="255">
        <v>4682.1499999999996</v>
      </c>
      <c r="Y5" s="254">
        <v>3993.8700000000008</v>
      </c>
      <c r="Z5" s="253">
        <v>15931.183430000001</v>
      </c>
      <c r="AC5" s="205"/>
      <c r="AD5" s="205"/>
      <c r="AE5" s="205"/>
      <c r="AF5" s="205"/>
      <c r="AG5" s="286"/>
      <c r="AH5" s="286"/>
      <c r="AI5" s="286"/>
      <c r="AJ5" s="286"/>
      <c r="AK5" s="286"/>
    </row>
    <row r="6" spans="2:37">
      <c r="B6" s="223"/>
      <c r="C6" s="222" t="s">
        <v>523</v>
      </c>
      <c r="D6" s="250">
        <v>18136.424999999999</v>
      </c>
      <c r="E6" s="249">
        <v>31514.344999999998</v>
      </c>
      <c r="F6" s="249">
        <v>37045.230000000003</v>
      </c>
      <c r="G6" s="252">
        <v>29898.800000000003</v>
      </c>
      <c r="H6" s="251">
        <v>116594.8</v>
      </c>
      <c r="I6" s="250">
        <v>21255.759999999998</v>
      </c>
      <c r="J6" s="249">
        <v>32518.875000000004</v>
      </c>
      <c r="K6" s="249">
        <v>36270.245000000003</v>
      </c>
      <c r="L6" s="248">
        <v>27947.084999999992</v>
      </c>
      <c r="M6" s="247">
        <v>117991.965</v>
      </c>
      <c r="O6" s="223"/>
      <c r="P6" s="222" t="s">
        <v>523</v>
      </c>
      <c r="Q6" s="250">
        <v>18360.447</v>
      </c>
      <c r="R6" s="249">
        <v>31941.448999999993</v>
      </c>
      <c r="S6" s="249">
        <v>37447.229000000007</v>
      </c>
      <c r="T6" s="252">
        <v>30249.691000000006</v>
      </c>
      <c r="U6" s="251">
        <v>117998.81600000001</v>
      </c>
      <c r="V6" s="250">
        <v>21464.393</v>
      </c>
      <c r="W6" s="249">
        <v>32903.907000000007</v>
      </c>
      <c r="X6" s="249">
        <v>36673.415000000008</v>
      </c>
      <c r="Y6" s="248">
        <v>28327.494999999981</v>
      </c>
      <c r="Z6" s="247">
        <v>119369.20999999999</v>
      </c>
      <c r="AC6" s="205"/>
      <c r="AD6" s="205"/>
      <c r="AE6" s="205"/>
      <c r="AF6" s="205"/>
      <c r="AG6" s="286"/>
      <c r="AH6" s="286"/>
      <c r="AI6" s="286"/>
      <c r="AJ6" s="286"/>
      <c r="AK6" s="286"/>
    </row>
    <row r="7" spans="2:37" ht="13.5">
      <c r="B7" s="223"/>
      <c r="C7" s="222" t="s">
        <v>542</v>
      </c>
      <c r="D7" s="250">
        <v>1290.81</v>
      </c>
      <c r="E7" s="249">
        <v>1677.87</v>
      </c>
      <c r="F7" s="249">
        <v>1867.1399999999999</v>
      </c>
      <c r="G7" s="252">
        <v>1594.0500000000002</v>
      </c>
      <c r="H7" s="251">
        <v>6429.87</v>
      </c>
      <c r="I7" s="250">
        <v>1331.07</v>
      </c>
      <c r="J7" s="249">
        <v>1566.47</v>
      </c>
      <c r="K7" s="249">
        <v>1658.88</v>
      </c>
      <c r="L7" s="248">
        <v>1342.0899999999992</v>
      </c>
      <c r="M7" s="247">
        <v>5898.5099999999993</v>
      </c>
      <c r="O7" s="223"/>
      <c r="P7" s="222" t="s">
        <v>542</v>
      </c>
      <c r="Q7" s="250">
        <v>1396.8389999999999</v>
      </c>
      <c r="R7" s="249">
        <v>1898.9879999999998</v>
      </c>
      <c r="S7" s="249">
        <v>2101.7800000000002</v>
      </c>
      <c r="T7" s="252">
        <v>1796.4719999999998</v>
      </c>
      <c r="U7" s="251">
        <v>7194.0789999999997</v>
      </c>
      <c r="V7" s="250">
        <v>1449.021</v>
      </c>
      <c r="W7" s="249">
        <v>1789.7900000000002</v>
      </c>
      <c r="X7" s="249">
        <v>1893.6299999999997</v>
      </c>
      <c r="Y7" s="248">
        <v>1547.0599999999995</v>
      </c>
      <c r="Z7" s="247">
        <v>6679.5009999999993</v>
      </c>
      <c r="AC7" s="205"/>
      <c r="AD7" s="205"/>
      <c r="AE7" s="205"/>
      <c r="AF7" s="205"/>
      <c r="AG7" s="286"/>
      <c r="AH7" s="286"/>
      <c r="AI7" s="286"/>
      <c r="AJ7" s="286"/>
      <c r="AK7" s="286"/>
    </row>
    <row r="8" spans="2:37">
      <c r="B8" s="215"/>
      <c r="C8" s="214" t="s">
        <v>525</v>
      </c>
      <c r="D8" s="244">
        <v>255.83</v>
      </c>
      <c r="E8" s="243">
        <v>990.06000000000006</v>
      </c>
      <c r="F8" s="243">
        <v>1500.84</v>
      </c>
      <c r="G8" s="246">
        <v>928.67999999999984</v>
      </c>
      <c r="H8" s="245">
        <v>3675.41</v>
      </c>
      <c r="I8" s="244">
        <v>232.52</v>
      </c>
      <c r="J8" s="243">
        <v>1226.6200000000001</v>
      </c>
      <c r="K8" s="243">
        <v>1670.51</v>
      </c>
      <c r="L8" s="242">
        <v>860.88999999999987</v>
      </c>
      <c r="M8" s="241">
        <v>3990.54</v>
      </c>
      <c r="O8" s="215"/>
      <c r="P8" s="214" t="s">
        <v>525</v>
      </c>
      <c r="Q8" s="244">
        <v>255.83</v>
      </c>
      <c r="R8" s="243">
        <v>990.06000000000006</v>
      </c>
      <c r="S8" s="243">
        <v>1500.84</v>
      </c>
      <c r="T8" s="246">
        <v>928.67999999999984</v>
      </c>
      <c r="U8" s="245">
        <v>3675.41</v>
      </c>
      <c r="V8" s="244">
        <v>232.52</v>
      </c>
      <c r="W8" s="243">
        <v>1226.6200000000001</v>
      </c>
      <c r="X8" s="243">
        <v>1670.51</v>
      </c>
      <c r="Y8" s="242">
        <v>860.88999999999987</v>
      </c>
      <c r="Z8" s="241">
        <v>3990.54</v>
      </c>
      <c r="AC8" s="205"/>
      <c r="AD8" s="205"/>
      <c r="AE8" s="205"/>
      <c r="AF8" s="205"/>
      <c r="AG8" s="286"/>
      <c r="AH8" s="286"/>
      <c r="AI8" s="286"/>
      <c r="AJ8" s="286"/>
      <c r="AK8" s="286"/>
    </row>
    <row r="9" spans="2:37">
      <c r="B9" s="238" t="s">
        <v>526</v>
      </c>
      <c r="C9" s="237"/>
      <c r="D9" s="261"/>
      <c r="E9" s="160"/>
      <c r="F9" s="160"/>
      <c r="G9" s="263"/>
      <c r="H9" s="262"/>
      <c r="I9" s="261"/>
      <c r="J9" s="160"/>
      <c r="K9" s="160"/>
      <c r="L9" s="260"/>
      <c r="M9" s="259"/>
      <c r="O9" s="238" t="s">
        <v>526</v>
      </c>
      <c r="P9" s="237"/>
      <c r="Q9" s="261"/>
      <c r="R9" s="160"/>
      <c r="S9" s="160"/>
      <c r="T9" s="263"/>
      <c r="U9" s="262"/>
      <c r="V9" s="261"/>
      <c r="W9" s="160"/>
      <c r="X9" s="160"/>
      <c r="Y9" s="260"/>
      <c r="Z9" s="259"/>
      <c r="AC9" s="205"/>
      <c r="AD9" s="205"/>
      <c r="AE9" s="205"/>
      <c r="AF9" s="205"/>
      <c r="AG9" s="286"/>
      <c r="AH9" s="286"/>
      <c r="AI9" s="286"/>
      <c r="AJ9" s="286"/>
      <c r="AK9" s="286"/>
    </row>
    <row r="10" spans="2:37">
      <c r="B10" s="223"/>
      <c r="C10" s="232" t="s">
        <v>196</v>
      </c>
      <c r="D10" s="256">
        <v>622.87049000000002</v>
      </c>
      <c r="E10" s="255">
        <v>1016.6447800000001</v>
      </c>
      <c r="F10" s="255">
        <v>1163.6301000000001</v>
      </c>
      <c r="G10" s="258">
        <v>943.33696000000009</v>
      </c>
      <c r="H10" s="257">
        <v>3746.4823300000003</v>
      </c>
      <c r="I10" s="256">
        <v>713.74185</v>
      </c>
      <c r="J10" s="255">
        <v>1002.8552700000001</v>
      </c>
      <c r="K10" s="255">
        <v>1124.02278</v>
      </c>
      <c r="L10" s="254">
        <v>908.07812999999987</v>
      </c>
      <c r="M10" s="253">
        <v>3748.69803</v>
      </c>
      <c r="O10" s="223"/>
      <c r="P10" s="232" t="s">
        <v>196</v>
      </c>
      <c r="Q10" s="256">
        <v>678.10687325179288</v>
      </c>
      <c r="R10" s="255">
        <v>1136.7232427729689</v>
      </c>
      <c r="S10" s="255">
        <v>1288.8444874323379</v>
      </c>
      <c r="T10" s="258">
        <v>1052.972636672067</v>
      </c>
      <c r="U10" s="257">
        <v>4156.6472401291667</v>
      </c>
      <c r="V10" s="256">
        <v>790.60284999999999</v>
      </c>
      <c r="W10" s="255">
        <v>1134.3332700000001</v>
      </c>
      <c r="X10" s="255">
        <v>1267.1132300000002</v>
      </c>
      <c r="Y10" s="254">
        <v>1042.9654199999995</v>
      </c>
      <c r="Z10" s="253">
        <v>4235.0147699999998</v>
      </c>
      <c r="AC10" s="205"/>
      <c r="AD10" s="205"/>
      <c r="AE10" s="205"/>
      <c r="AF10" s="205"/>
      <c r="AG10" s="286"/>
      <c r="AH10" s="286"/>
      <c r="AI10" s="286"/>
      <c r="AJ10" s="286"/>
      <c r="AK10" s="286"/>
    </row>
    <row r="11" spans="2:37">
      <c r="B11" s="223"/>
      <c r="C11" s="222" t="s">
        <v>527</v>
      </c>
      <c r="D11" s="250">
        <v>38.093429999999998</v>
      </c>
      <c r="E11" s="249">
        <v>252.03863000000001</v>
      </c>
      <c r="F11" s="249">
        <v>324.78656000000001</v>
      </c>
      <c r="G11" s="252">
        <v>213.99106999999992</v>
      </c>
      <c r="H11" s="251">
        <v>828.90968999999996</v>
      </c>
      <c r="I11" s="250">
        <v>84.257019999999997</v>
      </c>
      <c r="J11" s="249">
        <v>281.78318999999999</v>
      </c>
      <c r="K11" s="249">
        <v>339.46794999999997</v>
      </c>
      <c r="L11" s="248">
        <v>235.60010999999997</v>
      </c>
      <c r="M11" s="247">
        <v>941.10826999999995</v>
      </c>
      <c r="O11" s="223"/>
      <c r="P11" s="222" t="s">
        <v>527</v>
      </c>
      <c r="Q11" s="250">
        <v>14.702392856023877</v>
      </c>
      <c r="R11" s="249">
        <v>262.9738158907989</v>
      </c>
      <c r="S11" s="249">
        <v>345.61563177506707</v>
      </c>
      <c r="T11" s="252">
        <v>235.62940564379187</v>
      </c>
      <c r="U11" s="251">
        <v>858.92124616568174</v>
      </c>
      <c r="V11" s="250">
        <v>48.985020000000006</v>
      </c>
      <c r="W11" s="249">
        <v>311.01622378468301</v>
      </c>
      <c r="X11" s="249">
        <v>362.17606999999992</v>
      </c>
      <c r="Y11" s="248">
        <v>267.87745000000007</v>
      </c>
      <c r="Z11" s="247">
        <v>990.05476378468302</v>
      </c>
      <c r="AC11" s="205"/>
      <c r="AD11" s="205"/>
      <c r="AE11" s="205"/>
      <c r="AF11" s="205"/>
      <c r="AG11" s="286"/>
      <c r="AH11" s="286"/>
      <c r="AI11" s="286"/>
      <c r="AJ11" s="286"/>
      <c r="AK11" s="286"/>
    </row>
    <row r="12" spans="2:37">
      <c r="B12" s="223"/>
      <c r="C12" s="272" t="s">
        <v>528</v>
      </c>
      <c r="D12" s="269">
        <v>6.1157866059764684E-2</v>
      </c>
      <c r="E12" s="268">
        <v>0.24791218620135932</v>
      </c>
      <c r="F12" s="268">
        <v>0.27911495242345485</v>
      </c>
      <c r="G12" s="271">
        <v>0.2268447851338295</v>
      </c>
      <c r="H12" s="270">
        <v>0.22125012664880228</v>
      </c>
      <c r="I12" s="269">
        <v>0.1180497122313901</v>
      </c>
      <c r="J12" s="268">
        <v>0.28098091362674893</v>
      </c>
      <c r="K12" s="268">
        <v>0.30201162826966904</v>
      </c>
      <c r="L12" s="267">
        <v>0.25944916215524316</v>
      </c>
      <c r="M12" s="266">
        <v>0.25104936766539182</v>
      </c>
      <c r="O12" s="223"/>
      <c r="P12" s="272" t="s">
        <v>528</v>
      </c>
      <c r="Q12" s="269">
        <v>2.1681527552611345E-2</v>
      </c>
      <c r="R12" s="268">
        <v>0.23134374841257743</v>
      </c>
      <c r="S12" s="268">
        <v>0.2681592970643103</v>
      </c>
      <c r="T12" s="271">
        <v>0.22377543103921629</v>
      </c>
      <c r="U12" s="270">
        <v>0.20663799368718885</v>
      </c>
      <c r="V12" s="269">
        <v>6.1959073383051941E-2</v>
      </c>
      <c r="W12" s="268">
        <v>0.2741841679250781</v>
      </c>
      <c r="X12" s="268">
        <v>0.2858277077574195</v>
      </c>
      <c r="Y12" s="267">
        <v>0.25684212042236276</v>
      </c>
      <c r="Z12" s="266">
        <v>0.23377834967614128</v>
      </c>
      <c r="AC12" s="205"/>
      <c r="AD12" s="205"/>
      <c r="AE12" s="205"/>
      <c r="AF12" s="205"/>
      <c r="AG12" s="286"/>
      <c r="AH12" s="286"/>
      <c r="AI12" s="286"/>
      <c r="AJ12" s="286"/>
      <c r="AK12" s="286"/>
    </row>
    <row r="13" spans="2:37">
      <c r="B13" s="215"/>
      <c r="C13" s="214" t="s">
        <v>493</v>
      </c>
      <c r="D13" s="244">
        <v>-17.979119999999998</v>
      </c>
      <c r="E13" s="243">
        <v>190.52428</v>
      </c>
      <c r="F13" s="243">
        <v>262.94161000000003</v>
      </c>
      <c r="G13" s="246">
        <v>147.28960000000001</v>
      </c>
      <c r="H13" s="245">
        <v>582.77637000000004</v>
      </c>
      <c r="I13" s="244">
        <v>23.96546</v>
      </c>
      <c r="J13" s="243">
        <v>218.74728999999999</v>
      </c>
      <c r="K13" s="243">
        <v>275.48942</v>
      </c>
      <c r="L13" s="242">
        <v>173.53880000000004</v>
      </c>
      <c r="M13" s="241">
        <v>691.74097000000006</v>
      </c>
      <c r="O13" s="215"/>
      <c r="P13" s="214" t="s">
        <v>493</v>
      </c>
      <c r="Q13" s="244">
        <v>-50.763285390449497</v>
      </c>
      <c r="R13" s="243">
        <v>192.00672632563743</v>
      </c>
      <c r="S13" s="243">
        <v>272.34947010577696</v>
      </c>
      <c r="T13" s="246">
        <v>157.95143118784574</v>
      </c>
      <c r="U13" s="245">
        <v>571.54434222881059</v>
      </c>
      <c r="V13" s="244">
        <v>-20.719539999999988</v>
      </c>
      <c r="W13" s="243">
        <v>238.25532378468301</v>
      </c>
      <c r="X13" s="243">
        <v>288.29062000000005</v>
      </c>
      <c r="Y13" s="242">
        <v>184.64841999999999</v>
      </c>
      <c r="Z13" s="241">
        <v>690.47482378468305</v>
      </c>
      <c r="AC13" s="205"/>
      <c r="AD13" s="205"/>
      <c r="AE13" s="205"/>
      <c r="AF13" s="205"/>
      <c r="AG13" s="286"/>
      <c r="AH13" s="286"/>
      <c r="AI13" s="286"/>
      <c r="AJ13" s="286"/>
      <c r="AK13" s="286"/>
    </row>
    <row r="14" spans="2:37" ht="5.25" customHeight="1">
      <c r="B14" s="265"/>
      <c r="C14" s="265"/>
      <c r="D14" s="264"/>
      <c r="E14" s="264"/>
      <c r="F14" s="264"/>
      <c r="G14" s="264"/>
      <c r="H14" s="264"/>
      <c r="I14" s="264"/>
      <c r="J14" s="264"/>
      <c r="K14" s="264"/>
      <c r="L14" s="264"/>
      <c r="M14" s="264"/>
      <c r="O14" s="265"/>
      <c r="P14" s="265"/>
      <c r="Q14" s="264"/>
      <c r="R14" s="264"/>
      <c r="S14" s="264"/>
      <c r="T14" s="264"/>
      <c r="U14" s="264"/>
      <c r="V14" s="264"/>
      <c r="W14" s="264"/>
      <c r="X14" s="264"/>
      <c r="Y14" s="264"/>
      <c r="Z14" s="264"/>
      <c r="AC14" s="205"/>
      <c r="AD14" s="205"/>
      <c r="AE14" s="205"/>
      <c r="AF14" s="205"/>
      <c r="AG14" s="286"/>
      <c r="AH14" s="286"/>
      <c r="AI14" s="286"/>
      <c r="AJ14" s="286"/>
      <c r="AK14" s="286"/>
    </row>
    <row r="15" spans="2:37">
      <c r="B15" s="238" t="s">
        <v>529</v>
      </c>
      <c r="C15" s="237"/>
      <c r="D15" s="261"/>
      <c r="E15" s="160"/>
      <c r="F15" s="160"/>
      <c r="G15" s="263"/>
      <c r="H15" s="262"/>
      <c r="I15" s="261"/>
      <c r="J15" s="160"/>
      <c r="K15" s="160"/>
      <c r="L15" s="260"/>
      <c r="M15" s="259"/>
      <c r="O15" s="238" t="s">
        <v>529</v>
      </c>
      <c r="P15" s="237"/>
      <c r="Q15" s="261"/>
      <c r="R15" s="160"/>
      <c r="S15" s="160"/>
      <c r="T15" s="263"/>
      <c r="U15" s="262"/>
      <c r="V15" s="261"/>
      <c r="W15" s="160"/>
      <c r="X15" s="160"/>
      <c r="Y15" s="260"/>
      <c r="Z15" s="259"/>
      <c r="AC15" s="205"/>
      <c r="AD15" s="205"/>
      <c r="AE15" s="205"/>
      <c r="AF15" s="205"/>
      <c r="AG15" s="286"/>
      <c r="AH15" s="286"/>
      <c r="AI15" s="286"/>
      <c r="AJ15" s="286"/>
      <c r="AK15" s="286"/>
    </row>
    <row r="16" spans="2:37">
      <c r="B16" s="223"/>
      <c r="C16" s="232" t="s">
        <v>530</v>
      </c>
      <c r="D16" s="256">
        <v>238.98656</v>
      </c>
      <c r="E16" s="255">
        <v>382.15337999999991</v>
      </c>
      <c r="F16" s="255">
        <v>407.81506000000002</v>
      </c>
      <c r="G16" s="258">
        <v>336.92295000000013</v>
      </c>
      <c r="H16" s="257">
        <v>1365.8779500000001</v>
      </c>
      <c r="I16" s="256">
        <v>278.18218000000002</v>
      </c>
      <c r="J16" s="255">
        <v>377.27375000000006</v>
      </c>
      <c r="K16" s="255">
        <v>400.70731000000001</v>
      </c>
      <c r="L16" s="254">
        <v>350.58071999999993</v>
      </c>
      <c r="M16" s="253">
        <v>1406.74396</v>
      </c>
      <c r="O16" s="223"/>
      <c r="P16" s="232" t="s">
        <v>530</v>
      </c>
      <c r="Q16" s="256">
        <v>283.3345052517929</v>
      </c>
      <c r="R16" s="255">
        <v>480.70426477296866</v>
      </c>
      <c r="S16" s="255">
        <v>511.85056943233781</v>
      </c>
      <c r="T16" s="258">
        <v>426.8899216720672</v>
      </c>
      <c r="U16" s="257">
        <v>1702.7792611291666</v>
      </c>
      <c r="V16" s="256">
        <v>355.15917999999999</v>
      </c>
      <c r="W16" s="255">
        <v>488.33175000000006</v>
      </c>
      <c r="X16" s="255">
        <v>528.46638999999993</v>
      </c>
      <c r="Y16" s="254">
        <v>446.60593999999992</v>
      </c>
      <c r="Z16" s="253">
        <v>1818.5632599999999</v>
      </c>
      <c r="AC16" s="205"/>
      <c r="AD16" s="205"/>
      <c r="AE16" s="205"/>
      <c r="AF16" s="205"/>
      <c r="AG16" s="286"/>
      <c r="AH16" s="286"/>
      <c r="AI16" s="286"/>
      <c r="AJ16" s="286"/>
      <c r="AK16" s="286"/>
    </row>
    <row r="17" spans="2:37">
      <c r="B17" s="223"/>
      <c r="C17" s="222" t="s">
        <v>531</v>
      </c>
      <c r="D17" s="250">
        <v>230.71854000000002</v>
      </c>
      <c r="E17" s="249">
        <v>396.26160999999996</v>
      </c>
      <c r="F17" s="249">
        <v>463.17871000000002</v>
      </c>
      <c r="G17" s="252">
        <v>380.81758999999988</v>
      </c>
      <c r="H17" s="251">
        <v>1470.9764499999999</v>
      </c>
      <c r="I17" s="250">
        <v>281.02716999999996</v>
      </c>
      <c r="J17" s="249">
        <v>404.75878</v>
      </c>
      <c r="K17" s="249">
        <v>464.23799000000008</v>
      </c>
      <c r="L17" s="248">
        <v>373.61382999999978</v>
      </c>
      <c r="M17" s="247">
        <v>1523.6377699999998</v>
      </c>
      <c r="O17" s="223"/>
      <c r="P17" s="222" t="s">
        <v>531</v>
      </c>
      <c r="Q17" s="250">
        <v>232.51209600000001</v>
      </c>
      <c r="R17" s="249">
        <v>399.75031799999999</v>
      </c>
      <c r="S17" s="249">
        <v>466.35583300000008</v>
      </c>
      <c r="T17" s="252">
        <v>383.73986499999978</v>
      </c>
      <c r="U17" s="251">
        <v>1482.3581119999999</v>
      </c>
      <c r="V17" s="250">
        <v>282.81516999999997</v>
      </c>
      <c r="W17" s="249">
        <v>408.17477999999994</v>
      </c>
      <c r="X17" s="249">
        <v>467.81409000000008</v>
      </c>
      <c r="Y17" s="248">
        <v>377.02723999999989</v>
      </c>
      <c r="Z17" s="247">
        <v>1535.8312799999999</v>
      </c>
      <c r="AC17" s="205"/>
      <c r="AD17" s="205"/>
      <c r="AE17" s="205"/>
      <c r="AF17" s="205"/>
      <c r="AG17" s="286"/>
      <c r="AH17" s="286"/>
      <c r="AI17" s="286"/>
      <c r="AJ17" s="286"/>
      <c r="AK17" s="286"/>
    </row>
    <row r="18" spans="2:37">
      <c r="B18" s="215"/>
      <c r="C18" s="214" t="s">
        <v>532</v>
      </c>
      <c r="D18" s="244">
        <v>176.45085999999998</v>
      </c>
      <c r="E18" s="243">
        <v>273.95987000000002</v>
      </c>
      <c r="F18" s="243">
        <v>326.92644999999999</v>
      </c>
      <c r="G18" s="246">
        <v>261.35354000000007</v>
      </c>
      <c r="H18" s="245">
        <v>1038.6907200000001</v>
      </c>
      <c r="I18" s="244">
        <v>180.47918999999999</v>
      </c>
      <c r="J18" s="243">
        <v>257.46275000000003</v>
      </c>
      <c r="K18" s="243">
        <v>300.02226999999999</v>
      </c>
      <c r="L18" s="242">
        <v>225.19840999999997</v>
      </c>
      <c r="M18" s="241">
        <v>963.16261999999995</v>
      </c>
      <c r="O18" s="215"/>
      <c r="P18" s="214" t="s">
        <v>532</v>
      </c>
      <c r="Q18" s="244">
        <v>188.71962299999998</v>
      </c>
      <c r="R18" s="243">
        <v>298.71483899999998</v>
      </c>
      <c r="S18" s="243">
        <v>351.73193899999995</v>
      </c>
      <c r="T18" s="246">
        <v>283.8283120000001</v>
      </c>
      <c r="U18" s="245">
        <v>1122.994713</v>
      </c>
      <c r="V18" s="244">
        <v>193.59918999999999</v>
      </c>
      <c r="W18" s="243">
        <v>280.89175</v>
      </c>
      <c r="X18" s="243">
        <v>325.45350000000002</v>
      </c>
      <c r="Y18" s="242">
        <v>248.59664999999995</v>
      </c>
      <c r="Z18" s="241">
        <v>1048.5410899999999</v>
      </c>
      <c r="AC18" s="205"/>
      <c r="AD18" s="205"/>
      <c r="AE18" s="205"/>
      <c r="AF18" s="205"/>
      <c r="AG18" s="286"/>
      <c r="AH18" s="286"/>
      <c r="AI18" s="286"/>
      <c r="AJ18" s="286"/>
      <c r="AK18" s="286"/>
    </row>
    <row r="19" spans="2:37" ht="5.25" customHeight="1">
      <c r="B19" s="240"/>
      <c r="C19" s="240"/>
      <c r="D19" s="239"/>
      <c r="E19" s="239"/>
      <c r="F19" s="239"/>
      <c r="G19" s="239"/>
      <c r="H19" s="239"/>
      <c r="I19" s="239"/>
      <c r="J19" s="239"/>
      <c r="K19" s="239"/>
      <c r="L19" s="239"/>
      <c r="M19" s="239"/>
      <c r="O19" s="240"/>
      <c r="P19" s="240"/>
      <c r="Q19" s="239"/>
      <c r="R19" s="239"/>
      <c r="S19" s="239"/>
      <c r="T19" s="239"/>
      <c r="U19" s="239"/>
      <c r="V19" s="239"/>
      <c r="W19" s="239"/>
      <c r="X19" s="239"/>
      <c r="Y19" s="239"/>
      <c r="Z19" s="239"/>
      <c r="AC19" s="205"/>
      <c r="AD19" s="205"/>
      <c r="AE19" s="205"/>
      <c r="AF19" s="205"/>
      <c r="AG19" s="286"/>
      <c r="AH19" s="286"/>
      <c r="AI19" s="286"/>
      <c r="AJ19" s="286"/>
      <c r="AK19" s="286"/>
    </row>
    <row r="20" spans="2:37">
      <c r="B20" s="238" t="s">
        <v>539</v>
      </c>
      <c r="C20" s="237"/>
      <c r="D20" s="261"/>
      <c r="E20" s="160"/>
      <c r="F20" s="160"/>
      <c r="G20" s="263"/>
      <c r="H20" s="262"/>
      <c r="I20" s="261"/>
      <c r="J20" s="160"/>
      <c r="K20" s="160"/>
      <c r="L20" s="260"/>
      <c r="M20" s="259"/>
      <c r="O20" s="238" t="s">
        <v>539</v>
      </c>
      <c r="P20" s="237"/>
      <c r="Q20" s="261"/>
      <c r="R20" s="160"/>
      <c r="S20" s="160"/>
      <c r="T20" s="263"/>
      <c r="U20" s="262"/>
      <c r="V20" s="261"/>
      <c r="W20" s="160"/>
      <c r="X20" s="160"/>
      <c r="Y20" s="260"/>
      <c r="Z20" s="259"/>
      <c r="AC20" s="205"/>
      <c r="AD20" s="205"/>
      <c r="AE20" s="205"/>
      <c r="AF20" s="205"/>
      <c r="AG20" s="286"/>
      <c r="AH20" s="286"/>
      <c r="AI20" s="286"/>
      <c r="AJ20" s="286"/>
      <c r="AK20" s="286"/>
    </row>
    <row r="21" spans="2:37">
      <c r="B21" s="223"/>
      <c r="C21" s="232" t="s">
        <v>530</v>
      </c>
      <c r="D21" s="256">
        <v>20.494714999999999</v>
      </c>
      <c r="E21" s="255">
        <v>100.976315</v>
      </c>
      <c r="F21" s="255">
        <v>104.99782499999999</v>
      </c>
      <c r="G21" s="258">
        <v>82.943292500000069</v>
      </c>
      <c r="H21" s="257">
        <v>309.41214750000006</v>
      </c>
      <c r="I21" s="256">
        <v>38.216647500000001</v>
      </c>
      <c r="J21" s="255">
        <v>114.12841000000003</v>
      </c>
      <c r="K21" s="255">
        <v>118.36747499999998</v>
      </c>
      <c r="L21" s="254">
        <v>100.97717500000005</v>
      </c>
      <c r="M21" s="253">
        <v>371.68970750000005</v>
      </c>
      <c r="O21" s="223"/>
      <c r="P21" s="232" t="s">
        <v>530</v>
      </c>
      <c r="Q21" s="256">
        <v>-1.1372701439761093</v>
      </c>
      <c r="R21" s="255">
        <v>110.56464789079888</v>
      </c>
      <c r="S21" s="255">
        <v>125.19733677506704</v>
      </c>
      <c r="T21" s="258">
        <v>103.81654414379204</v>
      </c>
      <c r="U21" s="257">
        <v>338.44125866568186</v>
      </c>
      <c r="V21" s="256">
        <v>6.4996475</v>
      </c>
      <c r="W21" s="255">
        <v>143.39549100000002</v>
      </c>
      <c r="X21" s="255">
        <v>140.03793499999995</v>
      </c>
      <c r="Y21" s="254">
        <v>127.63995000000006</v>
      </c>
      <c r="Z21" s="253">
        <v>417.57302350000003</v>
      </c>
      <c r="AC21" s="205"/>
      <c r="AD21" s="205"/>
      <c r="AE21" s="205"/>
      <c r="AF21" s="205"/>
      <c r="AG21" s="286"/>
      <c r="AH21" s="286"/>
      <c r="AI21" s="286"/>
      <c r="AJ21" s="286"/>
      <c r="AK21" s="286"/>
    </row>
    <row r="22" spans="2:37">
      <c r="B22" s="223"/>
      <c r="C22" s="222" t="s">
        <v>531</v>
      </c>
      <c r="D22" s="250">
        <v>17.748238383031595</v>
      </c>
      <c r="E22" s="249">
        <v>122.07654468287099</v>
      </c>
      <c r="F22" s="249">
        <v>157.84627569239041</v>
      </c>
      <c r="G22" s="252">
        <v>108.07828819698858</v>
      </c>
      <c r="H22" s="251">
        <v>405.74934695528157</v>
      </c>
      <c r="I22" s="250">
        <v>39.557547499999998</v>
      </c>
      <c r="J22" s="249">
        <v>148.0596269723292</v>
      </c>
      <c r="K22" s="249">
        <v>172.51741954298515</v>
      </c>
      <c r="L22" s="248">
        <v>108.43730981711565</v>
      </c>
      <c r="M22" s="247">
        <v>468.57190383243</v>
      </c>
      <c r="O22" s="223"/>
      <c r="P22" s="222" t="s">
        <v>531</v>
      </c>
      <c r="Q22" s="250">
        <v>18.185403383031595</v>
      </c>
      <c r="R22" s="249">
        <v>123.28199068287097</v>
      </c>
      <c r="S22" s="249">
        <v>158.94126169239041</v>
      </c>
      <c r="T22" s="252">
        <v>101.04534050000001</v>
      </c>
      <c r="U22" s="251">
        <v>401.45399625829299</v>
      </c>
      <c r="V22" s="250">
        <v>47.132450975953262</v>
      </c>
      <c r="W22" s="249">
        <v>141.84472349637593</v>
      </c>
      <c r="X22" s="249">
        <v>173.56349954298514</v>
      </c>
      <c r="Y22" s="248">
        <v>97.496699999999976</v>
      </c>
      <c r="Z22" s="247">
        <v>460.0373740153143</v>
      </c>
      <c r="AC22" s="205"/>
      <c r="AD22" s="205"/>
      <c r="AE22" s="205"/>
      <c r="AF22" s="205"/>
      <c r="AG22" s="286"/>
      <c r="AH22" s="286"/>
      <c r="AI22" s="286"/>
      <c r="AJ22" s="286"/>
      <c r="AK22" s="286"/>
    </row>
    <row r="23" spans="2:37">
      <c r="B23" s="215"/>
      <c r="C23" s="214" t="s">
        <v>532</v>
      </c>
      <c r="D23" s="244">
        <v>-5.0151050000000001</v>
      </c>
      <c r="E23" s="243">
        <v>18.011395</v>
      </c>
      <c r="F23" s="243">
        <v>40.099374999999995</v>
      </c>
      <c r="G23" s="246">
        <v>14.404922500000012</v>
      </c>
      <c r="H23" s="245">
        <v>67.500587500000009</v>
      </c>
      <c r="I23" s="244">
        <v>-0.44671249999999985</v>
      </c>
      <c r="J23" s="243">
        <v>20.299009999999996</v>
      </c>
      <c r="K23" s="243">
        <v>33.192955000000012</v>
      </c>
      <c r="L23" s="242">
        <v>19.293875</v>
      </c>
      <c r="M23" s="241">
        <v>72.339127500000004</v>
      </c>
      <c r="O23" s="215"/>
      <c r="P23" s="214" t="s">
        <v>532</v>
      </c>
      <c r="Q23" s="244">
        <v>-7.2113220000000009</v>
      </c>
      <c r="R23" s="243">
        <v>18.152796000000009</v>
      </c>
      <c r="S23" s="243">
        <v>39.635652999999991</v>
      </c>
      <c r="T23" s="246">
        <v>14.418335500000005</v>
      </c>
      <c r="U23" s="245">
        <v>64.995462500000002</v>
      </c>
      <c r="V23" s="244">
        <v>-2.5547125000000004</v>
      </c>
      <c r="W23" s="243">
        <v>19.443009999999997</v>
      </c>
      <c r="X23" s="243">
        <v>33.184535000000011</v>
      </c>
      <c r="Y23" s="242">
        <v>17.772360000000006</v>
      </c>
      <c r="Z23" s="241">
        <v>67.84519250000001</v>
      </c>
      <c r="AC23" s="205"/>
      <c r="AD23" s="205"/>
      <c r="AE23" s="205"/>
      <c r="AF23" s="205"/>
      <c r="AG23" s="286"/>
      <c r="AH23" s="286"/>
      <c r="AI23" s="286"/>
      <c r="AJ23" s="286"/>
      <c r="AK23" s="286"/>
    </row>
    <row r="24" spans="2:37" ht="5.25" customHeight="1">
      <c r="B24" s="240"/>
      <c r="C24" s="240"/>
      <c r="D24" s="239"/>
      <c r="E24" s="239"/>
      <c r="F24" s="239"/>
      <c r="G24" s="239"/>
      <c r="H24" s="239"/>
      <c r="I24" s="239"/>
      <c r="J24" s="239"/>
      <c r="K24" s="239"/>
      <c r="L24" s="239"/>
      <c r="M24" s="239"/>
      <c r="O24" s="240"/>
      <c r="P24" s="240"/>
      <c r="Q24" s="239"/>
      <c r="R24" s="239"/>
      <c r="S24" s="239"/>
      <c r="T24" s="239"/>
      <c r="U24" s="239"/>
      <c r="V24" s="239"/>
      <c r="W24" s="239"/>
      <c r="X24" s="239"/>
      <c r="Y24" s="239"/>
      <c r="Z24" s="239"/>
      <c r="AC24" s="205"/>
      <c r="AD24" s="205"/>
      <c r="AE24" s="205"/>
      <c r="AF24" s="205"/>
      <c r="AG24" s="286"/>
      <c r="AH24" s="286"/>
      <c r="AI24" s="286"/>
      <c r="AJ24" s="286"/>
      <c r="AK24" s="286"/>
    </row>
    <row r="25" spans="2:37">
      <c r="B25" s="238" t="s">
        <v>533</v>
      </c>
      <c r="C25" s="237"/>
      <c r="D25" s="235"/>
      <c r="E25" s="175"/>
      <c r="F25" s="175"/>
      <c r="G25" s="174"/>
      <c r="H25" s="236"/>
      <c r="I25" s="235"/>
      <c r="J25" s="175"/>
      <c r="K25" s="175"/>
      <c r="L25" s="234"/>
      <c r="M25" s="233"/>
      <c r="O25" s="238" t="s">
        <v>533</v>
      </c>
      <c r="P25" s="237"/>
      <c r="Q25" s="235"/>
      <c r="R25" s="175"/>
      <c r="S25" s="175"/>
      <c r="T25" s="174"/>
      <c r="U25" s="236"/>
      <c r="V25" s="235"/>
      <c r="W25" s="175"/>
      <c r="X25" s="175"/>
      <c r="Y25" s="234"/>
      <c r="Z25" s="233"/>
      <c r="AC25" s="205"/>
      <c r="AD25" s="205"/>
      <c r="AE25" s="205"/>
      <c r="AF25" s="205"/>
      <c r="AG25" s="286"/>
      <c r="AH25" s="286"/>
      <c r="AI25" s="286"/>
      <c r="AJ25" s="286"/>
      <c r="AK25" s="286"/>
    </row>
    <row r="26" spans="2:37">
      <c r="B26" s="223"/>
      <c r="C26" s="232" t="s">
        <v>530</v>
      </c>
      <c r="D26" s="229">
        <v>8.5756768079343043E-2</v>
      </c>
      <c r="E26" s="228">
        <v>0.26422981003072649</v>
      </c>
      <c r="F26" s="228">
        <v>0.25746431482937387</v>
      </c>
      <c r="G26" s="231">
        <v>0.2461788147705582</v>
      </c>
      <c r="H26" s="230">
        <v>0.22652986491216148</v>
      </c>
      <c r="I26" s="229">
        <v>0.13737992670846133</v>
      </c>
      <c r="J26" s="228">
        <v>0.30250821850181736</v>
      </c>
      <c r="K26" s="228">
        <v>0.29539634552711302</v>
      </c>
      <c r="L26" s="227">
        <v>0.28802831770098503</v>
      </c>
      <c r="M26" s="226">
        <v>0.26421987089960569</v>
      </c>
      <c r="O26" s="223"/>
      <c r="P26" s="232" t="s">
        <v>530</v>
      </c>
      <c r="Q26" s="229">
        <v>-4.0138780236647961E-3</v>
      </c>
      <c r="R26" s="228">
        <v>0.23000554809518353</v>
      </c>
      <c r="S26" s="228">
        <v>0.2445974357592603</v>
      </c>
      <c r="T26" s="231">
        <v>0.24319277376509002</v>
      </c>
      <c r="U26" s="230">
        <v>0.19875815168270888</v>
      </c>
      <c r="V26" s="229">
        <v>1.8300660284213968E-2</v>
      </c>
      <c r="W26" s="228">
        <v>0.29364359577275079</v>
      </c>
      <c r="X26" s="228">
        <v>0.26498929288577833</v>
      </c>
      <c r="Y26" s="227">
        <v>0.28579993808411969</v>
      </c>
      <c r="Z26" s="226">
        <v>0.22961699088763074</v>
      </c>
      <c r="AC26" s="205"/>
      <c r="AD26" s="205"/>
      <c r="AE26" s="205"/>
      <c r="AF26" s="205"/>
      <c r="AG26" s="286"/>
      <c r="AH26" s="286"/>
      <c r="AI26" s="286"/>
      <c r="AJ26" s="286"/>
      <c r="AK26" s="286"/>
    </row>
    <row r="27" spans="2:37">
      <c r="B27" s="223"/>
      <c r="C27" s="222" t="s">
        <v>531</v>
      </c>
      <c r="D27" s="219">
        <v>7.6925930543039991E-2</v>
      </c>
      <c r="E27" s="218">
        <v>0.30807058166162249</v>
      </c>
      <c r="F27" s="218">
        <v>0.34078914312013692</v>
      </c>
      <c r="G27" s="221">
        <v>0.28380592450308983</v>
      </c>
      <c r="H27" s="220">
        <v>0.27583673889223825</v>
      </c>
      <c r="I27" s="219">
        <v>0.14076058019585794</v>
      </c>
      <c r="J27" s="218">
        <v>0.36579719647422893</v>
      </c>
      <c r="K27" s="218">
        <v>0.37161417906144456</v>
      </c>
      <c r="L27" s="217">
        <v>0.2902390144848645</v>
      </c>
      <c r="M27" s="216">
        <v>0.30753497521424011</v>
      </c>
      <c r="O27" s="223"/>
      <c r="P27" s="222" t="s">
        <v>531</v>
      </c>
      <c r="Q27" s="219">
        <v>7.8212719664406599E-2</v>
      </c>
      <c r="R27" s="218">
        <v>0.30839747995615346</v>
      </c>
      <c r="S27" s="218">
        <v>0.34081542557309535</v>
      </c>
      <c r="T27" s="221">
        <v>0.26331728787156389</v>
      </c>
      <c r="U27" s="220">
        <v>0.27082119563986506</v>
      </c>
      <c r="V27" s="219">
        <v>0.16665460687965666</v>
      </c>
      <c r="W27" s="218">
        <v>0.34750976896802871</v>
      </c>
      <c r="X27" s="218">
        <v>0.3710095596799684</v>
      </c>
      <c r="Y27" s="217">
        <v>0.25859325177671516</v>
      </c>
      <c r="Z27" s="216">
        <v>0.29953640090942435</v>
      </c>
      <c r="AC27" s="205"/>
      <c r="AD27" s="205"/>
      <c r="AE27" s="205"/>
      <c r="AF27" s="205"/>
      <c r="AG27" s="286"/>
      <c r="AH27" s="286"/>
      <c r="AI27" s="286"/>
      <c r="AJ27" s="286"/>
      <c r="AK27" s="286"/>
    </row>
    <row r="28" spans="2:37">
      <c r="B28" s="215"/>
      <c r="C28" s="214" t="s">
        <v>532</v>
      </c>
      <c r="D28" s="211">
        <v>-2.8422105735273838E-2</v>
      </c>
      <c r="E28" s="210">
        <v>6.5744647199606279E-2</v>
      </c>
      <c r="F28" s="210">
        <v>0.12265564624703812</v>
      </c>
      <c r="G28" s="213">
        <v>5.5116615217838671E-2</v>
      </c>
      <c r="H28" s="212">
        <v>6.4986223714408473E-2</v>
      </c>
      <c r="I28" s="211">
        <v>-2.4751468576515658E-3</v>
      </c>
      <c r="J28" s="210">
        <v>7.8842512169236101E-2</v>
      </c>
      <c r="K28" s="210">
        <v>0.11063497053068765</v>
      </c>
      <c r="L28" s="209">
        <v>8.5675005431876727E-2</v>
      </c>
      <c r="M28" s="208">
        <v>7.5105829480799413E-2</v>
      </c>
      <c r="O28" s="215"/>
      <c r="P28" s="214" t="s">
        <v>532</v>
      </c>
      <c r="Q28" s="211">
        <v>-3.82118291959496E-2</v>
      </c>
      <c r="R28" s="210">
        <v>6.0769649277450224E-2</v>
      </c>
      <c r="S28" s="210">
        <v>0.11268710232197593</v>
      </c>
      <c r="T28" s="213">
        <v>5.0799497056516332E-2</v>
      </c>
      <c r="U28" s="212">
        <v>5.7876908722365464E-2</v>
      </c>
      <c r="V28" s="211">
        <v>-1.3195884238978481E-2</v>
      </c>
      <c r="W28" s="210">
        <v>6.9218871682774588E-2</v>
      </c>
      <c r="X28" s="210">
        <v>0.10196398256586581</v>
      </c>
      <c r="Y28" s="209">
        <v>7.1490746154463505E-2</v>
      </c>
      <c r="Z28" s="208">
        <v>6.4704371766680133E-2</v>
      </c>
      <c r="AC28" s="205"/>
      <c r="AD28" s="205"/>
      <c r="AE28" s="205"/>
      <c r="AF28" s="205"/>
      <c r="AG28" s="286"/>
      <c r="AH28" s="286"/>
      <c r="AI28" s="286"/>
      <c r="AJ28" s="286"/>
      <c r="AK28" s="286"/>
    </row>
    <row r="29" spans="2:37" ht="8.25" customHeight="1">
      <c r="AC29" s="205"/>
      <c r="AD29" s="205"/>
      <c r="AE29" s="205"/>
      <c r="AF29" s="205"/>
    </row>
    <row r="30" spans="2:37">
      <c r="B30" s="285" t="s">
        <v>513</v>
      </c>
      <c r="C30" s="284"/>
      <c r="D30" s="282" t="s">
        <v>552</v>
      </c>
      <c r="E30" s="281" t="s">
        <v>552</v>
      </c>
      <c r="F30" s="281" t="s">
        <v>552</v>
      </c>
      <c r="G30" s="283" t="s">
        <v>552</v>
      </c>
      <c r="H30" s="283" t="s">
        <v>552</v>
      </c>
      <c r="I30" s="282" t="s">
        <v>552</v>
      </c>
      <c r="J30" s="281" t="s">
        <v>552</v>
      </c>
      <c r="K30" s="281" t="s">
        <v>552</v>
      </c>
      <c r="L30" s="280" t="s">
        <v>552</v>
      </c>
      <c r="M30" s="280" t="s">
        <v>552</v>
      </c>
      <c r="N30" s="207"/>
      <c r="O30" s="206"/>
      <c r="P30" s="206"/>
      <c r="Q30" s="206"/>
      <c r="R30" s="206"/>
      <c r="S30" s="206"/>
      <c r="T30" s="206"/>
      <c r="U30" s="206"/>
      <c r="V30" s="206"/>
      <c r="W30" s="206"/>
      <c r="X30" s="206"/>
      <c r="Y30" s="206"/>
      <c r="Z30" s="206"/>
      <c r="AC30" s="205"/>
      <c r="AD30" s="205"/>
      <c r="AE30" s="205"/>
      <c r="AF30" s="205"/>
    </row>
    <row r="31" spans="2:37">
      <c r="B31" s="279" t="s">
        <v>551</v>
      </c>
      <c r="C31" s="278"/>
      <c r="D31" s="276" t="s">
        <v>550</v>
      </c>
      <c r="E31" s="275" t="s">
        <v>549</v>
      </c>
      <c r="F31" s="275" t="s">
        <v>548</v>
      </c>
      <c r="G31" s="277" t="s">
        <v>547</v>
      </c>
      <c r="H31" s="277">
        <v>2015</v>
      </c>
      <c r="I31" s="276" t="s">
        <v>546</v>
      </c>
      <c r="J31" s="275" t="s">
        <v>545</v>
      </c>
      <c r="K31" s="275" t="s">
        <v>544</v>
      </c>
      <c r="L31" s="274" t="s">
        <v>543</v>
      </c>
      <c r="M31" s="274">
        <v>2016</v>
      </c>
      <c r="N31" s="207"/>
      <c r="O31" s="206"/>
      <c r="P31" s="206"/>
      <c r="Q31" s="206"/>
      <c r="R31" s="206"/>
      <c r="S31" s="206"/>
      <c r="T31" s="206"/>
      <c r="U31" s="206"/>
      <c r="V31" s="206"/>
      <c r="W31" s="206"/>
      <c r="X31" s="206"/>
      <c r="Y31" s="206"/>
      <c r="Z31" s="206"/>
      <c r="AC31" s="205"/>
      <c r="AD31" s="205"/>
      <c r="AE31" s="205"/>
      <c r="AF31" s="205"/>
    </row>
    <row r="32" spans="2:37">
      <c r="B32" s="238" t="s">
        <v>521</v>
      </c>
      <c r="C32" s="237"/>
      <c r="D32" s="261"/>
      <c r="E32" s="160"/>
      <c r="F32" s="160"/>
      <c r="G32" s="263"/>
      <c r="H32" s="262"/>
      <c r="I32" s="261"/>
      <c r="J32" s="160"/>
      <c r="K32" s="160"/>
      <c r="L32" s="260"/>
      <c r="M32" s="259"/>
      <c r="N32" s="207"/>
      <c r="O32" s="206"/>
      <c r="P32" s="206"/>
      <c r="Q32" s="206"/>
      <c r="R32" s="206"/>
      <c r="S32" s="206"/>
      <c r="T32" s="206"/>
      <c r="U32" s="206"/>
      <c r="V32" s="206"/>
      <c r="W32" s="206"/>
      <c r="X32" s="206"/>
      <c r="Y32" s="206"/>
      <c r="Z32" s="206"/>
      <c r="AC32" s="205"/>
      <c r="AD32" s="205"/>
      <c r="AE32" s="205"/>
      <c r="AF32" s="205"/>
    </row>
    <row r="33" spans="2:32">
      <c r="B33" s="223"/>
      <c r="C33" s="232" t="s">
        <v>522</v>
      </c>
      <c r="D33" s="256">
        <v>397.40707999999995</v>
      </c>
      <c r="E33" s="255">
        <v>875.56249000000025</v>
      </c>
      <c r="F33" s="255">
        <v>951.58828000000085</v>
      </c>
      <c r="G33" s="258">
        <v>822.12071999999898</v>
      </c>
      <c r="H33" s="257">
        <v>3046.67857</v>
      </c>
      <c r="I33" s="256">
        <v>495.10858000000007</v>
      </c>
      <c r="J33" s="255">
        <v>864.09485000000041</v>
      </c>
      <c r="K33" s="255">
        <v>1107.04</v>
      </c>
      <c r="L33" s="254">
        <v>920.76000000000022</v>
      </c>
      <c r="M33" s="253">
        <v>3387.0034300000007</v>
      </c>
      <c r="N33" s="207"/>
      <c r="O33" s="206"/>
      <c r="P33" s="206"/>
      <c r="Q33" s="206"/>
      <c r="R33" s="206"/>
      <c r="S33" s="206"/>
      <c r="T33" s="206"/>
      <c r="U33" s="206"/>
      <c r="V33" s="206"/>
      <c r="W33" s="206"/>
      <c r="X33" s="206"/>
      <c r="Y33" s="206"/>
      <c r="Z33" s="206"/>
      <c r="AC33" s="205"/>
      <c r="AD33" s="205"/>
      <c r="AE33" s="205"/>
      <c r="AF33" s="205"/>
    </row>
    <row r="34" spans="2:32">
      <c r="B34" s="223"/>
      <c r="C34" s="222" t="s">
        <v>523</v>
      </c>
      <c r="D34" s="250">
        <v>224.02200000000084</v>
      </c>
      <c r="E34" s="249">
        <v>427.10399999999572</v>
      </c>
      <c r="F34" s="249">
        <v>401.99900000000343</v>
      </c>
      <c r="G34" s="252">
        <v>350.89100000000326</v>
      </c>
      <c r="H34" s="251">
        <v>1404.0160000000033</v>
      </c>
      <c r="I34" s="250">
        <v>208.63300000000163</v>
      </c>
      <c r="J34" s="249">
        <v>385.03199999999924</v>
      </c>
      <c r="K34" s="249">
        <v>403.17000000000553</v>
      </c>
      <c r="L34" s="248">
        <v>380.40999999998894</v>
      </c>
      <c r="M34" s="247">
        <v>1377.2449999999953</v>
      </c>
      <c r="N34" s="207"/>
      <c r="O34" s="206"/>
      <c r="P34" s="206"/>
      <c r="Q34" s="206"/>
      <c r="R34" s="206"/>
      <c r="S34" s="206"/>
      <c r="T34" s="206"/>
      <c r="U34" s="206"/>
      <c r="V34" s="206"/>
      <c r="W34" s="206"/>
      <c r="X34" s="206"/>
      <c r="Y34" s="206"/>
      <c r="Z34" s="206"/>
      <c r="AC34" s="205"/>
      <c r="AD34" s="205"/>
      <c r="AE34" s="205"/>
      <c r="AF34" s="205"/>
    </row>
    <row r="35" spans="2:32" ht="13.5">
      <c r="B35" s="223"/>
      <c r="C35" s="222" t="s">
        <v>542</v>
      </c>
      <c r="D35" s="250">
        <v>106.029</v>
      </c>
      <c r="E35" s="249">
        <v>221.11799999999994</v>
      </c>
      <c r="F35" s="249">
        <v>234.64000000000033</v>
      </c>
      <c r="G35" s="252">
        <v>202.42199999999957</v>
      </c>
      <c r="H35" s="251">
        <v>764.20899999999983</v>
      </c>
      <c r="I35" s="250">
        <v>117.95100000000002</v>
      </c>
      <c r="J35" s="249">
        <v>223.32000000000016</v>
      </c>
      <c r="K35" s="249">
        <v>234.74999999999955</v>
      </c>
      <c r="L35" s="248">
        <v>204.97000000000025</v>
      </c>
      <c r="M35" s="247">
        <v>780.99099999999999</v>
      </c>
      <c r="N35" s="207"/>
      <c r="O35" s="206"/>
      <c r="P35" s="206"/>
      <c r="Q35" s="206"/>
      <c r="R35" s="206"/>
      <c r="S35" s="206"/>
      <c r="T35" s="206"/>
      <c r="U35" s="206"/>
      <c r="V35" s="206"/>
      <c r="W35" s="206"/>
      <c r="X35" s="206"/>
      <c r="Y35" s="206"/>
      <c r="Z35" s="206"/>
      <c r="AC35" s="205"/>
      <c r="AD35" s="205"/>
      <c r="AE35" s="205"/>
      <c r="AF35" s="205"/>
    </row>
    <row r="36" spans="2:32">
      <c r="B36" s="215"/>
      <c r="C36" s="214" t="s">
        <v>525</v>
      </c>
      <c r="D36" s="244">
        <v>0</v>
      </c>
      <c r="E36" s="243">
        <v>0</v>
      </c>
      <c r="F36" s="243">
        <v>0</v>
      </c>
      <c r="G36" s="246">
        <v>0</v>
      </c>
      <c r="H36" s="245">
        <v>0</v>
      </c>
      <c r="I36" s="244">
        <v>0</v>
      </c>
      <c r="J36" s="243">
        <v>0</v>
      </c>
      <c r="K36" s="243">
        <v>0</v>
      </c>
      <c r="L36" s="242">
        <v>0</v>
      </c>
      <c r="M36" s="241">
        <v>0</v>
      </c>
      <c r="N36" s="207"/>
      <c r="O36" s="206"/>
      <c r="P36" s="206"/>
      <c r="Q36" s="206"/>
      <c r="R36" s="206"/>
      <c r="S36" s="206"/>
      <c r="T36" s="206"/>
      <c r="U36" s="206"/>
      <c r="V36" s="206"/>
      <c r="W36" s="206"/>
      <c r="X36" s="206"/>
      <c r="Y36" s="206"/>
      <c r="Z36" s="206"/>
      <c r="AC36" s="205"/>
      <c r="AD36" s="205"/>
      <c r="AE36" s="205"/>
      <c r="AF36" s="205"/>
    </row>
    <row r="37" spans="2:32">
      <c r="B37" s="238" t="s">
        <v>526</v>
      </c>
      <c r="C37" s="237"/>
      <c r="D37" s="261"/>
      <c r="E37" s="160"/>
      <c r="F37" s="160"/>
      <c r="G37" s="263"/>
      <c r="H37" s="262"/>
      <c r="I37" s="261"/>
      <c r="J37" s="160"/>
      <c r="K37" s="160"/>
      <c r="L37" s="260"/>
      <c r="M37" s="259"/>
      <c r="N37" s="207"/>
      <c r="O37" s="206"/>
      <c r="P37" s="206"/>
      <c r="Q37" s="206"/>
      <c r="R37" s="206"/>
      <c r="S37" s="206"/>
      <c r="T37" s="206"/>
      <c r="U37" s="206"/>
      <c r="V37" s="206"/>
      <c r="W37" s="206"/>
      <c r="X37" s="206"/>
      <c r="Y37" s="206"/>
      <c r="Z37" s="206"/>
      <c r="AC37" s="205"/>
      <c r="AD37" s="205"/>
      <c r="AE37" s="205"/>
      <c r="AF37" s="205"/>
    </row>
    <row r="38" spans="2:32">
      <c r="B38" s="223"/>
      <c r="C38" s="232" t="s">
        <v>196</v>
      </c>
      <c r="D38" s="256">
        <v>55.236383251792859</v>
      </c>
      <c r="E38" s="255">
        <v>120.07846277296881</v>
      </c>
      <c r="F38" s="255">
        <v>125.21438743233784</v>
      </c>
      <c r="G38" s="258">
        <v>109.63567667206689</v>
      </c>
      <c r="H38" s="257">
        <v>410.1649101291664</v>
      </c>
      <c r="I38" s="256">
        <v>76.86099999999999</v>
      </c>
      <c r="J38" s="255">
        <v>131.47799999999995</v>
      </c>
      <c r="K38" s="255">
        <v>143.09045000000015</v>
      </c>
      <c r="L38" s="254">
        <v>134.88728999999967</v>
      </c>
      <c r="M38" s="253">
        <v>486.31673999999975</v>
      </c>
      <c r="N38" s="207"/>
      <c r="O38" s="206"/>
      <c r="P38" s="206"/>
      <c r="Q38" s="206"/>
      <c r="R38" s="206"/>
      <c r="S38" s="206"/>
      <c r="T38" s="206"/>
      <c r="U38" s="206"/>
      <c r="V38" s="206"/>
      <c r="W38" s="206"/>
      <c r="X38" s="206"/>
      <c r="Y38" s="206"/>
      <c r="Z38" s="206"/>
      <c r="AC38" s="205"/>
      <c r="AD38" s="205"/>
      <c r="AE38" s="205"/>
      <c r="AF38" s="205"/>
    </row>
    <row r="39" spans="2:32">
      <c r="B39" s="223"/>
      <c r="C39" s="222" t="s">
        <v>527</v>
      </c>
      <c r="D39" s="250">
        <v>-23.391037143976121</v>
      </c>
      <c r="E39" s="249">
        <v>10.935185890798891</v>
      </c>
      <c r="F39" s="249">
        <v>20.829071775067064</v>
      </c>
      <c r="G39" s="252">
        <v>21.638335643791947</v>
      </c>
      <c r="H39" s="251">
        <v>30.011556165681782</v>
      </c>
      <c r="I39" s="250">
        <v>-35.271999999999991</v>
      </c>
      <c r="J39" s="249">
        <v>29.233033784683016</v>
      </c>
      <c r="K39" s="249">
        <v>22.708119999999951</v>
      </c>
      <c r="L39" s="248">
        <v>32.277340000000095</v>
      </c>
      <c r="M39" s="247">
        <v>48.946493784683071</v>
      </c>
      <c r="N39" s="225"/>
      <c r="O39" s="206"/>
      <c r="P39" s="224"/>
      <c r="Q39" s="206"/>
      <c r="R39" s="206"/>
      <c r="S39" s="206"/>
      <c r="T39" s="206"/>
      <c r="U39" s="206"/>
      <c r="V39" s="206"/>
      <c r="W39" s="206"/>
      <c r="X39" s="206"/>
      <c r="Y39" s="206"/>
      <c r="Z39" s="206"/>
      <c r="AC39" s="205"/>
      <c r="AD39" s="205"/>
      <c r="AE39" s="205"/>
      <c r="AF39" s="205"/>
    </row>
    <row r="40" spans="2:32">
      <c r="B40" s="223"/>
      <c r="C40" s="272" t="s">
        <v>528</v>
      </c>
      <c r="D40" s="269">
        <v>-0.42347155564746169</v>
      </c>
      <c r="E40" s="268">
        <v>9.1067004342601732E-2</v>
      </c>
      <c r="F40" s="268">
        <v>0.16634727208422817</v>
      </c>
      <c r="G40" s="271">
        <v>0.19736582379579537</v>
      </c>
      <c r="H40" s="270">
        <v>7.3169487258748542E-2</v>
      </c>
      <c r="I40" s="269">
        <v>-0.45890633741429326</v>
      </c>
      <c r="J40" s="268">
        <v>0.22234163726770279</v>
      </c>
      <c r="K40" s="268">
        <v>0.15869766291181506</v>
      </c>
      <c r="L40" s="267">
        <v>0.23929118896228233</v>
      </c>
      <c r="M40" s="266">
        <v>0.10064735543482031</v>
      </c>
      <c r="N40" s="207"/>
      <c r="O40" s="206"/>
      <c r="P40" s="206"/>
      <c r="Q40" s="206"/>
      <c r="R40" s="206"/>
      <c r="S40" s="206"/>
      <c r="T40" s="206"/>
      <c r="U40" s="206"/>
      <c r="V40" s="206"/>
      <c r="W40" s="206"/>
      <c r="X40" s="206"/>
      <c r="Y40" s="206"/>
      <c r="Z40" s="206"/>
      <c r="AC40" s="205"/>
      <c r="AD40" s="205"/>
      <c r="AE40" s="205"/>
      <c r="AF40" s="205"/>
    </row>
    <row r="41" spans="2:32">
      <c r="B41" s="215"/>
      <c r="C41" s="214" t="s">
        <v>493</v>
      </c>
      <c r="D41" s="244">
        <v>-32.784165390449502</v>
      </c>
      <c r="E41" s="243">
        <v>1.4824463256374116</v>
      </c>
      <c r="F41" s="243">
        <v>9.4078601057769049</v>
      </c>
      <c r="G41" s="246">
        <v>10.661831187845735</v>
      </c>
      <c r="H41" s="245">
        <v>-11.232027771189451</v>
      </c>
      <c r="I41" s="244">
        <v>-44.684999999999988</v>
      </c>
      <c r="J41" s="243">
        <v>19.508033784683008</v>
      </c>
      <c r="K41" s="243">
        <v>12.801200000000023</v>
      </c>
      <c r="L41" s="242">
        <v>11.10961999999995</v>
      </c>
      <c r="M41" s="241">
        <v>-1.2661462153170078</v>
      </c>
      <c r="N41" s="207"/>
      <c r="O41" s="206"/>
      <c r="P41" s="206"/>
      <c r="Q41" s="206"/>
      <c r="R41" s="206"/>
      <c r="S41" s="206"/>
      <c r="T41" s="206"/>
      <c r="U41" s="206"/>
      <c r="V41" s="206"/>
      <c r="W41" s="206"/>
      <c r="X41" s="206"/>
      <c r="Y41" s="206"/>
      <c r="Z41" s="206"/>
      <c r="AC41" s="205"/>
      <c r="AD41" s="205"/>
      <c r="AE41" s="205"/>
      <c r="AF41" s="205"/>
    </row>
    <row r="42" spans="2:32" ht="5.25" customHeight="1">
      <c r="B42" s="265"/>
      <c r="C42" s="265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07"/>
      <c r="O42" s="206"/>
      <c r="P42" s="206"/>
      <c r="Q42" s="206"/>
      <c r="R42" s="206"/>
      <c r="S42" s="206"/>
      <c r="T42" s="206"/>
      <c r="U42" s="206"/>
      <c r="V42" s="206"/>
      <c r="W42" s="206"/>
      <c r="X42" s="206"/>
      <c r="Y42" s="206"/>
      <c r="Z42" s="206"/>
      <c r="AC42" s="205"/>
      <c r="AD42" s="205"/>
      <c r="AE42" s="205"/>
      <c r="AF42" s="205"/>
    </row>
    <row r="43" spans="2:32">
      <c r="B43" s="238" t="s">
        <v>529</v>
      </c>
      <c r="C43" s="237"/>
      <c r="D43" s="261"/>
      <c r="E43" s="160"/>
      <c r="F43" s="160"/>
      <c r="G43" s="263"/>
      <c r="H43" s="262"/>
      <c r="I43" s="261"/>
      <c r="J43" s="160"/>
      <c r="K43" s="160"/>
      <c r="L43" s="260"/>
      <c r="M43" s="259"/>
      <c r="N43" s="207"/>
      <c r="O43" s="206"/>
      <c r="P43" s="206"/>
      <c r="Q43" s="206"/>
      <c r="R43" s="206"/>
      <c r="S43" s="206"/>
      <c r="T43" s="206"/>
      <c r="U43" s="206"/>
      <c r="V43" s="206"/>
      <c r="W43" s="206"/>
      <c r="X43" s="206"/>
      <c r="Y43" s="206"/>
      <c r="Z43" s="206"/>
      <c r="AC43" s="205"/>
      <c r="AD43" s="205"/>
      <c r="AE43" s="205"/>
      <c r="AF43" s="205"/>
    </row>
    <row r="44" spans="2:32">
      <c r="B44" s="223"/>
      <c r="C44" s="232" t="s">
        <v>530</v>
      </c>
      <c r="D44" s="256">
        <v>44.347945251792908</v>
      </c>
      <c r="E44" s="255">
        <v>98.550884772968743</v>
      </c>
      <c r="F44" s="255">
        <v>104.03550943233779</v>
      </c>
      <c r="G44" s="258">
        <v>89.966971672067075</v>
      </c>
      <c r="H44" s="257">
        <v>336.90131112916652</v>
      </c>
      <c r="I44" s="256">
        <v>76.976999999999975</v>
      </c>
      <c r="J44" s="255">
        <v>111.05799999999999</v>
      </c>
      <c r="K44" s="255">
        <v>127.75907999999993</v>
      </c>
      <c r="L44" s="254">
        <v>96.02521999999999</v>
      </c>
      <c r="M44" s="253">
        <v>411.81929999999988</v>
      </c>
      <c r="N44" s="207"/>
      <c r="O44" s="206"/>
      <c r="P44" s="206"/>
      <c r="Q44" s="206"/>
      <c r="R44" s="206"/>
      <c r="S44" s="206"/>
      <c r="T44" s="206"/>
      <c r="U44" s="206"/>
      <c r="V44" s="206"/>
      <c r="W44" s="206"/>
      <c r="X44" s="206"/>
      <c r="Y44" s="206"/>
      <c r="Z44" s="206"/>
      <c r="AC44" s="205"/>
      <c r="AD44" s="205"/>
      <c r="AE44" s="205"/>
      <c r="AF44" s="205"/>
    </row>
    <row r="45" spans="2:32">
      <c r="B45" s="223"/>
      <c r="C45" s="222" t="s">
        <v>531</v>
      </c>
      <c r="D45" s="250">
        <v>1.7935559999999953</v>
      </c>
      <c r="E45" s="249">
        <v>3.4887080000000594</v>
      </c>
      <c r="F45" s="249">
        <v>3.1771230000000514</v>
      </c>
      <c r="G45" s="252">
        <v>2.9222749999998996</v>
      </c>
      <c r="H45" s="251">
        <v>11.381662000000006</v>
      </c>
      <c r="I45" s="250">
        <v>1.7880000000000109</v>
      </c>
      <c r="J45" s="249">
        <v>3.41599999999994</v>
      </c>
      <c r="K45" s="249">
        <v>3.5760999999999967</v>
      </c>
      <c r="L45" s="248">
        <v>3.4134100000001126</v>
      </c>
      <c r="M45" s="247">
        <v>12.19351000000006</v>
      </c>
      <c r="N45" s="207"/>
      <c r="O45" s="206"/>
      <c r="P45" s="206"/>
      <c r="Q45" s="206"/>
      <c r="R45" s="206"/>
      <c r="S45" s="206"/>
      <c r="T45" s="206"/>
      <c r="U45" s="206"/>
      <c r="V45" s="206"/>
      <c r="W45" s="206"/>
      <c r="X45" s="206"/>
      <c r="Y45" s="206"/>
      <c r="Z45" s="206"/>
      <c r="AC45" s="205"/>
      <c r="AD45" s="205"/>
      <c r="AE45" s="205"/>
      <c r="AF45" s="205"/>
    </row>
    <row r="46" spans="2:32">
      <c r="B46" s="215"/>
      <c r="C46" s="214" t="s">
        <v>532</v>
      </c>
      <c r="D46" s="244">
        <v>12.268763000000007</v>
      </c>
      <c r="E46" s="243">
        <v>24.754968999999988</v>
      </c>
      <c r="F46" s="243">
        <v>24.805488999999966</v>
      </c>
      <c r="G46" s="246">
        <v>22.47477200000003</v>
      </c>
      <c r="H46" s="245">
        <v>84.303992999999991</v>
      </c>
      <c r="I46" s="244">
        <v>13.120000000000005</v>
      </c>
      <c r="J46" s="243">
        <v>23.428999999999974</v>
      </c>
      <c r="K46" s="243">
        <v>25.431230000000028</v>
      </c>
      <c r="L46" s="242">
        <v>23.398239999999987</v>
      </c>
      <c r="M46" s="241">
        <v>85.378469999999993</v>
      </c>
      <c r="N46" s="207"/>
      <c r="O46" s="206"/>
      <c r="P46" s="206"/>
      <c r="Q46" s="206"/>
      <c r="R46" s="206"/>
      <c r="S46" s="206"/>
      <c r="T46" s="206"/>
      <c r="U46" s="206"/>
      <c r="V46" s="206"/>
      <c r="W46" s="206"/>
      <c r="X46" s="206"/>
      <c r="Y46" s="206"/>
      <c r="Z46" s="206"/>
      <c r="AC46" s="205"/>
      <c r="AD46" s="205"/>
      <c r="AE46" s="205"/>
      <c r="AF46" s="205"/>
    </row>
    <row r="47" spans="2:32" ht="5.25" customHeight="1">
      <c r="B47" s="240"/>
      <c r="C47" s="240"/>
      <c r="D47" s="239"/>
      <c r="E47" s="239"/>
      <c r="F47" s="239"/>
      <c r="G47" s="239"/>
      <c r="H47" s="239"/>
      <c r="I47" s="239"/>
      <c r="J47" s="239"/>
      <c r="K47" s="239"/>
      <c r="L47" s="239"/>
      <c r="M47" s="239"/>
      <c r="N47" s="207"/>
      <c r="O47" s="206"/>
      <c r="P47" s="206"/>
      <c r="Q47" s="206"/>
      <c r="R47" s="206"/>
      <c r="S47" s="206"/>
      <c r="T47" s="206"/>
      <c r="U47" s="206"/>
      <c r="V47" s="206"/>
      <c r="W47" s="206"/>
      <c r="X47" s="206"/>
      <c r="Y47" s="206"/>
      <c r="Z47" s="206"/>
      <c r="AC47" s="205"/>
      <c r="AD47" s="205"/>
      <c r="AE47" s="205"/>
      <c r="AF47" s="205"/>
    </row>
    <row r="48" spans="2:32">
      <c r="B48" s="238" t="s">
        <v>539</v>
      </c>
      <c r="C48" s="237"/>
      <c r="D48" s="261"/>
      <c r="E48" s="160"/>
      <c r="F48" s="160"/>
      <c r="G48" s="263"/>
      <c r="H48" s="262"/>
      <c r="I48" s="261"/>
      <c r="J48" s="160"/>
      <c r="K48" s="160"/>
      <c r="L48" s="260"/>
      <c r="M48" s="259"/>
      <c r="N48" s="207"/>
      <c r="O48" s="206"/>
      <c r="P48" s="206"/>
      <c r="Q48" s="206"/>
      <c r="R48" s="206"/>
      <c r="S48" s="206"/>
      <c r="T48" s="206"/>
      <c r="U48" s="206"/>
      <c r="V48" s="206"/>
      <c r="W48" s="206"/>
      <c r="X48" s="206"/>
      <c r="Y48" s="206"/>
      <c r="Z48" s="206"/>
      <c r="AC48" s="205"/>
      <c r="AD48" s="205"/>
      <c r="AE48" s="205"/>
      <c r="AF48" s="205"/>
    </row>
    <row r="49" spans="2:32">
      <c r="B49" s="223"/>
      <c r="C49" s="232" t="s">
        <v>530</v>
      </c>
      <c r="D49" s="256">
        <v>-21.631985143976109</v>
      </c>
      <c r="E49" s="255">
        <v>9.5883328907988812</v>
      </c>
      <c r="F49" s="255">
        <v>20.199511775067052</v>
      </c>
      <c r="G49" s="258">
        <v>20.873251643791974</v>
      </c>
      <c r="H49" s="257">
        <v>29.029111165681798</v>
      </c>
      <c r="I49" s="256">
        <v>-31.716999999999999</v>
      </c>
      <c r="J49" s="255">
        <v>29.267081000000005</v>
      </c>
      <c r="K49" s="255">
        <v>21.670459999999963</v>
      </c>
      <c r="L49" s="254">
        <v>26.662775000000011</v>
      </c>
      <c r="M49" s="253">
        <v>45.883315999999979</v>
      </c>
      <c r="N49" s="207"/>
      <c r="O49" s="206"/>
      <c r="P49" s="206"/>
      <c r="Q49" s="206"/>
      <c r="R49" s="206"/>
      <c r="S49" s="206"/>
      <c r="T49" s="206"/>
      <c r="U49" s="206"/>
      <c r="V49" s="206"/>
      <c r="W49" s="206"/>
      <c r="X49" s="206"/>
      <c r="Y49" s="206"/>
      <c r="Z49" s="206"/>
      <c r="AC49" s="205"/>
      <c r="AD49" s="205"/>
      <c r="AE49" s="205"/>
      <c r="AF49" s="205"/>
    </row>
    <row r="50" spans="2:32">
      <c r="B50" s="223"/>
      <c r="C50" s="222" t="s">
        <v>531</v>
      </c>
      <c r="D50" s="250">
        <v>0.43716500000000025</v>
      </c>
      <c r="E50" s="249">
        <v>1.2054459999999878</v>
      </c>
      <c r="F50" s="249">
        <v>1.0949860000000058</v>
      </c>
      <c r="G50" s="252">
        <v>-7.0329476969885718</v>
      </c>
      <c r="H50" s="251">
        <v>-4.295350696988578</v>
      </c>
      <c r="I50" s="250">
        <v>7.5749034759532634</v>
      </c>
      <c r="J50" s="249">
        <v>-6.2149034759532782</v>
      </c>
      <c r="K50" s="249">
        <v>1.0460799999999892</v>
      </c>
      <c r="L50" s="248">
        <v>-10.940609817115671</v>
      </c>
      <c r="M50" s="247">
        <v>-8.5345298171156969</v>
      </c>
      <c r="N50" s="207"/>
      <c r="O50" s="206"/>
      <c r="P50" s="206"/>
      <c r="Q50" s="206"/>
      <c r="R50" s="206"/>
      <c r="S50" s="206"/>
      <c r="T50" s="206"/>
      <c r="U50" s="206"/>
      <c r="V50" s="206"/>
      <c r="W50" s="206"/>
      <c r="X50" s="206"/>
      <c r="Y50" s="206"/>
      <c r="Z50" s="206"/>
      <c r="AC50" s="205"/>
      <c r="AD50" s="205"/>
      <c r="AE50" s="205"/>
      <c r="AF50" s="205"/>
    </row>
    <row r="51" spans="2:32">
      <c r="B51" s="215"/>
      <c r="C51" s="214" t="s">
        <v>532</v>
      </c>
      <c r="D51" s="244">
        <v>-2.1962170000000008</v>
      </c>
      <c r="E51" s="243">
        <v>0.14140100000000544</v>
      </c>
      <c r="F51" s="243">
        <v>-0.46372200000000419</v>
      </c>
      <c r="G51" s="246">
        <v>1.3412999999992792E-2</v>
      </c>
      <c r="H51" s="245">
        <v>-2.5051250000000067</v>
      </c>
      <c r="I51" s="244">
        <v>-2.1080000000000005</v>
      </c>
      <c r="J51" s="243">
        <v>-0.8559999999999981</v>
      </c>
      <c r="K51" s="243">
        <v>-8.4200000000009823E-3</v>
      </c>
      <c r="L51" s="242">
        <v>-1.5215149999999937</v>
      </c>
      <c r="M51" s="241">
        <v>-4.4939349999999934</v>
      </c>
      <c r="N51" s="207"/>
      <c r="O51" s="206"/>
      <c r="P51" s="206"/>
      <c r="Q51" s="206"/>
      <c r="R51" s="206"/>
      <c r="S51" s="206"/>
      <c r="T51" s="206"/>
      <c r="U51" s="206"/>
      <c r="V51" s="206"/>
      <c r="W51" s="206"/>
      <c r="X51" s="206"/>
      <c r="Y51" s="206"/>
      <c r="Z51" s="206"/>
      <c r="AC51" s="205"/>
      <c r="AD51" s="205"/>
      <c r="AE51" s="205"/>
      <c r="AF51" s="205"/>
    </row>
    <row r="52" spans="2:32" ht="5.25" customHeight="1">
      <c r="B52" s="240"/>
      <c r="C52" s="240"/>
      <c r="D52" s="239"/>
      <c r="E52" s="239"/>
      <c r="F52" s="239"/>
      <c r="G52" s="239"/>
      <c r="H52" s="239"/>
      <c r="I52" s="239"/>
      <c r="J52" s="239"/>
      <c r="K52" s="239"/>
      <c r="L52" s="239"/>
      <c r="M52" s="239"/>
      <c r="N52" s="207"/>
      <c r="O52" s="206"/>
      <c r="P52" s="206"/>
      <c r="Q52" s="206"/>
      <c r="R52" s="206"/>
      <c r="S52" s="206"/>
      <c r="T52" s="206"/>
      <c r="U52" s="206"/>
      <c r="V52" s="206"/>
      <c r="W52" s="206"/>
      <c r="X52" s="206"/>
      <c r="Y52" s="206"/>
      <c r="Z52" s="206"/>
      <c r="AC52" s="205"/>
      <c r="AD52" s="205"/>
      <c r="AE52" s="205"/>
      <c r="AF52" s="205"/>
    </row>
    <row r="53" spans="2:32">
      <c r="B53" s="238" t="s">
        <v>533</v>
      </c>
      <c r="C53" s="237"/>
      <c r="D53" s="235"/>
      <c r="E53" s="175"/>
      <c r="F53" s="175"/>
      <c r="G53" s="174"/>
      <c r="H53" s="236"/>
      <c r="I53" s="235"/>
      <c r="J53" s="175"/>
      <c r="K53" s="175"/>
      <c r="L53" s="234"/>
      <c r="M53" s="233"/>
      <c r="N53" s="207"/>
      <c r="O53" s="206"/>
      <c r="P53" s="206"/>
      <c r="Q53" s="206"/>
      <c r="R53" s="206"/>
      <c r="S53" s="206"/>
      <c r="T53" s="206"/>
      <c r="U53" s="206"/>
      <c r="V53" s="206"/>
      <c r="W53" s="206"/>
      <c r="X53" s="206"/>
      <c r="Y53" s="206"/>
      <c r="Z53" s="206"/>
      <c r="AC53" s="205"/>
      <c r="AD53" s="205"/>
      <c r="AE53" s="205"/>
      <c r="AF53" s="205"/>
    </row>
    <row r="54" spans="2:32">
      <c r="B54" s="223"/>
      <c r="C54" s="232" t="s">
        <v>530</v>
      </c>
      <c r="D54" s="229">
        <v>-0.48777874648209474</v>
      </c>
      <c r="E54" s="228">
        <v>9.7293219770552886E-2</v>
      </c>
      <c r="F54" s="228">
        <v>0.19415978145619917</v>
      </c>
      <c r="G54" s="231">
        <v>0.23201016168328689</v>
      </c>
      <c r="H54" s="230">
        <v>8.6165028768772467E-2</v>
      </c>
      <c r="I54" s="229">
        <v>-0.41203216545201826</v>
      </c>
      <c r="J54" s="228">
        <v>0.26352969619478117</v>
      </c>
      <c r="K54" s="228">
        <v>0.1696197248759147</v>
      </c>
      <c r="L54" s="227">
        <v>0.27766429485920485</v>
      </c>
      <c r="M54" s="226">
        <v>0.11141613809746166</v>
      </c>
      <c r="N54" s="225"/>
      <c r="O54" s="206"/>
      <c r="P54" s="224"/>
      <c r="Q54" s="206"/>
      <c r="R54" s="206"/>
      <c r="S54" s="206"/>
      <c r="T54" s="206"/>
      <c r="U54" s="206"/>
      <c r="V54" s="206"/>
      <c r="W54" s="206"/>
      <c r="X54" s="206"/>
      <c r="Y54" s="206"/>
      <c r="Z54" s="206"/>
      <c r="AC54" s="205"/>
      <c r="AD54" s="205"/>
      <c r="AE54" s="205"/>
      <c r="AF54" s="205"/>
    </row>
    <row r="55" spans="2:32">
      <c r="B55" s="223"/>
      <c r="C55" s="222" t="s">
        <v>531</v>
      </c>
      <c r="D55" s="219">
        <v>0.24374204095104998</v>
      </c>
      <c r="E55" s="218">
        <v>0.34552791463199767</v>
      </c>
      <c r="F55" s="218">
        <v>0.3446470281446416</v>
      </c>
      <c r="G55" s="221">
        <v>-2.4066686732045457</v>
      </c>
      <c r="H55" s="220">
        <v>-0.37739222066061845</v>
      </c>
      <c r="I55" s="219">
        <v>4.2365231968418442</v>
      </c>
      <c r="J55" s="218">
        <v>-1.8193511346467761</v>
      </c>
      <c r="K55" s="218">
        <v>0.29251978412236518</v>
      </c>
      <c r="L55" s="217">
        <v>-3.2051847909027367</v>
      </c>
      <c r="M55" s="216">
        <v>-0.69992396095264242</v>
      </c>
      <c r="N55" s="207"/>
      <c r="O55" s="206"/>
      <c r="P55" s="206"/>
      <c r="Q55" s="206"/>
      <c r="R55" s="206"/>
      <c r="S55" s="206"/>
      <c r="T55" s="206"/>
      <c r="U55" s="206"/>
      <c r="V55" s="206"/>
      <c r="W55" s="206"/>
      <c r="X55" s="206"/>
      <c r="Y55" s="206"/>
      <c r="Z55" s="206"/>
      <c r="AC55" s="205"/>
      <c r="AD55" s="205"/>
      <c r="AE55" s="205"/>
      <c r="AF55" s="205"/>
    </row>
    <row r="56" spans="2:32">
      <c r="B56" s="215"/>
      <c r="C56" s="214" t="s">
        <v>532</v>
      </c>
      <c r="D56" s="211">
        <v>-0.17900883732125231</v>
      </c>
      <c r="E56" s="210">
        <v>5.7120249271976672E-3</v>
      </c>
      <c r="F56" s="210">
        <v>-1.8694330113790736E-2</v>
      </c>
      <c r="G56" s="213">
        <v>5.9680249481475385E-4</v>
      </c>
      <c r="H56" s="212">
        <v>-2.9715377775759767E-2</v>
      </c>
      <c r="I56" s="211">
        <v>-0.16067073170731705</v>
      </c>
      <c r="J56" s="210">
        <v>-3.653591702590802E-2</v>
      </c>
      <c r="K56" s="210">
        <v>-3.3108897996679564E-4</v>
      </c>
      <c r="L56" s="209">
        <v>-6.5026899459104379E-2</v>
      </c>
      <c r="M56" s="208">
        <v>-5.2635459501675232E-2</v>
      </c>
      <c r="N56" s="207"/>
      <c r="O56" s="206"/>
      <c r="P56" s="206"/>
      <c r="Q56" s="206"/>
      <c r="R56" s="206"/>
      <c r="S56" s="206"/>
      <c r="T56" s="206"/>
      <c r="U56" s="206"/>
      <c r="V56" s="206"/>
      <c r="W56" s="206"/>
      <c r="X56" s="206"/>
      <c r="Y56" s="206"/>
      <c r="Z56" s="206"/>
      <c r="AC56" s="205"/>
      <c r="AD56" s="205"/>
      <c r="AE56" s="205"/>
      <c r="AF56" s="205"/>
    </row>
    <row r="70" ht="5.25" customHeight="1"/>
    <row r="75" ht="5.25" customHeight="1"/>
  </sheetData>
  <pageMargins left="0.31496062992125984" right="0.31496062992125984" top="0.74803149606299213" bottom="0.74803149606299213" header="0.31496062992125984" footer="0.31496062992125984"/>
  <pageSetup paperSize="9"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A826-3A9F-463E-9EAD-7112687CF48B}">
  <sheetPr>
    <pageSetUpPr fitToPage="1"/>
  </sheetPr>
  <dimension ref="B2:AK75"/>
  <sheetViews>
    <sheetView showGridLines="0" zoomScale="85" zoomScaleNormal="85" workbookViewId="0">
      <selection activeCell="AG36" sqref="AG36"/>
    </sheetView>
  </sheetViews>
  <sheetFormatPr defaultColWidth="9.140625" defaultRowHeight="12.75"/>
  <cols>
    <col min="1" max="1" width="1.140625" style="204" customWidth="1"/>
    <col min="2" max="2" width="1.28515625" style="204" customWidth="1"/>
    <col min="3" max="3" width="22.85546875" style="204" customWidth="1"/>
    <col min="4" max="13" width="8.140625" style="204" customWidth="1"/>
    <col min="14" max="14" width="1.85546875" style="204" customWidth="1"/>
    <col min="15" max="15" width="1.28515625" style="204" customWidth="1"/>
    <col min="16" max="16" width="22.85546875" style="204" customWidth="1"/>
    <col min="17" max="26" width="8.140625" style="204" customWidth="1"/>
    <col min="27" max="27" width="1.140625" style="204" customWidth="1"/>
    <col min="28" max="16384" width="9.140625" style="204"/>
  </cols>
  <sheetData>
    <row r="2" spans="2:37">
      <c r="B2" s="310" t="s">
        <v>514</v>
      </c>
      <c r="C2" s="309"/>
      <c r="D2" s="307" t="s">
        <v>555</v>
      </c>
      <c r="E2" s="306" t="s">
        <v>555</v>
      </c>
      <c r="F2" s="306" t="s">
        <v>555</v>
      </c>
      <c r="G2" s="308" t="s">
        <v>555</v>
      </c>
      <c r="H2" s="308" t="s">
        <v>555</v>
      </c>
      <c r="I2" s="307" t="s">
        <v>555</v>
      </c>
      <c r="J2" s="306" t="s">
        <v>555</v>
      </c>
      <c r="K2" s="306" t="s">
        <v>555</v>
      </c>
      <c r="L2" s="305" t="s">
        <v>555</v>
      </c>
      <c r="M2" s="305" t="s">
        <v>555</v>
      </c>
      <c r="O2" s="304" t="s">
        <v>514</v>
      </c>
      <c r="P2" s="303"/>
      <c r="Q2" s="301" t="s">
        <v>553</v>
      </c>
      <c r="R2" s="300" t="s">
        <v>553</v>
      </c>
      <c r="S2" s="300" t="s">
        <v>553</v>
      </c>
      <c r="T2" s="302" t="s">
        <v>553</v>
      </c>
      <c r="U2" s="302" t="s">
        <v>553</v>
      </c>
      <c r="V2" s="301" t="s">
        <v>553</v>
      </c>
      <c r="W2" s="300" t="s">
        <v>553</v>
      </c>
      <c r="X2" s="300" t="s">
        <v>553</v>
      </c>
      <c r="Y2" s="299" t="s">
        <v>553</v>
      </c>
      <c r="Z2" s="299" t="s">
        <v>553</v>
      </c>
    </row>
    <row r="3" spans="2:37">
      <c r="B3" s="298" t="s">
        <v>554</v>
      </c>
      <c r="C3" s="297"/>
      <c r="D3" s="295" t="s">
        <v>550</v>
      </c>
      <c r="E3" s="294" t="s">
        <v>549</v>
      </c>
      <c r="F3" s="294" t="s">
        <v>548</v>
      </c>
      <c r="G3" s="296" t="s">
        <v>547</v>
      </c>
      <c r="H3" s="296">
        <v>2015</v>
      </c>
      <c r="I3" s="295" t="s">
        <v>546</v>
      </c>
      <c r="J3" s="294" t="s">
        <v>545</v>
      </c>
      <c r="K3" s="294" t="s">
        <v>544</v>
      </c>
      <c r="L3" s="293" t="s">
        <v>543</v>
      </c>
      <c r="M3" s="293">
        <v>2016</v>
      </c>
      <c r="O3" s="292" t="s">
        <v>553</v>
      </c>
      <c r="P3" s="291"/>
      <c r="Q3" s="289" t="s">
        <v>550</v>
      </c>
      <c r="R3" s="288" t="s">
        <v>549</v>
      </c>
      <c r="S3" s="288" t="s">
        <v>548</v>
      </c>
      <c r="T3" s="290" t="s">
        <v>547</v>
      </c>
      <c r="U3" s="290">
        <v>2015</v>
      </c>
      <c r="V3" s="289" t="s">
        <v>546</v>
      </c>
      <c r="W3" s="288" t="s">
        <v>545</v>
      </c>
      <c r="X3" s="288" t="s">
        <v>544</v>
      </c>
      <c r="Y3" s="287" t="s">
        <v>543</v>
      </c>
      <c r="Z3" s="287">
        <v>2016</v>
      </c>
    </row>
    <row r="4" spans="2:37">
      <c r="B4" s="238" t="s">
        <v>521</v>
      </c>
      <c r="C4" s="237"/>
      <c r="D4" s="261"/>
      <c r="E4" s="160"/>
      <c r="F4" s="160"/>
      <c r="G4" s="263"/>
      <c r="H4" s="262"/>
      <c r="I4" s="261"/>
      <c r="J4" s="160"/>
      <c r="K4" s="160"/>
      <c r="L4" s="260"/>
      <c r="M4" s="259"/>
      <c r="O4" s="238" t="s">
        <v>521</v>
      </c>
      <c r="P4" s="237"/>
      <c r="Q4" s="261"/>
      <c r="R4" s="160"/>
      <c r="S4" s="160"/>
      <c r="T4" s="263"/>
      <c r="U4" s="262"/>
      <c r="V4" s="261"/>
      <c r="W4" s="160"/>
      <c r="X4" s="160"/>
      <c r="Y4" s="260"/>
      <c r="Z4" s="259"/>
    </row>
    <row r="5" spans="2:37">
      <c r="B5" s="223"/>
      <c r="C5" s="232" t="s">
        <v>522</v>
      </c>
      <c r="D5" s="256">
        <v>3293.596</v>
      </c>
      <c r="E5" s="255">
        <v>4297.9750000000004</v>
      </c>
      <c r="F5" s="255">
        <v>4238.4709999999995</v>
      </c>
      <c r="G5" s="258">
        <v>3909.5290000000005</v>
      </c>
      <c r="H5" s="257">
        <v>15739.571</v>
      </c>
      <c r="I5" s="256">
        <v>3398.1779999999999</v>
      </c>
      <c r="J5" s="255">
        <v>4571.9319999999998</v>
      </c>
      <c r="K5" s="255">
        <v>4354.2130000000006</v>
      </c>
      <c r="L5" s="254">
        <v>3994.1509999999998</v>
      </c>
      <c r="M5" s="253">
        <v>16318.474</v>
      </c>
      <c r="O5" s="223"/>
      <c r="P5" s="232" t="s">
        <v>522</v>
      </c>
      <c r="Q5" s="256">
        <v>6050.67</v>
      </c>
      <c r="R5" s="255">
        <v>7822.4849999999988</v>
      </c>
      <c r="S5" s="255">
        <v>7173.4340000000011</v>
      </c>
      <c r="T5" s="258">
        <v>7052.4930000000022</v>
      </c>
      <c r="U5" s="257">
        <v>28099.082000000002</v>
      </c>
      <c r="V5" s="256">
        <v>6173.174</v>
      </c>
      <c r="W5" s="255">
        <v>8024.2980000000016</v>
      </c>
      <c r="X5" s="255">
        <v>7331.4219999999987</v>
      </c>
      <c r="Y5" s="254">
        <v>7072.5600000000013</v>
      </c>
      <c r="Z5" s="253">
        <v>28601.454000000002</v>
      </c>
      <c r="AC5" s="205"/>
      <c r="AD5" s="205"/>
      <c r="AE5" s="205"/>
      <c r="AF5" s="205"/>
      <c r="AG5" s="286"/>
      <c r="AH5" s="286"/>
      <c r="AI5" s="286"/>
      <c r="AJ5" s="286"/>
      <c r="AK5" s="286"/>
    </row>
    <row r="6" spans="2:37">
      <c r="B6" s="223"/>
      <c r="C6" s="222" t="s">
        <v>523</v>
      </c>
      <c r="D6" s="250">
        <v>12263.088</v>
      </c>
      <c r="E6" s="249">
        <v>14956.602000000003</v>
      </c>
      <c r="F6" s="249">
        <v>14481.932999999997</v>
      </c>
      <c r="G6" s="252">
        <v>13442.521000000001</v>
      </c>
      <c r="H6" s="251">
        <v>55144.144</v>
      </c>
      <c r="I6" s="250">
        <v>12080.116</v>
      </c>
      <c r="J6" s="249">
        <v>15126.860999999999</v>
      </c>
      <c r="K6" s="249">
        <v>14830.856</v>
      </c>
      <c r="L6" s="248">
        <v>13968.571000000018</v>
      </c>
      <c r="M6" s="247">
        <v>56006.404000000017</v>
      </c>
      <c r="O6" s="223"/>
      <c r="P6" s="222" t="s">
        <v>523</v>
      </c>
      <c r="Q6" s="250">
        <v>18026.472999999998</v>
      </c>
      <c r="R6" s="249">
        <v>21425.447000000007</v>
      </c>
      <c r="S6" s="249">
        <v>20169.413999999997</v>
      </c>
      <c r="T6" s="252">
        <v>19349.207999999999</v>
      </c>
      <c r="U6" s="251">
        <v>78970.542000000001</v>
      </c>
      <c r="V6" s="250">
        <v>17492.171000000002</v>
      </c>
      <c r="W6" s="249">
        <v>22006.221999999994</v>
      </c>
      <c r="X6" s="249">
        <v>20669.569000000003</v>
      </c>
      <c r="Y6" s="248">
        <v>19486.035000000018</v>
      </c>
      <c r="Z6" s="247">
        <v>79653.997000000018</v>
      </c>
      <c r="AC6" s="205"/>
      <c r="AD6" s="205"/>
      <c r="AE6" s="205"/>
      <c r="AF6" s="205"/>
      <c r="AG6" s="286"/>
      <c r="AH6" s="286"/>
      <c r="AI6" s="286"/>
      <c r="AJ6" s="286"/>
      <c r="AK6" s="286"/>
    </row>
    <row r="7" spans="2:37" ht="13.5">
      <c r="B7" s="223"/>
      <c r="C7" s="222" t="s">
        <v>542</v>
      </c>
      <c r="D7" s="250">
        <v>2324.7249999999999</v>
      </c>
      <c r="E7" s="249">
        <v>2967.8070000000012</v>
      </c>
      <c r="F7" s="249">
        <v>2956.7939999999999</v>
      </c>
      <c r="G7" s="252">
        <v>2860.5589999999975</v>
      </c>
      <c r="H7" s="251">
        <v>11109.884999999998</v>
      </c>
      <c r="I7" s="250">
        <v>2454.6759999999999</v>
      </c>
      <c r="J7" s="249">
        <v>3264.8179999999998</v>
      </c>
      <c r="K7" s="249">
        <v>3124.4710000000005</v>
      </c>
      <c r="L7" s="248">
        <v>3023.8450000000012</v>
      </c>
      <c r="M7" s="247">
        <v>11867.810000000001</v>
      </c>
      <c r="O7" s="223"/>
      <c r="P7" s="222" t="s">
        <v>542</v>
      </c>
      <c r="Q7" s="250">
        <v>3712.8859999999995</v>
      </c>
      <c r="R7" s="249">
        <v>4623.7890000000016</v>
      </c>
      <c r="S7" s="249">
        <v>4353.2189999999991</v>
      </c>
      <c r="T7" s="252">
        <v>4379.3329999999987</v>
      </c>
      <c r="U7" s="251">
        <v>17069.226999999999</v>
      </c>
      <c r="V7" s="250">
        <v>3856.1660000000002</v>
      </c>
      <c r="W7" s="249">
        <v>4974.5639999999994</v>
      </c>
      <c r="X7" s="249">
        <v>4653.3970000000008</v>
      </c>
      <c r="Y7" s="248">
        <v>4595.5840000000026</v>
      </c>
      <c r="Z7" s="247">
        <v>18079.711000000003</v>
      </c>
      <c r="AC7" s="205"/>
      <c r="AD7" s="205"/>
      <c r="AE7" s="205"/>
      <c r="AF7" s="205"/>
      <c r="AG7" s="286"/>
      <c r="AH7" s="286"/>
      <c r="AI7" s="286"/>
      <c r="AJ7" s="286"/>
      <c r="AK7" s="286"/>
    </row>
    <row r="8" spans="2:37">
      <c r="B8" s="215"/>
      <c r="C8" s="214" t="s">
        <v>525</v>
      </c>
      <c r="D8" s="244">
        <v>750.73699999999997</v>
      </c>
      <c r="E8" s="243">
        <v>792.47799999999995</v>
      </c>
      <c r="F8" s="243">
        <v>736.5150000000001</v>
      </c>
      <c r="G8" s="246">
        <v>713.97299999999996</v>
      </c>
      <c r="H8" s="245">
        <v>2993.703</v>
      </c>
      <c r="I8" s="244">
        <v>642.91399999999999</v>
      </c>
      <c r="J8" s="243">
        <v>744.8</v>
      </c>
      <c r="K8" s="243">
        <v>838.99800000000005</v>
      </c>
      <c r="L8" s="242">
        <v>817.57900000000018</v>
      </c>
      <c r="M8" s="241">
        <v>3044.2910000000002</v>
      </c>
      <c r="O8" s="215"/>
      <c r="P8" s="214" t="s">
        <v>525</v>
      </c>
      <c r="Q8" s="244">
        <v>750.73699999999997</v>
      </c>
      <c r="R8" s="243">
        <v>792.47799999999995</v>
      </c>
      <c r="S8" s="243">
        <v>736.5150000000001</v>
      </c>
      <c r="T8" s="246">
        <v>713.97299999999996</v>
      </c>
      <c r="U8" s="245">
        <v>2993.703</v>
      </c>
      <c r="V8" s="244">
        <v>642.91399999999999</v>
      </c>
      <c r="W8" s="243">
        <v>744.8</v>
      </c>
      <c r="X8" s="243">
        <v>838.99800000000005</v>
      </c>
      <c r="Y8" s="242">
        <v>817.57900000000018</v>
      </c>
      <c r="Z8" s="241">
        <v>3044.2910000000002</v>
      </c>
      <c r="AC8" s="205"/>
      <c r="AD8" s="205"/>
      <c r="AE8" s="205"/>
      <c r="AF8" s="205"/>
      <c r="AG8" s="286"/>
      <c r="AH8" s="286"/>
      <c r="AI8" s="286"/>
      <c r="AJ8" s="286"/>
      <c r="AK8" s="286"/>
    </row>
    <row r="9" spans="2:37">
      <c r="B9" s="238" t="s">
        <v>526</v>
      </c>
      <c r="C9" s="237"/>
      <c r="D9" s="261"/>
      <c r="E9" s="160"/>
      <c r="F9" s="160"/>
      <c r="G9" s="263"/>
      <c r="H9" s="262"/>
      <c r="I9" s="261"/>
      <c r="J9" s="160"/>
      <c r="K9" s="160"/>
      <c r="L9" s="260"/>
      <c r="M9" s="259"/>
      <c r="O9" s="238" t="s">
        <v>526</v>
      </c>
      <c r="P9" s="237"/>
      <c r="Q9" s="261"/>
      <c r="R9" s="160"/>
      <c r="S9" s="160"/>
      <c r="T9" s="263"/>
      <c r="U9" s="262"/>
      <c r="V9" s="261"/>
      <c r="W9" s="160"/>
      <c r="X9" s="160"/>
      <c r="Y9" s="260"/>
      <c r="Z9" s="259"/>
      <c r="AC9" s="205"/>
      <c r="AD9" s="205"/>
      <c r="AE9" s="205"/>
      <c r="AF9" s="205"/>
      <c r="AG9" s="286"/>
      <c r="AH9" s="286"/>
      <c r="AI9" s="286"/>
      <c r="AJ9" s="286"/>
      <c r="AK9" s="286"/>
    </row>
    <row r="10" spans="2:37">
      <c r="B10" s="223"/>
      <c r="C10" s="232" t="s">
        <v>196</v>
      </c>
      <c r="D10" s="256">
        <v>697.81239000000005</v>
      </c>
      <c r="E10" s="255">
        <v>882.8897300000001</v>
      </c>
      <c r="F10" s="255">
        <v>870.83322000000021</v>
      </c>
      <c r="G10" s="258">
        <v>773.18415999999934</v>
      </c>
      <c r="H10" s="257">
        <v>3224.7194999999997</v>
      </c>
      <c r="I10" s="256">
        <v>683.45155</v>
      </c>
      <c r="J10" s="255">
        <v>878.68772000000013</v>
      </c>
      <c r="K10" s="255">
        <v>824.38370999999961</v>
      </c>
      <c r="L10" s="254">
        <v>737.4974400000001</v>
      </c>
      <c r="M10" s="253">
        <v>3124.0204199999998</v>
      </c>
      <c r="O10" s="223"/>
      <c r="P10" s="232" t="s">
        <v>196</v>
      </c>
      <c r="Q10" s="256">
        <v>1086.907017</v>
      </c>
      <c r="R10" s="255">
        <v>1353.4940890000003</v>
      </c>
      <c r="S10" s="255">
        <v>1274.5816580000001</v>
      </c>
      <c r="T10" s="258">
        <v>1191.8136699999995</v>
      </c>
      <c r="U10" s="257">
        <v>4906.7964339999999</v>
      </c>
      <c r="V10" s="256">
        <v>1063.572496</v>
      </c>
      <c r="W10" s="255">
        <v>1338.8711580000002</v>
      </c>
      <c r="X10" s="255">
        <v>1227.4960499999993</v>
      </c>
      <c r="Y10" s="254">
        <v>1138.16212</v>
      </c>
      <c r="Z10" s="253">
        <v>4768.1018239999994</v>
      </c>
      <c r="AC10" s="205"/>
      <c r="AD10" s="205"/>
      <c r="AE10" s="205"/>
      <c r="AF10" s="205"/>
      <c r="AG10" s="286"/>
      <c r="AH10" s="286"/>
      <c r="AI10" s="286"/>
      <c r="AJ10" s="286"/>
      <c r="AK10" s="286"/>
    </row>
    <row r="11" spans="2:37">
      <c r="B11" s="223"/>
      <c r="C11" s="222" t="s">
        <v>527</v>
      </c>
      <c r="D11" s="250">
        <v>27.09816</v>
      </c>
      <c r="E11" s="249">
        <v>169.17717999999999</v>
      </c>
      <c r="F11" s="249">
        <v>172.21837000000002</v>
      </c>
      <c r="G11" s="252">
        <v>142.35818</v>
      </c>
      <c r="H11" s="251">
        <v>510.85189000000003</v>
      </c>
      <c r="I11" s="250">
        <v>34.286449999999995</v>
      </c>
      <c r="J11" s="249">
        <v>185.41471000000001</v>
      </c>
      <c r="K11" s="249">
        <v>155.32909000000001</v>
      </c>
      <c r="L11" s="248">
        <v>95.100489999999922</v>
      </c>
      <c r="M11" s="247">
        <v>470.13073999999995</v>
      </c>
      <c r="O11" s="223"/>
      <c r="P11" s="222" t="s">
        <v>527</v>
      </c>
      <c r="Q11" s="250">
        <v>56.644424999999991</v>
      </c>
      <c r="R11" s="249">
        <v>243.81982900000011</v>
      </c>
      <c r="S11" s="249">
        <v>210.52866199999983</v>
      </c>
      <c r="T11" s="252">
        <v>177.36746000000005</v>
      </c>
      <c r="U11" s="251">
        <v>688.36037599999997</v>
      </c>
      <c r="V11" s="250">
        <v>53.370885999999992</v>
      </c>
      <c r="W11" s="249">
        <v>252.27976699999999</v>
      </c>
      <c r="X11" s="249">
        <v>208.70035000000001</v>
      </c>
      <c r="Y11" s="248">
        <v>108.01610999999991</v>
      </c>
      <c r="Z11" s="247">
        <v>622.3671129999999</v>
      </c>
      <c r="AC11" s="205"/>
      <c r="AD11" s="205"/>
      <c r="AE11" s="205"/>
      <c r="AF11" s="205"/>
      <c r="AG11" s="286"/>
      <c r="AH11" s="286"/>
      <c r="AI11" s="286"/>
      <c r="AJ11" s="286"/>
      <c r="AK11" s="286"/>
    </row>
    <row r="12" spans="2:37">
      <c r="B12" s="223"/>
      <c r="C12" s="272" t="s">
        <v>528</v>
      </c>
      <c r="D12" s="269">
        <v>3.8833016421505495E-2</v>
      </c>
      <c r="E12" s="268">
        <v>0.19161756474390065</v>
      </c>
      <c r="F12" s="268">
        <v>0.1977627472686446</v>
      </c>
      <c r="G12" s="271">
        <v>0.18411936943974658</v>
      </c>
      <c r="H12" s="270">
        <v>0.15841746545707311</v>
      </c>
      <c r="I12" s="269">
        <v>5.016661385872926E-2</v>
      </c>
      <c r="J12" s="268">
        <v>0.21101320273373114</v>
      </c>
      <c r="K12" s="268">
        <v>0.18841843684659912</v>
      </c>
      <c r="L12" s="267">
        <v>0.12895026455956229</v>
      </c>
      <c r="M12" s="266">
        <v>0.15048900992779041</v>
      </c>
      <c r="O12" s="223"/>
      <c r="P12" s="272" t="s">
        <v>528</v>
      </c>
      <c r="Q12" s="269">
        <v>5.2115244555459517E-2</v>
      </c>
      <c r="R12" s="268">
        <v>0.1801410371730113</v>
      </c>
      <c r="S12" s="268">
        <v>0.16517471491810831</v>
      </c>
      <c r="T12" s="271">
        <v>0.14882146804038598</v>
      </c>
      <c r="U12" s="270">
        <v>0.14028712730575854</v>
      </c>
      <c r="V12" s="269">
        <v>5.0180769247722246E-2</v>
      </c>
      <c r="W12" s="268">
        <v>0.18842721757996073</v>
      </c>
      <c r="X12" s="268">
        <v>0.17002119884622044</v>
      </c>
      <c r="Y12" s="267">
        <v>9.4903975542605407E-2</v>
      </c>
      <c r="Z12" s="266">
        <v>0.13052722780947054</v>
      </c>
      <c r="AC12" s="205"/>
      <c r="AD12" s="205"/>
      <c r="AE12" s="205"/>
      <c r="AF12" s="205"/>
      <c r="AG12" s="286"/>
      <c r="AH12" s="286"/>
      <c r="AI12" s="286"/>
      <c r="AJ12" s="286"/>
      <c r="AK12" s="286"/>
    </row>
    <row r="13" spans="2:37">
      <c r="B13" s="215"/>
      <c r="C13" s="214" t="s">
        <v>493</v>
      </c>
      <c r="D13" s="244">
        <v>-20.70018</v>
      </c>
      <c r="E13" s="243">
        <v>120.50364</v>
      </c>
      <c r="F13" s="243">
        <v>123.71573000000001</v>
      </c>
      <c r="G13" s="246">
        <v>93.245989999999978</v>
      </c>
      <c r="H13" s="245">
        <v>316.76517999999999</v>
      </c>
      <c r="I13" s="244">
        <v>-7.5661400000000008</v>
      </c>
      <c r="J13" s="243">
        <v>142.43796</v>
      </c>
      <c r="K13" s="243">
        <v>113.85756999999998</v>
      </c>
      <c r="L13" s="242">
        <v>53.788399999999996</v>
      </c>
      <c r="M13" s="241">
        <v>302.51778999999999</v>
      </c>
      <c r="O13" s="215"/>
      <c r="P13" s="214" t="s">
        <v>493</v>
      </c>
      <c r="Q13" s="244">
        <v>-26.26942600000001</v>
      </c>
      <c r="R13" s="243">
        <v>159.17229800000007</v>
      </c>
      <c r="S13" s="243">
        <v>127.03313199999985</v>
      </c>
      <c r="T13" s="246">
        <v>92.071607999999969</v>
      </c>
      <c r="U13" s="245">
        <v>352.00761199999988</v>
      </c>
      <c r="V13" s="244">
        <v>-22.848163000000007</v>
      </c>
      <c r="W13" s="243">
        <v>175.12370999999999</v>
      </c>
      <c r="X13" s="243">
        <v>132.14967999999996</v>
      </c>
      <c r="Y13" s="242">
        <v>25.259630000000016</v>
      </c>
      <c r="Z13" s="241">
        <v>309.68485699999997</v>
      </c>
      <c r="AC13" s="205"/>
      <c r="AD13" s="205"/>
      <c r="AE13" s="205"/>
      <c r="AF13" s="205"/>
      <c r="AG13" s="286"/>
      <c r="AH13" s="286"/>
      <c r="AI13" s="286"/>
      <c r="AJ13" s="286"/>
      <c r="AK13" s="286"/>
    </row>
    <row r="14" spans="2:37" ht="5.25" customHeight="1">
      <c r="B14" s="265"/>
      <c r="C14" s="265"/>
      <c r="D14" s="264"/>
      <c r="E14" s="264"/>
      <c r="F14" s="264"/>
      <c r="G14" s="264"/>
      <c r="H14" s="264"/>
      <c r="I14" s="264"/>
      <c r="J14" s="264"/>
      <c r="K14" s="264"/>
      <c r="L14" s="264"/>
      <c r="M14" s="264"/>
      <c r="O14" s="265"/>
      <c r="P14" s="265"/>
      <c r="Q14" s="264"/>
      <c r="R14" s="264"/>
      <c r="S14" s="264"/>
      <c r="T14" s="264"/>
      <c r="U14" s="264"/>
      <c r="V14" s="264"/>
      <c r="W14" s="264"/>
      <c r="X14" s="264"/>
      <c r="Y14" s="264"/>
      <c r="Z14" s="264"/>
      <c r="AC14" s="205"/>
      <c r="AD14" s="205"/>
      <c r="AE14" s="205"/>
      <c r="AF14" s="205"/>
      <c r="AG14" s="286"/>
      <c r="AH14" s="286"/>
      <c r="AI14" s="286"/>
      <c r="AJ14" s="286"/>
      <c r="AK14" s="286"/>
    </row>
    <row r="15" spans="2:37">
      <c r="B15" s="238" t="s">
        <v>529</v>
      </c>
      <c r="C15" s="237"/>
      <c r="D15" s="261"/>
      <c r="E15" s="160"/>
      <c r="F15" s="160"/>
      <c r="G15" s="263"/>
      <c r="H15" s="262"/>
      <c r="I15" s="261"/>
      <c r="J15" s="160"/>
      <c r="K15" s="160"/>
      <c r="L15" s="260"/>
      <c r="M15" s="259"/>
      <c r="O15" s="238" t="s">
        <v>529</v>
      </c>
      <c r="P15" s="237"/>
      <c r="Q15" s="261"/>
      <c r="R15" s="160"/>
      <c r="S15" s="160"/>
      <c r="T15" s="263"/>
      <c r="U15" s="262"/>
      <c r="V15" s="261"/>
      <c r="W15" s="160"/>
      <c r="X15" s="160"/>
      <c r="Y15" s="260"/>
      <c r="Z15" s="259"/>
      <c r="AC15" s="205"/>
      <c r="AD15" s="205"/>
      <c r="AE15" s="205"/>
      <c r="AF15" s="205"/>
      <c r="AG15" s="286"/>
      <c r="AH15" s="286"/>
      <c r="AI15" s="286"/>
      <c r="AJ15" s="286"/>
      <c r="AK15" s="286"/>
    </row>
    <row r="16" spans="2:37">
      <c r="B16" s="223"/>
      <c r="C16" s="232" t="s">
        <v>530</v>
      </c>
      <c r="D16" s="256">
        <v>285.02195999999998</v>
      </c>
      <c r="E16" s="255">
        <v>374.71974000000006</v>
      </c>
      <c r="F16" s="255">
        <v>365.61590000000001</v>
      </c>
      <c r="G16" s="258">
        <v>318.91749999999979</v>
      </c>
      <c r="H16" s="257">
        <v>1344.2750999999998</v>
      </c>
      <c r="I16" s="256">
        <v>290.03766999999999</v>
      </c>
      <c r="J16" s="255">
        <v>378.34275000000008</v>
      </c>
      <c r="K16" s="255">
        <v>345.58663000000013</v>
      </c>
      <c r="L16" s="254">
        <v>311.11413999999991</v>
      </c>
      <c r="M16" s="253">
        <v>1325.0811900000001</v>
      </c>
      <c r="O16" s="223"/>
      <c r="P16" s="232" t="s">
        <v>530</v>
      </c>
      <c r="Q16" s="256">
        <v>516.95077100000003</v>
      </c>
      <c r="R16" s="255">
        <v>657.75774699999988</v>
      </c>
      <c r="S16" s="255">
        <v>608.42956900000013</v>
      </c>
      <c r="T16" s="258">
        <v>572.52663400000006</v>
      </c>
      <c r="U16" s="257">
        <v>2355.6647210000001</v>
      </c>
      <c r="V16" s="256">
        <v>517.007521</v>
      </c>
      <c r="W16" s="255">
        <v>653.61478600000009</v>
      </c>
      <c r="X16" s="255">
        <v>595.78970000000027</v>
      </c>
      <c r="Y16" s="254">
        <v>558.95021999999972</v>
      </c>
      <c r="Z16" s="253">
        <v>2325.3622270000001</v>
      </c>
      <c r="AC16" s="205"/>
      <c r="AD16" s="205"/>
      <c r="AE16" s="205"/>
      <c r="AF16" s="205"/>
      <c r="AG16" s="286"/>
      <c r="AH16" s="286"/>
      <c r="AI16" s="286"/>
      <c r="AJ16" s="286"/>
      <c r="AK16" s="286"/>
    </row>
    <row r="17" spans="2:37">
      <c r="B17" s="223"/>
      <c r="C17" s="222" t="s">
        <v>531</v>
      </c>
      <c r="D17" s="250">
        <v>176.26202999999998</v>
      </c>
      <c r="E17" s="249">
        <v>210.91038000000003</v>
      </c>
      <c r="F17" s="249">
        <v>202.94748000000004</v>
      </c>
      <c r="G17" s="252">
        <v>183.43344999999999</v>
      </c>
      <c r="H17" s="251">
        <v>773.55334000000005</v>
      </c>
      <c r="I17" s="250">
        <v>169.98439000000002</v>
      </c>
      <c r="J17" s="249">
        <v>204.00941999999998</v>
      </c>
      <c r="K17" s="249">
        <v>187.68428</v>
      </c>
      <c r="L17" s="248">
        <v>174.10117999999989</v>
      </c>
      <c r="M17" s="247">
        <v>735.77926999999988</v>
      </c>
      <c r="O17" s="223"/>
      <c r="P17" s="222" t="s">
        <v>531</v>
      </c>
      <c r="Q17" s="250">
        <v>248.06541299999998</v>
      </c>
      <c r="R17" s="249">
        <v>296.32482499999998</v>
      </c>
      <c r="S17" s="249">
        <v>273.69150800000011</v>
      </c>
      <c r="T17" s="252">
        <v>255.03211299999998</v>
      </c>
      <c r="U17" s="251">
        <v>1073.113859</v>
      </c>
      <c r="V17" s="250">
        <v>238.51112800000004</v>
      </c>
      <c r="W17" s="249">
        <v>289.87578999999988</v>
      </c>
      <c r="X17" s="249">
        <v>261.07517000000007</v>
      </c>
      <c r="Y17" s="248">
        <v>242.51972000000001</v>
      </c>
      <c r="Z17" s="247">
        <v>1031.981808</v>
      </c>
      <c r="AC17" s="205"/>
      <c r="AD17" s="205"/>
      <c r="AE17" s="205"/>
      <c r="AF17" s="205"/>
      <c r="AG17" s="286"/>
      <c r="AH17" s="286"/>
      <c r="AI17" s="286"/>
      <c r="AJ17" s="286"/>
      <c r="AK17" s="286"/>
    </row>
    <row r="18" spans="2:37">
      <c r="B18" s="215"/>
      <c r="C18" s="214" t="s">
        <v>532</v>
      </c>
      <c r="D18" s="244">
        <v>290.33154000000002</v>
      </c>
      <c r="E18" s="243">
        <v>350.33924999999988</v>
      </c>
      <c r="F18" s="243">
        <v>358.39427000000023</v>
      </c>
      <c r="G18" s="246">
        <v>330.89713999999981</v>
      </c>
      <c r="H18" s="245">
        <v>1329.9621999999999</v>
      </c>
      <c r="I18" s="244">
        <v>283.74781000000002</v>
      </c>
      <c r="J18" s="243">
        <v>356.19127000000009</v>
      </c>
      <c r="K18" s="243">
        <v>341.54194000000007</v>
      </c>
      <c r="L18" s="242">
        <v>320.63463999999976</v>
      </c>
      <c r="M18" s="241">
        <v>1302.1156599999999</v>
      </c>
      <c r="O18" s="215"/>
      <c r="P18" s="214" t="s">
        <v>532</v>
      </c>
      <c r="Q18" s="244">
        <v>418.67842800000005</v>
      </c>
      <c r="R18" s="243">
        <v>502.10376099999974</v>
      </c>
      <c r="S18" s="243">
        <v>486.52519400000028</v>
      </c>
      <c r="T18" s="246">
        <v>468.58222499999988</v>
      </c>
      <c r="U18" s="245">
        <v>1875.889608</v>
      </c>
      <c r="V18" s="244">
        <v>409.319031</v>
      </c>
      <c r="W18" s="243">
        <v>509.02565800000013</v>
      </c>
      <c r="X18" s="243">
        <v>477.09023000000013</v>
      </c>
      <c r="Y18" s="242">
        <v>460.09031999999979</v>
      </c>
      <c r="Z18" s="241">
        <v>1855.5252390000001</v>
      </c>
      <c r="AC18" s="205"/>
      <c r="AD18" s="205"/>
      <c r="AE18" s="205"/>
      <c r="AF18" s="205"/>
      <c r="AG18" s="286"/>
      <c r="AH18" s="286"/>
      <c r="AI18" s="286"/>
      <c r="AJ18" s="286"/>
      <c r="AK18" s="286"/>
    </row>
    <row r="19" spans="2:37" ht="5.25" customHeight="1">
      <c r="B19" s="240"/>
      <c r="C19" s="240"/>
      <c r="D19" s="239"/>
      <c r="E19" s="239"/>
      <c r="F19" s="239"/>
      <c r="G19" s="239"/>
      <c r="H19" s="239"/>
      <c r="I19" s="239"/>
      <c r="J19" s="239"/>
      <c r="K19" s="239"/>
      <c r="L19" s="239"/>
      <c r="M19" s="239"/>
      <c r="O19" s="240"/>
      <c r="P19" s="240"/>
      <c r="Q19" s="239"/>
      <c r="R19" s="239"/>
      <c r="S19" s="239"/>
      <c r="T19" s="239"/>
      <c r="U19" s="239"/>
      <c r="V19" s="239"/>
      <c r="W19" s="239"/>
      <c r="X19" s="239"/>
      <c r="Y19" s="239"/>
      <c r="Z19" s="239"/>
      <c r="AC19" s="205"/>
      <c r="AD19" s="205"/>
      <c r="AE19" s="205"/>
      <c r="AF19" s="205"/>
      <c r="AG19" s="286"/>
      <c r="AH19" s="286"/>
      <c r="AI19" s="286"/>
      <c r="AJ19" s="286"/>
      <c r="AK19" s="286"/>
    </row>
    <row r="20" spans="2:37">
      <c r="B20" s="238" t="s">
        <v>539</v>
      </c>
      <c r="C20" s="237"/>
      <c r="D20" s="261"/>
      <c r="E20" s="160"/>
      <c r="F20" s="160"/>
      <c r="G20" s="263"/>
      <c r="H20" s="262"/>
      <c r="I20" s="261"/>
      <c r="J20" s="160"/>
      <c r="K20" s="160"/>
      <c r="L20" s="260"/>
      <c r="M20" s="259"/>
      <c r="O20" s="238" t="s">
        <v>539</v>
      </c>
      <c r="P20" s="237"/>
      <c r="Q20" s="261"/>
      <c r="R20" s="160"/>
      <c r="S20" s="160"/>
      <c r="T20" s="263"/>
      <c r="U20" s="262"/>
      <c r="V20" s="261"/>
      <c r="W20" s="160"/>
      <c r="X20" s="160"/>
      <c r="Y20" s="260"/>
      <c r="Z20" s="259"/>
      <c r="AC20" s="205"/>
      <c r="AD20" s="205"/>
      <c r="AE20" s="205"/>
      <c r="AF20" s="205"/>
      <c r="AG20" s="286"/>
      <c r="AH20" s="286"/>
      <c r="AI20" s="286"/>
      <c r="AJ20" s="286"/>
      <c r="AK20" s="286"/>
    </row>
    <row r="21" spans="2:37">
      <c r="B21" s="223"/>
      <c r="C21" s="232" t="s">
        <v>530</v>
      </c>
      <c r="D21" s="256">
        <v>5.1498525000000015</v>
      </c>
      <c r="E21" s="255">
        <v>102.20415499999999</v>
      </c>
      <c r="F21" s="255">
        <v>114.55020000000003</v>
      </c>
      <c r="G21" s="258">
        <v>87.559155000000004</v>
      </c>
      <c r="H21" s="257">
        <v>309.46336250000002</v>
      </c>
      <c r="I21" s="256">
        <v>11.904897500000001</v>
      </c>
      <c r="J21" s="255">
        <v>122.27477249999998</v>
      </c>
      <c r="K21" s="255">
        <v>93.80401999999998</v>
      </c>
      <c r="L21" s="254">
        <v>61.958297500000015</v>
      </c>
      <c r="M21" s="253">
        <v>289.94198749999998</v>
      </c>
      <c r="O21" s="223"/>
      <c r="P21" s="232" t="s">
        <v>530</v>
      </c>
      <c r="Q21" s="256">
        <v>37.538548500000012</v>
      </c>
      <c r="R21" s="255">
        <v>165.37847199999996</v>
      </c>
      <c r="S21" s="255">
        <v>149.96681199999995</v>
      </c>
      <c r="T21" s="258">
        <v>125.37491200000017</v>
      </c>
      <c r="U21" s="257">
        <v>478.25874450000009</v>
      </c>
      <c r="V21" s="256">
        <v>33.158231500000007</v>
      </c>
      <c r="W21" s="255">
        <v>180.93054849999996</v>
      </c>
      <c r="X21" s="255">
        <v>141.35674999999995</v>
      </c>
      <c r="Y21" s="254">
        <v>91.848067500000013</v>
      </c>
      <c r="Z21" s="253">
        <v>447.29359749999992</v>
      </c>
      <c r="AC21" s="205"/>
      <c r="AD21" s="205"/>
      <c r="AE21" s="205"/>
      <c r="AF21" s="205"/>
      <c r="AG21" s="286"/>
      <c r="AH21" s="286"/>
      <c r="AI21" s="286"/>
      <c r="AJ21" s="286"/>
      <c r="AK21" s="286"/>
    </row>
    <row r="22" spans="2:37">
      <c r="B22" s="223"/>
      <c r="C22" s="222" t="s">
        <v>531</v>
      </c>
      <c r="D22" s="250">
        <v>28.058572500000004</v>
      </c>
      <c r="E22" s="249">
        <v>44.360314999999993</v>
      </c>
      <c r="F22" s="249">
        <v>38.380289999999988</v>
      </c>
      <c r="G22" s="252">
        <v>30.736785000000026</v>
      </c>
      <c r="H22" s="251">
        <v>141.53596250000001</v>
      </c>
      <c r="I22" s="250">
        <v>28.7062375</v>
      </c>
      <c r="J22" s="249">
        <v>38.8757825</v>
      </c>
      <c r="K22" s="249">
        <v>35.697900000000004</v>
      </c>
      <c r="L22" s="248">
        <v>25.090707499999979</v>
      </c>
      <c r="M22" s="247">
        <v>128.37062749999998</v>
      </c>
      <c r="O22" s="223"/>
      <c r="P22" s="222" t="s">
        <v>531</v>
      </c>
      <c r="Q22" s="250">
        <v>34.790389500000011</v>
      </c>
      <c r="R22" s="249">
        <v>57.325216999999988</v>
      </c>
      <c r="S22" s="249">
        <v>47.625207999999972</v>
      </c>
      <c r="T22" s="252">
        <v>38.839423000000039</v>
      </c>
      <c r="U22" s="251">
        <v>178.58023750000001</v>
      </c>
      <c r="V22" s="250">
        <v>37.045169499999993</v>
      </c>
      <c r="W22" s="249">
        <v>52.709175499999994</v>
      </c>
      <c r="X22" s="249">
        <v>47.574339999999992</v>
      </c>
      <c r="Y22" s="248">
        <v>22.261717500000003</v>
      </c>
      <c r="Z22" s="247">
        <v>159.59040249999998</v>
      </c>
      <c r="AC22" s="205"/>
      <c r="AD22" s="205"/>
      <c r="AE22" s="205"/>
      <c r="AF22" s="205"/>
      <c r="AG22" s="286"/>
      <c r="AH22" s="286"/>
      <c r="AI22" s="286"/>
      <c r="AJ22" s="286"/>
      <c r="AK22" s="286"/>
    </row>
    <row r="23" spans="2:37">
      <c r="B23" s="215"/>
      <c r="C23" s="214" t="s">
        <v>532</v>
      </c>
      <c r="D23" s="244">
        <v>-0.75493750000000048</v>
      </c>
      <c r="E23" s="243">
        <v>11.253774999999999</v>
      </c>
      <c r="F23" s="243">
        <v>8.338410000000005</v>
      </c>
      <c r="G23" s="246">
        <v>12.472764999999999</v>
      </c>
      <c r="H23" s="245">
        <v>31.310012500000003</v>
      </c>
      <c r="I23" s="244">
        <v>3.9474875000000003</v>
      </c>
      <c r="J23" s="243">
        <v>18.2871025</v>
      </c>
      <c r="K23" s="243">
        <v>8.1965299999999992</v>
      </c>
      <c r="L23" s="242">
        <v>2.4740074999999919</v>
      </c>
      <c r="M23" s="241">
        <v>32.905127499999992</v>
      </c>
      <c r="O23" s="215"/>
      <c r="P23" s="214" t="s">
        <v>532</v>
      </c>
      <c r="Q23" s="244">
        <v>-10.549598500000002</v>
      </c>
      <c r="R23" s="243">
        <v>5.340383000000017</v>
      </c>
      <c r="S23" s="243">
        <v>0.2062160000000155</v>
      </c>
      <c r="T23" s="246">
        <v>0.40715899999991478</v>
      </c>
      <c r="U23" s="245">
        <v>-4.5958405000000546</v>
      </c>
      <c r="V23" s="244">
        <v>-7.203444500000022</v>
      </c>
      <c r="W23" s="243">
        <v>10.051255500000053</v>
      </c>
      <c r="X23" s="243">
        <v>2.138619999999996</v>
      </c>
      <c r="Y23" s="242">
        <v>-8.8778025000000085</v>
      </c>
      <c r="Z23" s="241">
        <v>-3.8913714999999804</v>
      </c>
      <c r="AC23" s="205"/>
      <c r="AD23" s="205"/>
      <c r="AE23" s="205"/>
      <c r="AF23" s="205"/>
      <c r="AG23" s="286"/>
      <c r="AH23" s="286"/>
      <c r="AI23" s="286"/>
      <c r="AJ23" s="286"/>
      <c r="AK23" s="286"/>
    </row>
    <row r="24" spans="2:37" ht="5.25" customHeight="1">
      <c r="B24" s="240"/>
      <c r="C24" s="240"/>
      <c r="D24" s="239"/>
      <c r="E24" s="239"/>
      <c r="F24" s="239"/>
      <c r="G24" s="239"/>
      <c r="H24" s="239"/>
      <c r="I24" s="239"/>
      <c r="J24" s="239"/>
      <c r="K24" s="239"/>
      <c r="L24" s="239"/>
      <c r="M24" s="239"/>
      <c r="O24" s="240"/>
      <c r="P24" s="240"/>
      <c r="Q24" s="239"/>
      <c r="R24" s="239"/>
      <c r="S24" s="239"/>
      <c r="T24" s="239"/>
      <c r="U24" s="239"/>
      <c r="V24" s="239"/>
      <c r="W24" s="239"/>
      <c r="X24" s="239"/>
      <c r="Y24" s="239"/>
      <c r="Z24" s="239"/>
      <c r="AC24" s="205"/>
      <c r="AD24" s="205"/>
      <c r="AE24" s="205"/>
      <c r="AF24" s="205"/>
      <c r="AG24" s="286"/>
      <c r="AH24" s="286"/>
      <c r="AI24" s="286"/>
      <c r="AJ24" s="286"/>
      <c r="AK24" s="286"/>
    </row>
    <row r="25" spans="2:37">
      <c r="B25" s="238" t="s">
        <v>533</v>
      </c>
      <c r="C25" s="237"/>
      <c r="D25" s="235"/>
      <c r="E25" s="175"/>
      <c r="F25" s="175"/>
      <c r="G25" s="174"/>
      <c r="H25" s="236"/>
      <c r="I25" s="235"/>
      <c r="J25" s="175"/>
      <c r="K25" s="175"/>
      <c r="L25" s="234"/>
      <c r="M25" s="233"/>
      <c r="O25" s="238" t="s">
        <v>533</v>
      </c>
      <c r="P25" s="237"/>
      <c r="Q25" s="235"/>
      <c r="R25" s="175"/>
      <c r="S25" s="175"/>
      <c r="T25" s="174"/>
      <c r="U25" s="236"/>
      <c r="V25" s="235"/>
      <c r="W25" s="175"/>
      <c r="X25" s="175"/>
      <c r="Y25" s="234"/>
      <c r="Z25" s="233"/>
      <c r="AC25" s="205"/>
      <c r="AD25" s="205"/>
      <c r="AE25" s="205"/>
      <c r="AF25" s="205"/>
      <c r="AG25" s="286"/>
      <c r="AH25" s="286"/>
      <c r="AI25" s="286"/>
      <c r="AJ25" s="286"/>
      <c r="AK25" s="286"/>
    </row>
    <row r="26" spans="2:37">
      <c r="B26" s="223"/>
      <c r="C26" s="232" t="s">
        <v>530</v>
      </c>
      <c r="D26" s="229">
        <v>1.8068265687317574E-2</v>
      </c>
      <c r="E26" s="228">
        <v>0.27274825446879303</v>
      </c>
      <c r="F26" s="228">
        <v>0.31330749018300363</v>
      </c>
      <c r="G26" s="231">
        <v>0.27455111431639861</v>
      </c>
      <c r="H26" s="230">
        <v>0.23020835727746505</v>
      </c>
      <c r="I26" s="229">
        <v>4.104603895073354E-2</v>
      </c>
      <c r="J26" s="228">
        <v>0.3231851872409342</v>
      </c>
      <c r="K26" s="228">
        <v>0.27143416977676466</v>
      </c>
      <c r="L26" s="227">
        <v>0.19914973167082678</v>
      </c>
      <c r="M26" s="226">
        <v>0.21881073377850904</v>
      </c>
      <c r="O26" s="223"/>
      <c r="P26" s="232" t="s">
        <v>530</v>
      </c>
      <c r="Q26" s="229">
        <v>7.2615325492956864E-2</v>
      </c>
      <c r="R26" s="228">
        <v>0.25142763084780512</v>
      </c>
      <c r="S26" s="228">
        <v>0.24648179450989161</v>
      </c>
      <c r="T26" s="231">
        <v>0.21898529178294987</v>
      </c>
      <c r="U26" s="230">
        <v>0.20302496371256734</v>
      </c>
      <c r="V26" s="229">
        <v>6.4134911298514757E-2</v>
      </c>
      <c r="W26" s="228">
        <v>0.27681526240748161</v>
      </c>
      <c r="X26" s="228">
        <v>0.23725947259578317</v>
      </c>
      <c r="Y26" s="227">
        <v>0.16432244628153123</v>
      </c>
      <c r="Z26" s="226">
        <v>0.19235437486101381</v>
      </c>
      <c r="AC26" s="205"/>
      <c r="AD26" s="205"/>
      <c r="AE26" s="205"/>
      <c r="AF26" s="205"/>
      <c r="AG26" s="286"/>
      <c r="AH26" s="286"/>
      <c r="AI26" s="286"/>
      <c r="AJ26" s="286"/>
      <c r="AK26" s="286"/>
    </row>
    <row r="27" spans="2:37">
      <c r="B27" s="223"/>
      <c r="C27" s="222" t="s">
        <v>531</v>
      </c>
      <c r="D27" s="219">
        <v>0.15918670912844932</v>
      </c>
      <c r="E27" s="218">
        <v>0.2103277942033957</v>
      </c>
      <c r="F27" s="218">
        <v>0.18911439550764553</v>
      </c>
      <c r="G27" s="221">
        <v>0.16756368590352538</v>
      </c>
      <c r="H27" s="220">
        <v>0.18296858817777195</v>
      </c>
      <c r="I27" s="219">
        <v>0.16887572735355286</v>
      </c>
      <c r="J27" s="218">
        <v>0.19055876194344362</v>
      </c>
      <c r="K27" s="218">
        <v>0.19020186453548482</v>
      </c>
      <c r="L27" s="217">
        <v>0.1441156659593002</v>
      </c>
      <c r="M27" s="216">
        <v>0.17446893753883552</v>
      </c>
      <c r="O27" s="223"/>
      <c r="P27" s="222" t="s">
        <v>531</v>
      </c>
      <c r="Q27" s="219">
        <v>0.14024683682928427</v>
      </c>
      <c r="R27" s="218">
        <v>0.19345398077936937</v>
      </c>
      <c r="S27" s="218">
        <v>0.17401054328656756</v>
      </c>
      <c r="T27" s="221">
        <v>0.1522922840701243</v>
      </c>
      <c r="U27" s="220">
        <v>0.16641313128358359</v>
      </c>
      <c r="V27" s="219">
        <v>0.15531841139085129</v>
      </c>
      <c r="W27" s="218">
        <v>0.18183365882331884</v>
      </c>
      <c r="X27" s="218">
        <v>0.182224682645998</v>
      </c>
      <c r="Y27" s="217">
        <v>9.1793432303154579E-2</v>
      </c>
      <c r="Z27" s="216">
        <v>0.15464458894802532</v>
      </c>
      <c r="AC27" s="205"/>
      <c r="AD27" s="205"/>
      <c r="AE27" s="205"/>
      <c r="AF27" s="205"/>
      <c r="AG27" s="286"/>
      <c r="AH27" s="286"/>
      <c r="AI27" s="286"/>
      <c r="AJ27" s="286"/>
      <c r="AK27" s="286"/>
    </row>
    <row r="28" spans="2:37">
      <c r="B28" s="215"/>
      <c r="C28" s="214" t="s">
        <v>532</v>
      </c>
      <c r="D28" s="211">
        <v>-2.6002600337531375E-3</v>
      </c>
      <c r="E28" s="210">
        <v>3.2122506970029774E-2</v>
      </c>
      <c r="F28" s="210">
        <v>2.3266024872551673E-2</v>
      </c>
      <c r="G28" s="213">
        <v>3.7693783028768413E-2</v>
      </c>
      <c r="H28" s="212">
        <v>2.354203187128176E-2</v>
      </c>
      <c r="I28" s="211">
        <v>1.3911957593611031E-2</v>
      </c>
      <c r="J28" s="210">
        <v>5.134068137043335E-2</v>
      </c>
      <c r="K28" s="210">
        <v>2.3998604680877545E-2</v>
      </c>
      <c r="L28" s="209">
        <v>7.7159707385327852E-3</v>
      </c>
      <c r="M28" s="208">
        <v>2.5270510532067476E-2</v>
      </c>
      <c r="O28" s="215"/>
      <c r="P28" s="214" t="s">
        <v>532</v>
      </c>
      <c r="Q28" s="211">
        <v>-2.5197377735449032E-2</v>
      </c>
      <c r="R28" s="210">
        <v>1.063601473401435E-2</v>
      </c>
      <c r="S28" s="210">
        <v>4.2385472025527907E-4</v>
      </c>
      <c r="T28" s="213">
        <v>8.6891686939237804E-4</v>
      </c>
      <c r="U28" s="212">
        <v>-2.449952534733619E-3</v>
      </c>
      <c r="V28" s="211">
        <v>-1.7598606354562639E-2</v>
      </c>
      <c r="W28" s="210">
        <v>1.9746068478143492E-2</v>
      </c>
      <c r="X28" s="210">
        <v>4.4826321427709707E-3</v>
      </c>
      <c r="Y28" s="209">
        <v>-1.9295781967332008E-2</v>
      </c>
      <c r="Z28" s="208">
        <v>-2.0971805816541525E-3</v>
      </c>
      <c r="AC28" s="205"/>
      <c r="AD28" s="205"/>
      <c r="AE28" s="205"/>
      <c r="AF28" s="205"/>
      <c r="AG28" s="286"/>
      <c r="AH28" s="286"/>
      <c r="AI28" s="286"/>
      <c r="AJ28" s="286"/>
      <c r="AK28" s="286"/>
    </row>
    <row r="29" spans="2:37" ht="8.25" customHeight="1">
      <c r="AC29" s="205"/>
      <c r="AD29" s="205"/>
      <c r="AE29" s="205"/>
      <c r="AF29" s="205"/>
    </row>
    <row r="30" spans="2:37">
      <c r="B30" s="285" t="s">
        <v>514</v>
      </c>
      <c r="C30" s="284"/>
      <c r="D30" s="282" t="s">
        <v>552</v>
      </c>
      <c r="E30" s="281" t="s">
        <v>552</v>
      </c>
      <c r="F30" s="281" t="s">
        <v>552</v>
      </c>
      <c r="G30" s="283" t="s">
        <v>552</v>
      </c>
      <c r="H30" s="283" t="s">
        <v>552</v>
      </c>
      <c r="I30" s="282" t="s">
        <v>552</v>
      </c>
      <c r="J30" s="281" t="s">
        <v>552</v>
      </c>
      <c r="K30" s="281" t="s">
        <v>552</v>
      </c>
      <c r="L30" s="280" t="s">
        <v>552</v>
      </c>
      <c r="M30" s="280" t="s">
        <v>552</v>
      </c>
      <c r="N30" s="207"/>
      <c r="O30" s="206"/>
      <c r="P30" s="206"/>
      <c r="Q30" s="206"/>
      <c r="R30" s="206"/>
      <c r="S30" s="206"/>
      <c r="T30" s="206"/>
      <c r="U30" s="206"/>
      <c r="V30" s="206"/>
      <c r="W30" s="206"/>
      <c r="X30" s="206"/>
      <c r="Y30" s="206"/>
      <c r="Z30" s="206"/>
      <c r="AC30" s="205"/>
      <c r="AD30" s="205"/>
      <c r="AE30" s="205"/>
      <c r="AF30" s="205"/>
    </row>
    <row r="31" spans="2:37">
      <c r="B31" s="279" t="s">
        <v>551</v>
      </c>
      <c r="C31" s="278"/>
      <c r="D31" s="276" t="s">
        <v>550</v>
      </c>
      <c r="E31" s="275" t="s">
        <v>549</v>
      </c>
      <c r="F31" s="275" t="s">
        <v>548</v>
      </c>
      <c r="G31" s="277" t="s">
        <v>547</v>
      </c>
      <c r="H31" s="277">
        <v>2015</v>
      </c>
      <c r="I31" s="276" t="s">
        <v>546</v>
      </c>
      <c r="J31" s="275" t="s">
        <v>545</v>
      </c>
      <c r="K31" s="275" t="s">
        <v>544</v>
      </c>
      <c r="L31" s="274" t="s">
        <v>543</v>
      </c>
      <c r="M31" s="274">
        <v>2016</v>
      </c>
      <c r="N31" s="207"/>
      <c r="O31" s="206"/>
      <c r="P31" s="206"/>
      <c r="Q31" s="206"/>
      <c r="R31" s="206"/>
      <c r="S31" s="206"/>
      <c r="T31" s="206"/>
      <c r="U31" s="206"/>
      <c r="V31" s="206"/>
      <c r="W31" s="206"/>
      <c r="X31" s="206"/>
      <c r="Y31" s="206"/>
      <c r="Z31" s="206"/>
      <c r="AC31" s="205"/>
      <c r="AD31" s="205"/>
      <c r="AE31" s="205"/>
      <c r="AF31" s="205"/>
    </row>
    <row r="32" spans="2:37">
      <c r="B32" s="238" t="s">
        <v>521</v>
      </c>
      <c r="C32" s="237"/>
      <c r="D32" s="261"/>
      <c r="E32" s="160"/>
      <c r="F32" s="160"/>
      <c r="G32" s="263"/>
      <c r="H32" s="262"/>
      <c r="I32" s="261"/>
      <c r="J32" s="160"/>
      <c r="K32" s="160"/>
      <c r="L32" s="260"/>
      <c r="M32" s="259"/>
      <c r="N32" s="207"/>
      <c r="O32" s="206"/>
      <c r="P32" s="206"/>
      <c r="Q32" s="206"/>
      <c r="R32" s="206"/>
      <c r="S32" s="206"/>
      <c r="T32" s="206"/>
      <c r="U32" s="206"/>
      <c r="V32" s="206"/>
      <c r="W32" s="206"/>
      <c r="X32" s="206"/>
      <c r="Y32" s="206"/>
      <c r="Z32" s="206"/>
      <c r="AC32" s="205"/>
      <c r="AD32" s="205"/>
      <c r="AE32" s="205"/>
      <c r="AF32" s="205"/>
    </row>
    <row r="33" spans="2:32">
      <c r="B33" s="223"/>
      <c r="C33" s="232" t="s">
        <v>522</v>
      </c>
      <c r="D33" s="256">
        <v>2757.0740000000001</v>
      </c>
      <c r="E33" s="255">
        <v>3524.5099999999989</v>
      </c>
      <c r="F33" s="255">
        <v>2934.9630000000016</v>
      </c>
      <c r="G33" s="258">
        <v>3142.9640000000018</v>
      </c>
      <c r="H33" s="257">
        <v>12359.511000000002</v>
      </c>
      <c r="I33" s="256">
        <v>2774.9960000000001</v>
      </c>
      <c r="J33" s="255">
        <v>3452.3660000000018</v>
      </c>
      <c r="K33" s="255">
        <v>2977.208999999998</v>
      </c>
      <c r="L33" s="254">
        <v>3078.4090000000015</v>
      </c>
      <c r="M33" s="253">
        <v>12282.980000000001</v>
      </c>
      <c r="N33" s="207"/>
      <c r="O33" s="206"/>
      <c r="P33" s="206"/>
      <c r="Q33" s="206"/>
      <c r="R33" s="206"/>
      <c r="S33" s="206"/>
      <c r="T33" s="206"/>
      <c r="U33" s="206"/>
      <c r="V33" s="206"/>
      <c r="W33" s="206"/>
      <c r="X33" s="206"/>
      <c r="Y33" s="206"/>
      <c r="Z33" s="206"/>
      <c r="AC33" s="205"/>
      <c r="AD33" s="205"/>
      <c r="AE33" s="205"/>
      <c r="AF33" s="205"/>
    </row>
    <row r="34" spans="2:32">
      <c r="B34" s="223"/>
      <c r="C34" s="222" t="s">
        <v>523</v>
      </c>
      <c r="D34" s="250">
        <v>5763.3849999999984</v>
      </c>
      <c r="E34" s="249">
        <v>6468.8450000000048</v>
      </c>
      <c r="F34" s="249">
        <v>5687.4809999999998</v>
      </c>
      <c r="G34" s="252">
        <v>5906.6869999999981</v>
      </c>
      <c r="H34" s="251">
        <v>23826.398000000001</v>
      </c>
      <c r="I34" s="250">
        <v>5412.0550000000021</v>
      </c>
      <c r="J34" s="249">
        <v>6879.3609999999953</v>
      </c>
      <c r="K34" s="249">
        <v>5838.7130000000034</v>
      </c>
      <c r="L34" s="248">
        <v>5517.4639999999999</v>
      </c>
      <c r="M34" s="247">
        <v>23647.593000000001</v>
      </c>
      <c r="N34" s="207"/>
      <c r="O34" s="206"/>
      <c r="P34" s="206"/>
      <c r="Q34" s="206"/>
      <c r="R34" s="206"/>
      <c r="S34" s="206"/>
      <c r="T34" s="206"/>
      <c r="U34" s="206"/>
      <c r="V34" s="206"/>
      <c r="W34" s="206"/>
      <c r="X34" s="206"/>
      <c r="Y34" s="206"/>
      <c r="Z34" s="206"/>
      <c r="AC34" s="205"/>
      <c r="AD34" s="205"/>
      <c r="AE34" s="205"/>
      <c r="AF34" s="205"/>
    </row>
    <row r="35" spans="2:32" ht="13.5">
      <c r="B35" s="223"/>
      <c r="C35" s="222" t="s">
        <v>542</v>
      </c>
      <c r="D35" s="250">
        <v>1388.1609999999996</v>
      </c>
      <c r="E35" s="249">
        <v>1655.9820000000004</v>
      </c>
      <c r="F35" s="249">
        <v>1396.4249999999993</v>
      </c>
      <c r="G35" s="252">
        <v>1518.7740000000013</v>
      </c>
      <c r="H35" s="251">
        <v>5959.3420000000006</v>
      </c>
      <c r="I35" s="250">
        <v>1401.4900000000002</v>
      </c>
      <c r="J35" s="249">
        <v>1709.7459999999996</v>
      </c>
      <c r="K35" s="249">
        <v>1528.9260000000004</v>
      </c>
      <c r="L35" s="248">
        <v>1571.7390000000014</v>
      </c>
      <c r="M35" s="247">
        <v>6211.9010000000017</v>
      </c>
      <c r="N35" s="207"/>
      <c r="O35" s="206"/>
      <c r="P35" s="206"/>
      <c r="Q35" s="206"/>
      <c r="R35" s="206"/>
      <c r="S35" s="206"/>
      <c r="T35" s="206"/>
      <c r="U35" s="206"/>
      <c r="V35" s="206"/>
      <c r="W35" s="206"/>
      <c r="X35" s="206"/>
      <c r="Y35" s="206"/>
      <c r="Z35" s="206"/>
      <c r="AC35" s="205"/>
      <c r="AD35" s="205"/>
      <c r="AE35" s="205"/>
      <c r="AF35" s="205"/>
    </row>
    <row r="36" spans="2:32">
      <c r="B36" s="215"/>
      <c r="C36" s="214" t="s">
        <v>525</v>
      </c>
      <c r="D36" s="244">
        <v>0</v>
      </c>
      <c r="E36" s="243">
        <v>0</v>
      </c>
      <c r="F36" s="243">
        <v>0</v>
      </c>
      <c r="G36" s="246">
        <v>0</v>
      </c>
      <c r="H36" s="245">
        <v>0</v>
      </c>
      <c r="I36" s="244">
        <v>0</v>
      </c>
      <c r="J36" s="243">
        <v>0</v>
      </c>
      <c r="K36" s="243">
        <v>0</v>
      </c>
      <c r="L36" s="242">
        <v>0</v>
      </c>
      <c r="M36" s="241">
        <v>0</v>
      </c>
      <c r="N36" s="207"/>
      <c r="O36" s="206"/>
      <c r="P36" s="206"/>
      <c r="Q36" s="206"/>
      <c r="R36" s="206"/>
      <c r="S36" s="206"/>
      <c r="T36" s="206"/>
      <c r="U36" s="206"/>
      <c r="V36" s="206"/>
      <c r="W36" s="206"/>
      <c r="X36" s="206"/>
      <c r="Y36" s="206"/>
      <c r="Z36" s="206"/>
      <c r="AC36" s="205"/>
      <c r="AD36" s="205"/>
      <c r="AE36" s="205"/>
      <c r="AF36" s="205"/>
    </row>
    <row r="37" spans="2:32">
      <c r="B37" s="238" t="s">
        <v>526</v>
      </c>
      <c r="C37" s="237"/>
      <c r="D37" s="261"/>
      <c r="E37" s="160"/>
      <c r="F37" s="160"/>
      <c r="G37" s="263"/>
      <c r="H37" s="262"/>
      <c r="I37" s="261"/>
      <c r="J37" s="160"/>
      <c r="K37" s="160"/>
      <c r="L37" s="260"/>
      <c r="M37" s="259"/>
      <c r="N37" s="207"/>
      <c r="O37" s="206"/>
      <c r="P37" s="206"/>
      <c r="Q37" s="206"/>
      <c r="R37" s="206"/>
      <c r="S37" s="206"/>
      <c r="T37" s="206"/>
      <c r="U37" s="206"/>
      <c r="V37" s="206"/>
      <c r="W37" s="206"/>
      <c r="X37" s="206"/>
      <c r="Y37" s="206"/>
      <c r="Z37" s="206"/>
      <c r="AC37" s="205"/>
      <c r="AD37" s="205"/>
      <c r="AE37" s="205"/>
      <c r="AF37" s="205"/>
    </row>
    <row r="38" spans="2:32">
      <c r="B38" s="223"/>
      <c r="C38" s="232" t="s">
        <v>196</v>
      </c>
      <c r="D38" s="256">
        <v>389.09462699999995</v>
      </c>
      <c r="E38" s="255">
        <v>470.60435900000016</v>
      </c>
      <c r="F38" s="255">
        <v>403.74843799999985</v>
      </c>
      <c r="G38" s="258">
        <v>418.62951000000021</v>
      </c>
      <c r="H38" s="257">
        <v>1682.0769340000002</v>
      </c>
      <c r="I38" s="256">
        <v>380.120946</v>
      </c>
      <c r="J38" s="255">
        <v>460.18343800000002</v>
      </c>
      <c r="K38" s="255">
        <v>403.11233999999968</v>
      </c>
      <c r="L38" s="254">
        <v>400.66467999999986</v>
      </c>
      <c r="M38" s="253">
        <v>1644.0814039999996</v>
      </c>
      <c r="N38" s="207"/>
      <c r="O38" s="206"/>
      <c r="P38" s="206"/>
      <c r="Q38" s="206"/>
      <c r="R38" s="206"/>
      <c r="S38" s="206"/>
      <c r="T38" s="206"/>
      <c r="U38" s="206"/>
      <c r="V38" s="206"/>
      <c r="W38" s="206"/>
      <c r="X38" s="206"/>
      <c r="Y38" s="206"/>
      <c r="Z38" s="206"/>
      <c r="AC38" s="205"/>
      <c r="AD38" s="205"/>
      <c r="AE38" s="205"/>
      <c r="AF38" s="205"/>
    </row>
    <row r="39" spans="2:32" ht="14.25">
      <c r="B39" s="223"/>
      <c r="C39" s="222" t="s">
        <v>527</v>
      </c>
      <c r="D39" s="250">
        <v>29.546264999999991</v>
      </c>
      <c r="E39" s="249">
        <v>74.642649000000105</v>
      </c>
      <c r="F39" s="249">
        <v>38.310291999999805</v>
      </c>
      <c r="G39" s="252">
        <v>35.009280000000047</v>
      </c>
      <c r="H39" s="251">
        <v>177.50848599999995</v>
      </c>
      <c r="I39" s="250">
        <v>19.084435999999997</v>
      </c>
      <c r="J39" s="249">
        <v>66.865056999999965</v>
      </c>
      <c r="K39" s="249">
        <v>53.371260000000007</v>
      </c>
      <c r="L39" s="248">
        <v>12.91561999999999</v>
      </c>
      <c r="M39" s="247">
        <v>152.23637299999996</v>
      </c>
      <c r="N39" s="225" t="s">
        <v>538</v>
      </c>
      <c r="O39" s="206"/>
      <c r="P39" s="224" t="s">
        <v>541</v>
      </c>
      <c r="Q39" s="206"/>
      <c r="R39" s="206"/>
      <c r="S39" s="206"/>
      <c r="T39" s="206"/>
      <c r="U39" s="206"/>
      <c r="V39" s="206"/>
      <c r="W39" s="206"/>
      <c r="X39" s="206"/>
      <c r="Y39" s="206"/>
      <c r="Z39" s="206"/>
      <c r="AC39" s="205"/>
      <c r="AD39" s="205"/>
      <c r="AE39" s="205"/>
      <c r="AF39" s="205"/>
    </row>
    <row r="40" spans="2:32">
      <c r="B40" s="223"/>
      <c r="C40" s="272" t="s">
        <v>528</v>
      </c>
      <c r="D40" s="269">
        <v>7.5935936786914293E-2</v>
      </c>
      <c r="E40" s="268">
        <v>0.158610194683726</v>
      </c>
      <c r="F40" s="268">
        <v>9.4886539226685052E-2</v>
      </c>
      <c r="G40" s="271">
        <v>8.3628313732589055E-2</v>
      </c>
      <c r="H40" s="270">
        <v>0.10552935030021637</v>
      </c>
      <c r="I40" s="269">
        <v>5.0206220417014315E-2</v>
      </c>
      <c r="J40" s="268">
        <v>0.14530087673429037</v>
      </c>
      <c r="K40" s="268">
        <v>0.13239798116822732</v>
      </c>
      <c r="L40" s="267">
        <v>3.2235484295745742E-2</v>
      </c>
      <c r="M40" s="266">
        <v>9.2596615124782469E-2</v>
      </c>
      <c r="N40" s="207"/>
      <c r="O40" s="206"/>
      <c r="P40" s="206" t="s">
        <v>556</v>
      </c>
      <c r="Q40" s="206"/>
      <c r="R40" s="206"/>
      <c r="S40" s="206"/>
      <c r="T40" s="206"/>
      <c r="U40" s="206"/>
      <c r="V40" s="206"/>
      <c r="W40" s="206"/>
      <c r="X40" s="206"/>
      <c r="Y40" s="206"/>
      <c r="Z40" s="206"/>
      <c r="AC40" s="205"/>
      <c r="AD40" s="205"/>
      <c r="AE40" s="205"/>
      <c r="AF40" s="205"/>
    </row>
    <row r="41" spans="2:32">
      <c r="B41" s="215"/>
      <c r="C41" s="214" t="s">
        <v>493</v>
      </c>
      <c r="D41" s="244">
        <v>-5.5692460000000104</v>
      </c>
      <c r="E41" s="243">
        <v>38.668658000000065</v>
      </c>
      <c r="F41" s="243">
        <v>3.317401999999845</v>
      </c>
      <c r="G41" s="246">
        <v>-1.1743820000000085</v>
      </c>
      <c r="H41" s="245">
        <v>35.242431999999894</v>
      </c>
      <c r="I41" s="244">
        <v>-15.282023000000006</v>
      </c>
      <c r="J41" s="243">
        <v>32.685749999999985</v>
      </c>
      <c r="K41" s="243">
        <v>18.29210999999998</v>
      </c>
      <c r="L41" s="242">
        <v>-28.52876999999998</v>
      </c>
      <c r="M41" s="241">
        <v>7.1670669999999745</v>
      </c>
      <c r="N41" s="207"/>
      <c r="O41" s="206"/>
      <c r="P41" s="206"/>
      <c r="Q41" s="206"/>
      <c r="R41" s="206"/>
      <c r="S41" s="206"/>
      <c r="T41" s="206"/>
      <c r="U41" s="206"/>
      <c r="V41" s="206"/>
      <c r="W41" s="206"/>
      <c r="X41" s="206"/>
      <c r="Y41" s="206"/>
      <c r="Z41" s="206"/>
      <c r="AC41" s="205"/>
      <c r="AD41" s="205"/>
      <c r="AE41" s="205"/>
      <c r="AF41" s="205"/>
    </row>
    <row r="42" spans="2:32" ht="5.25" customHeight="1">
      <c r="B42" s="265"/>
      <c r="C42" s="265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07"/>
      <c r="O42" s="206"/>
      <c r="P42" s="206"/>
      <c r="Q42" s="206"/>
      <c r="R42" s="206"/>
      <c r="S42" s="206"/>
      <c r="T42" s="206"/>
      <c r="U42" s="206"/>
      <c r="V42" s="206"/>
      <c r="W42" s="206"/>
      <c r="X42" s="206"/>
      <c r="Y42" s="206"/>
      <c r="Z42" s="206"/>
      <c r="AC42" s="205"/>
      <c r="AD42" s="205"/>
      <c r="AE42" s="205"/>
      <c r="AF42" s="205"/>
    </row>
    <row r="43" spans="2:32">
      <c r="B43" s="238" t="s">
        <v>529</v>
      </c>
      <c r="C43" s="237"/>
      <c r="D43" s="261"/>
      <c r="E43" s="160"/>
      <c r="F43" s="160"/>
      <c r="G43" s="263"/>
      <c r="H43" s="262"/>
      <c r="I43" s="261"/>
      <c r="J43" s="160"/>
      <c r="K43" s="160"/>
      <c r="L43" s="260"/>
      <c r="M43" s="259"/>
      <c r="N43" s="207"/>
      <c r="O43" s="206"/>
      <c r="P43" s="206"/>
      <c r="Q43" s="206"/>
      <c r="R43" s="206"/>
      <c r="S43" s="206"/>
      <c r="T43" s="206"/>
      <c r="U43" s="206"/>
      <c r="V43" s="206"/>
      <c r="W43" s="206"/>
      <c r="X43" s="206"/>
      <c r="Y43" s="206"/>
      <c r="Z43" s="206"/>
      <c r="AC43" s="205"/>
      <c r="AD43" s="205"/>
      <c r="AE43" s="205"/>
      <c r="AF43" s="205"/>
    </row>
    <row r="44" spans="2:32">
      <c r="B44" s="223"/>
      <c r="C44" s="232" t="s">
        <v>530</v>
      </c>
      <c r="D44" s="256">
        <v>231.92881100000005</v>
      </c>
      <c r="E44" s="255">
        <v>283.03800699999982</v>
      </c>
      <c r="F44" s="255">
        <v>242.81366900000012</v>
      </c>
      <c r="G44" s="258">
        <v>253.60913400000027</v>
      </c>
      <c r="H44" s="257">
        <v>1011.3896210000003</v>
      </c>
      <c r="I44" s="256">
        <v>226.96985100000001</v>
      </c>
      <c r="J44" s="255">
        <v>275.27203600000001</v>
      </c>
      <c r="K44" s="255">
        <v>250.20307000000014</v>
      </c>
      <c r="L44" s="254">
        <v>247.83607999999981</v>
      </c>
      <c r="M44" s="253">
        <v>1000.281037</v>
      </c>
      <c r="N44" s="207"/>
      <c r="O44" s="206"/>
      <c r="P44" s="206"/>
      <c r="Q44" s="206"/>
      <c r="R44" s="206"/>
      <c r="S44" s="206"/>
      <c r="T44" s="206"/>
      <c r="U44" s="206"/>
      <c r="V44" s="206"/>
      <c r="W44" s="206"/>
      <c r="X44" s="206"/>
      <c r="Y44" s="206"/>
      <c r="Z44" s="206"/>
      <c r="AC44" s="205"/>
      <c r="AD44" s="205"/>
      <c r="AE44" s="205"/>
      <c r="AF44" s="205"/>
    </row>
    <row r="45" spans="2:32">
      <c r="B45" s="223"/>
      <c r="C45" s="222" t="s">
        <v>531</v>
      </c>
      <c r="D45" s="250">
        <v>71.803382999999997</v>
      </c>
      <c r="E45" s="249">
        <v>85.414444999999944</v>
      </c>
      <c r="F45" s="249">
        <v>70.744028000000071</v>
      </c>
      <c r="G45" s="252">
        <v>71.598662999999988</v>
      </c>
      <c r="H45" s="251">
        <v>299.560519</v>
      </c>
      <c r="I45" s="250">
        <v>68.526738000000023</v>
      </c>
      <c r="J45" s="249">
        <v>85.866369999999904</v>
      </c>
      <c r="K45" s="249">
        <v>73.39089000000007</v>
      </c>
      <c r="L45" s="248">
        <v>68.418540000000121</v>
      </c>
      <c r="M45" s="247">
        <v>296.20253800000012</v>
      </c>
      <c r="N45" s="207"/>
      <c r="O45" s="206"/>
      <c r="P45" s="206"/>
      <c r="Q45" s="206"/>
      <c r="R45" s="206"/>
      <c r="S45" s="206"/>
      <c r="T45" s="206"/>
      <c r="U45" s="206"/>
      <c r="V45" s="206"/>
      <c r="W45" s="206"/>
      <c r="X45" s="206"/>
      <c r="Y45" s="206"/>
      <c r="Z45" s="206"/>
      <c r="AC45" s="205"/>
      <c r="AD45" s="205"/>
      <c r="AE45" s="205"/>
      <c r="AF45" s="205"/>
    </row>
    <row r="46" spans="2:32">
      <c r="B46" s="215"/>
      <c r="C46" s="214" t="s">
        <v>532</v>
      </c>
      <c r="D46" s="244">
        <v>128.34688800000004</v>
      </c>
      <c r="E46" s="243">
        <v>151.76451099999986</v>
      </c>
      <c r="F46" s="243">
        <v>128.13092400000005</v>
      </c>
      <c r="G46" s="246">
        <v>137.68508500000007</v>
      </c>
      <c r="H46" s="245">
        <v>545.92740800000001</v>
      </c>
      <c r="I46" s="244">
        <v>125.57122099999998</v>
      </c>
      <c r="J46" s="243">
        <v>152.83438800000005</v>
      </c>
      <c r="K46" s="243">
        <v>135.54829000000007</v>
      </c>
      <c r="L46" s="242">
        <v>139.45568000000003</v>
      </c>
      <c r="M46" s="241">
        <v>553.40957900000012</v>
      </c>
      <c r="N46" s="207"/>
      <c r="O46" s="206"/>
      <c r="P46" s="206"/>
      <c r="Q46" s="206"/>
      <c r="R46" s="206"/>
      <c r="S46" s="206"/>
      <c r="T46" s="206"/>
      <c r="U46" s="206"/>
      <c r="V46" s="206"/>
      <c r="W46" s="206"/>
      <c r="X46" s="206"/>
      <c r="Y46" s="206"/>
      <c r="Z46" s="206"/>
      <c r="AC46" s="205"/>
      <c r="AD46" s="205"/>
      <c r="AE46" s="205"/>
      <c r="AF46" s="205"/>
    </row>
    <row r="47" spans="2:32" ht="5.25" customHeight="1">
      <c r="B47" s="240"/>
      <c r="C47" s="240"/>
      <c r="D47" s="239"/>
      <c r="E47" s="239"/>
      <c r="F47" s="239"/>
      <c r="G47" s="239"/>
      <c r="H47" s="239"/>
      <c r="I47" s="239"/>
      <c r="J47" s="239"/>
      <c r="K47" s="239"/>
      <c r="L47" s="239"/>
      <c r="M47" s="239"/>
      <c r="N47" s="207"/>
      <c r="O47" s="206"/>
      <c r="P47" s="206"/>
      <c r="Q47" s="206"/>
      <c r="R47" s="206"/>
      <c r="S47" s="206"/>
      <c r="T47" s="206"/>
      <c r="U47" s="206"/>
      <c r="V47" s="206"/>
      <c r="W47" s="206"/>
      <c r="X47" s="206"/>
      <c r="Y47" s="206"/>
      <c r="Z47" s="206"/>
      <c r="AC47" s="205"/>
      <c r="AD47" s="205"/>
      <c r="AE47" s="205"/>
      <c r="AF47" s="205"/>
    </row>
    <row r="48" spans="2:32">
      <c r="B48" s="238" t="s">
        <v>539</v>
      </c>
      <c r="C48" s="237"/>
      <c r="D48" s="261"/>
      <c r="E48" s="160"/>
      <c r="F48" s="160"/>
      <c r="G48" s="263"/>
      <c r="H48" s="262"/>
      <c r="I48" s="261"/>
      <c r="J48" s="160"/>
      <c r="K48" s="160"/>
      <c r="L48" s="260"/>
      <c r="M48" s="259"/>
      <c r="N48" s="207"/>
      <c r="O48" s="206"/>
      <c r="P48" s="206"/>
      <c r="Q48" s="206"/>
      <c r="R48" s="206"/>
      <c r="S48" s="206"/>
      <c r="T48" s="206"/>
      <c r="U48" s="206"/>
      <c r="V48" s="206"/>
      <c r="W48" s="206"/>
      <c r="X48" s="206"/>
      <c r="Y48" s="206"/>
      <c r="Z48" s="206"/>
      <c r="AC48" s="205"/>
      <c r="AD48" s="205"/>
      <c r="AE48" s="205"/>
      <c r="AF48" s="205"/>
    </row>
    <row r="49" spans="2:32">
      <c r="B49" s="223"/>
      <c r="C49" s="232" t="s">
        <v>530</v>
      </c>
      <c r="D49" s="256">
        <v>32.38869600000001</v>
      </c>
      <c r="E49" s="255">
        <v>63.174316999999988</v>
      </c>
      <c r="F49" s="255">
        <v>35.416611999999915</v>
      </c>
      <c r="G49" s="258">
        <v>37.815757000000161</v>
      </c>
      <c r="H49" s="257">
        <v>168.79538200000007</v>
      </c>
      <c r="I49" s="256">
        <v>21.253334000000006</v>
      </c>
      <c r="J49" s="255">
        <v>58.65577599999996</v>
      </c>
      <c r="K49" s="255">
        <v>47.552729999999968</v>
      </c>
      <c r="L49" s="254">
        <v>29.889769999999999</v>
      </c>
      <c r="M49" s="253">
        <v>157.35160999999994</v>
      </c>
      <c r="N49" s="207"/>
      <c r="O49" s="206"/>
      <c r="P49" s="206"/>
      <c r="Q49" s="206"/>
      <c r="R49" s="206"/>
      <c r="S49" s="206"/>
      <c r="T49" s="206"/>
      <c r="U49" s="206"/>
      <c r="V49" s="206"/>
      <c r="W49" s="206"/>
      <c r="X49" s="206"/>
      <c r="Y49" s="206"/>
      <c r="Z49" s="206"/>
      <c r="AC49" s="205"/>
      <c r="AD49" s="205"/>
      <c r="AE49" s="205"/>
      <c r="AF49" s="205"/>
    </row>
    <row r="50" spans="2:32">
      <c r="B50" s="223"/>
      <c r="C50" s="222" t="s">
        <v>531</v>
      </c>
      <c r="D50" s="250">
        <v>6.7318170000000066</v>
      </c>
      <c r="E50" s="249">
        <v>12.964901999999995</v>
      </c>
      <c r="F50" s="249">
        <v>9.2449179999999842</v>
      </c>
      <c r="G50" s="252">
        <v>8.1026380000000131</v>
      </c>
      <c r="H50" s="251">
        <v>37.044274999999999</v>
      </c>
      <c r="I50" s="250">
        <v>8.3389319999999927</v>
      </c>
      <c r="J50" s="249">
        <v>13.833392999999994</v>
      </c>
      <c r="K50" s="249">
        <v>11.876439999999988</v>
      </c>
      <c r="L50" s="248">
        <v>-2.8289899999999761</v>
      </c>
      <c r="M50" s="247">
        <v>31.219774999999998</v>
      </c>
      <c r="N50" s="207"/>
      <c r="O50" s="206"/>
      <c r="P50" s="206"/>
      <c r="Q50" s="206"/>
      <c r="R50" s="206"/>
      <c r="S50" s="206"/>
      <c r="T50" s="206"/>
      <c r="U50" s="206"/>
      <c r="V50" s="206"/>
      <c r="W50" s="206"/>
      <c r="X50" s="206"/>
      <c r="Y50" s="206"/>
      <c r="Z50" s="206"/>
      <c r="AC50" s="205"/>
      <c r="AD50" s="205"/>
      <c r="AE50" s="205"/>
      <c r="AF50" s="205"/>
    </row>
    <row r="51" spans="2:32">
      <c r="B51" s="215"/>
      <c r="C51" s="214" t="s">
        <v>532</v>
      </c>
      <c r="D51" s="244">
        <v>-9.7946610000000014</v>
      </c>
      <c r="E51" s="243">
        <v>-5.9133919999999822</v>
      </c>
      <c r="F51" s="243">
        <v>-8.1321939999999895</v>
      </c>
      <c r="G51" s="246">
        <v>-12.065606000000084</v>
      </c>
      <c r="H51" s="245">
        <v>-35.905853000000057</v>
      </c>
      <c r="I51" s="244">
        <v>-11.150932000000022</v>
      </c>
      <c r="J51" s="243">
        <v>-8.2358469999999464</v>
      </c>
      <c r="K51" s="243">
        <v>-6.0579100000000032</v>
      </c>
      <c r="L51" s="242">
        <v>-11.351809999999997</v>
      </c>
      <c r="M51" s="241">
        <v>-36.796498999999969</v>
      </c>
      <c r="N51" s="207"/>
      <c r="O51" s="206"/>
      <c r="P51" s="206"/>
      <c r="Q51" s="206"/>
      <c r="R51" s="206"/>
      <c r="S51" s="206"/>
      <c r="T51" s="206"/>
      <c r="U51" s="206"/>
      <c r="V51" s="206"/>
      <c r="W51" s="206"/>
      <c r="X51" s="206"/>
      <c r="Y51" s="206"/>
      <c r="Z51" s="206"/>
      <c r="AC51" s="205"/>
      <c r="AD51" s="205"/>
      <c r="AE51" s="205"/>
      <c r="AF51" s="205"/>
    </row>
    <row r="52" spans="2:32" ht="5.25" customHeight="1">
      <c r="B52" s="240"/>
      <c r="C52" s="240"/>
      <c r="D52" s="239"/>
      <c r="E52" s="239"/>
      <c r="F52" s="239"/>
      <c r="G52" s="239"/>
      <c r="H52" s="239"/>
      <c r="I52" s="239"/>
      <c r="J52" s="239"/>
      <c r="K52" s="239"/>
      <c r="L52" s="239"/>
      <c r="M52" s="239"/>
      <c r="N52" s="207"/>
      <c r="O52" s="206"/>
      <c r="P52" s="206"/>
      <c r="Q52" s="206"/>
      <c r="R52" s="206"/>
      <c r="S52" s="206"/>
      <c r="T52" s="206"/>
      <c r="U52" s="206"/>
      <c r="V52" s="206"/>
      <c r="W52" s="206"/>
      <c r="X52" s="206"/>
      <c r="Y52" s="206"/>
      <c r="Z52" s="206"/>
      <c r="AC52" s="205"/>
      <c r="AD52" s="205"/>
      <c r="AE52" s="205"/>
      <c r="AF52" s="205"/>
    </row>
    <row r="53" spans="2:32">
      <c r="B53" s="238" t="s">
        <v>533</v>
      </c>
      <c r="C53" s="237"/>
      <c r="D53" s="235"/>
      <c r="E53" s="175"/>
      <c r="F53" s="175"/>
      <c r="G53" s="174"/>
      <c r="H53" s="236"/>
      <c r="I53" s="235"/>
      <c r="J53" s="175"/>
      <c r="K53" s="175"/>
      <c r="L53" s="234"/>
      <c r="M53" s="233"/>
      <c r="N53" s="207"/>
      <c r="O53" s="206"/>
      <c r="P53" s="206"/>
      <c r="Q53" s="206"/>
      <c r="R53" s="206"/>
      <c r="S53" s="206"/>
      <c r="T53" s="206"/>
      <c r="U53" s="206"/>
      <c r="V53" s="206"/>
      <c r="W53" s="206"/>
      <c r="X53" s="206"/>
      <c r="Y53" s="206"/>
      <c r="Z53" s="206"/>
      <c r="AC53" s="205"/>
      <c r="AD53" s="205"/>
      <c r="AE53" s="205"/>
      <c r="AF53" s="205"/>
    </row>
    <row r="54" spans="2:32" ht="14.25">
      <c r="B54" s="223"/>
      <c r="C54" s="232" t="s">
        <v>530</v>
      </c>
      <c r="D54" s="229">
        <v>0.13964929954303953</v>
      </c>
      <c r="E54" s="228">
        <v>0.22320082617031722</v>
      </c>
      <c r="F54" s="228">
        <v>0.1458592184939963</v>
      </c>
      <c r="G54" s="231">
        <v>0.14911039047986388</v>
      </c>
      <c r="H54" s="230">
        <v>0.16689451670772093</v>
      </c>
      <c r="I54" s="229">
        <v>9.3639458749082957E-2</v>
      </c>
      <c r="J54" s="228">
        <v>0.21308294461119892</v>
      </c>
      <c r="K54" s="228">
        <v>0.19005654087297946</v>
      </c>
      <c r="L54" s="227">
        <v>0.12060298080892831</v>
      </c>
      <c r="M54" s="226">
        <v>0.1573074008000013</v>
      </c>
      <c r="N54" s="225" t="s">
        <v>538</v>
      </c>
      <c r="O54" s="206"/>
      <c r="P54" s="224" t="s">
        <v>537</v>
      </c>
      <c r="Q54" s="206"/>
      <c r="R54" s="206"/>
      <c r="S54" s="206"/>
      <c r="T54" s="206"/>
      <c r="U54" s="206"/>
      <c r="V54" s="206"/>
      <c r="W54" s="206"/>
      <c r="X54" s="206"/>
      <c r="Y54" s="206"/>
      <c r="Z54" s="206"/>
      <c r="AC54" s="205"/>
      <c r="AD54" s="205"/>
      <c r="AE54" s="205"/>
      <c r="AF54" s="205"/>
    </row>
    <row r="55" spans="2:32">
      <c r="B55" s="223"/>
      <c r="C55" s="222" t="s">
        <v>531</v>
      </c>
      <c r="D55" s="219">
        <v>9.3753479554020552E-2</v>
      </c>
      <c r="E55" s="218">
        <v>0.15178816650977484</v>
      </c>
      <c r="F55" s="218">
        <v>0.13068124987172028</v>
      </c>
      <c r="G55" s="221">
        <v>0.11316744839215803</v>
      </c>
      <c r="H55" s="220">
        <v>0.12366207377281249</v>
      </c>
      <c r="I55" s="219">
        <v>0.12168873411134774</v>
      </c>
      <c r="J55" s="218">
        <v>0.1611037359562307</v>
      </c>
      <c r="K55" s="218">
        <v>0.16182444442355143</v>
      </c>
      <c r="L55" s="217">
        <v>-4.1348295359707632E-2</v>
      </c>
      <c r="M55" s="216">
        <v>0.10540009282432275</v>
      </c>
      <c r="N55" s="207"/>
      <c r="O55" s="206"/>
      <c r="P55" s="206"/>
      <c r="Q55" s="206"/>
      <c r="R55" s="206"/>
      <c r="S55" s="206"/>
      <c r="T55" s="206"/>
      <c r="U55" s="206"/>
      <c r="V55" s="206"/>
      <c r="W55" s="206"/>
      <c r="X55" s="206"/>
      <c r="Y55" s="206"/>
      <c r="Z55" s="206"/>
      <c r="AC55" s="205"/>
      <c r="AD55" s="205"/>
      <c r="AE55" s="205"/>
      <c r="AF55" s="205"/>
    </row>
    <row r="56" spans="2:32">
      <c r="B56" s="215"/>
      <c r="C56" s="214" t="s">
        <v>532</v>
      </c>
      <c r="D56" s="211">
        <v>-7.6313973424895182E-2</v>
      </c>
      <c r="E56" s="210">
        <v>-3.8964260887052758E-2</v>
      </c>
      <c r="F56" s="210">
        <v>-6.3467847933415256E-2</v>
      </c>
      <c r="G56" s="213">
        <v>-8.7631902903644782E-2</v>
      </c>
      <c r="H56" s="212">
        <v>-6.5770379859734135E-2</v>
      </c>
      <c r="I56" s="211">
        <v>-8.880165304755637E-2</v>
      </c>
      <c r="J56" s="210">
        <v>-5.3887394766156581E-2</v>
      </c>
      <c r="K56" s="210">
        <v>-4.4691895412328701E-2</v>
      </c>
      <c r="L56" s="209">
        <v>-8.140084362286279E-2</v>
      </c>
      <c r="M56" s="208">
        <v>-6.649053503282415E-2</v>
      </c>
      <c r="N56" s="207"/>
      <c r="O56" s="206"/>
      <c r="P56" s="206"/>
      <c r="Q56" s="206"/>
      <c r="R56" s="206"/>
      <c r="S56" s="206"/>
      <c r="T56" s="206"/>
      <c r="U56" s="206"/>
      <c r="V56" s="206"/>
      <c r="W56" s="206"/>
      <c r="X56" s="206"/>
      <c r="Y56" s="206"/>
      <c r="Z56" s="206"/>
      <c r="AC56" s="205"/>
      <c r="AD56" s="205"/>
      <c r="AE56" s="205"/>
      <c r="AF56" s="205"/>
    </row>
    <row r="70" ht="5.25" customHeight="1"/>
    <row r="75" ht="5.25" customHeight="1"/>
  </sheetData>
  <pageMargins left="0.31496062992125984" right="0.31496062992125984" top="0.74803149606299213" bottom="0.74803149606299213" header="0.31496062992125984" footer="0.31496062992125984"/>
  <pageSetup paperSize="9" scale="6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E84C-5ABD-431C-87CA-F1FC132AE8C9}">
  <sheetPr>
    <pageSetUpPr fitToPage="1"/>
  </sheetPr>
  <dimension ref="B2:AK75"/>
  <sheetViews>
    <sheetView showGridLines="0" zoomScale="85" zoomScaleNormal="85" workbookViewId="0">
      <selection activeCell="AG36" sqref="AG36"/>
    </sheetView>
  </sheetViews>
  <sheetFormatPr defaultColWidth="9.140625" defaultRowHeight="12.75"/>
  <cols>
    <col min="1" max="1" width="1.140625" style="204" customWidth="1"/>
    <col min="2" max="2" width="1.28515625" style="204" customWidth="1"/>
    <col min="3" max="3" width="22.85546875" style="204" customWidth="1"/>
    <col min="4" max="13" width="8.140625" style="204" customWidth="1"/>
    <col min="14" max="14" width="1.85546875" style="204" customWidth="1"/>
    <col min="15" max="15" width="1.28515625" style="204" customWidth="1"/>
    <col min="16" max="16" width="22.85546875" style="204" customWidth="1"/>
    <col min="17" max="26" width="8.140625" style="204" customWidth="1"/>
    <col min="27" max="27" width="1.140625" style="204" customWidth="1"/>
    <col min="28" max="16384" width="9.140625" style="204"/>
  </cols>
  <sheetData>
    <row r="2" spans="2:37">
      <c r="B2" s="310" t="s">
        <v>558</v>
      </c>
      <c r="C2" s="309"/>
      <c r="D2" s="307" t="s">
        <v>555</v>
      </c>
      <c r="E2" s="306" t="s">
        <v>555</v>
      </c>
      <c r="F2" s="306" t="s">
        <v>555</v>
      </c>
      <c r="G2" s="308" t="s">
        <v>555</v>
      </c>
      <c r="H2" s="308" t="s">
        <v>555</v>
      </c>
      <c r="I2" s="307" t="s">
        <v>555</v>
      </c>
      <c r="J2" s="306" t="s">
        <v>555</v>
      </c>
      <c r="K2" s="306" t="s">
        <v>555</v>
      </c>
      <c r="L2" s="305" t="s">
        <v>555</v>
      </c>
      <c r="M2" s="305" t="s">
        <v>555</v>
      </c>
      <c r="O2" s="304" t="s">
        <v>558</v>
      </c>
      <c r="P2" s="303"/>
      <c r="Q2" s="301" t="s">
        <v>553</v>
      </c>
      <c r="R2" s="300" t="s">
        <v>553</v>
      </c>
      <c r="S2" s="300" t="s">
        <v>553</v>
      </c>
      <c r="T2" s="302" t="s">
        <v>553</v>
      </c>
      <c r="U2" s="302" t="s">
        <v>553</v>
      </c>
      <c r="V2" s="301" t="s">
        <v>553</v>
      </c>
      <c r="W2" s="300" t="s">
        <v>553</v>
      </c>
      <c r="X2" s="300" t="s">
        <v>553</v>
      </c>
      <c r="Y2" s="299" t="s">
        <v>553</v>
      </c>
      <c r="Z2" s="299" t="s">
        <v>553</v>
      </c>
    </row>
    <row r="3" spans="2:37">
      <c r="B3" s="298" t="s">
        <v>554</v>
      </c>
      <c r="C3" s="297"/>
      <c r="D3" s="295" t="s">
        <v>550</v>
      </c>
      <c r="E3" s="294" t="s">
        <v>549</v>
      </c>
      <c r="F3" s="294" t="s">
        <v>548</v>
      </c>
      <c r="G3" s="296" t="s">
        <v>547</v>
      </c>
      <c r="H3" s="296">
        <v>2015</v>
      </c>
      <c r="I3" s="295" t="s">
        <v>546</v>
      </c>
      <c r="J3" s="294" t="s">
        <v>545</v>
      </c>
      <c r="K3" s="294" t="s">
        <v>544</v>
      </c>
      <c r="L3" s="293" t="s">
        <v>543</v>
      </c>
      <c r="M3" s="293">
        <v>2016</v>
      </c>
      <c r="O3" s="292" t="s">
        <v>553</v>
      </c>
      <c r="P3" s="291"/>
      <c r="Q3" s="289" t="s">
        <v>550</v>
      </c>
      <c r="R3" s="288" t="s">
        <v>549</v>
      </c>
      <c r="S3" s="288" t="s">
        <v>548</v>
      </c>
      <c r="T3" s="290" t="s">
        <v>547</v>
      </c>
      <c r="U3" s="290">
        <v>2015</v>
      </c>
      <c r="V3" s="289" t="s">
        <v>546</v>
      </c>
      <c r="W3" s="288" t="s">
        <v>545</v>
      </c>
      <c r="X3" s="288" t="s">
        <v>544</v>
      </c>
      <c r="Y3" s="287" t="s">
        <v>543</v>
      </c>
      <c r="Z3" s="287">
        <v>2016</v>
      </c>
    </row>
    <row r="4" spans="2:37">
      <c r="B4" s="238" t="s">
        <v>521</v>
      </c>
      <c r="C4" s="237"/>
      <c r="D4" s="261"/>
      <c r="E4" s="160"/>
      <c r="F4" s="160"/>
      <c r="G4" s="263"/>
      <c r="H4" s="262"/>
      <c r="I4" s="261"/>
      <c r="J4" s="160"/>
      <c r="K4" s="160"/>
      <c r="L4" s="260"/>
      <c r="M4" s="259"/>
      <c r="O4" s="238" t="s">
        <v>521</v>
      </c>
      <c r="P4" s="237"/>
      <c r="Q4" s="261"/>
      <c r="R4" s="160"/>
      <c r="S4" s="160"/>
      <c r="T4" s="263"/>
      <c r="U4" s="262"/>
      <c r="V4" s="261"/>
      <c r="W4" s="160"/>
      <c r="X4" s="160"/>
      <c r="Y4" s="260"/>
      <c r="Z4" s="259"/>
    </row>
    <row r="5" spans="2:37">
      <c r="B5" s="223"/>
      <c r="C5" s="232" t="s">
        <v>522</v>
      </c>
      <c r="D5" s="256">
        <v>3841.3159999999998</v>
      </c>
      <c r="E5" s="255">
        <v>6246.3970000000018</v>
      </c>
      <c r="F5" s="255">
        <v>6749.1230000000014</v>
      </c>
      <c r="G5" s="258">
        <v>5283.518999999993</v>
      </c>
      <c r="H5" s="257">
        <v>22120.354999999996</v>
      </c>
      <c r="I5" s="256">
        <v>3951.6849999999999</v>
      </c>
      <c r="J5" s="255">
        <v>6597.7610000000004</v>
      </c>
      <c r="K5" s="255">
        <v>7081.0010000000002</v>
      </c>
      <c r="L5" s="254">
        <v>5113.5920000000042</v>
      </c>
      <c r="M5" s="253">
        <v>22744.039000000004</v>
      </c>
      <c r="O5" s="223"/>
      <c r="P5" s="232" t="s">
        <v>522</v>
      </c>
      <c r="Q5" s="256">
        <v>4143.9740000000002</v>
      </c>
      <c r="R5" s="255">
        <v>6993.2090000000007</v>
      </c>
      <c r="S5" s="255">
        <v>7377.5380000000005</v>
      </c>
      <c r="T5" s="258">
        <v>5735.7669999999962</v>
      </c>
      <c r="U5" s="257">
        <v>24250.487999999998</v>
      </c>
      <c r="V5" s="256">
        <v>4422.0379999999996</v>
      </c>
      <c r="W5" s="255">
        <v>7305.78</v>
      </c>
      <c r="X5" s="255">
        <v>7916</v>
      </c>
      <c r="Y5" s="254">
        <v>5744.4720000000052</v>
      </c>
      <c r="Z5" s="253">
        <v>25388.290000000005</v>
      </c>
      <c r="AC5" s="205"/>
      <c r="AD5" s="205"/>
      <c r="AE5" s="205"/>
      <c r="AF5" s="205"/>
      <c r="AG5" s="286"/>
      <c r="AH5" s="286"/>
      <c r="AI5" s="286"/>
      <c r="AJ5" s="286"/>
      <c r="AK5" s="286"/>
    </row>
    <row r="6" spans="2:37">
      <c r="B6" s="223"/>
      <c r="C6" s="222" t="s">
        <v>523</v>
      </c>
      <c r="D6" s="250">
        <v>5019.5879999999997</v>
      </c>
      <c r="E6" s="249">
        <v>9331.8640000000014</v>
      </c>
      <c r="F6" s="249">
        <v>10168.382000000001</v>
      </c>
      <c r="G6" s="252">
        <v>8689.3229999999967</v>
      </c>
      <c r="H6" s="251">
        <v>33209.156999999999</v>
      </c>
      <c r="I6" s="250">
        <v>4607.6610000000001</v>
      </c>
      <c r="J6" s="249">
        <v>9316.5819999999985</v>
      </c>
      <c r="K6" s="249">
        <v>9990.6770000000033</v>
      </c>
      <c r="L6" s="248">
        <v>12476.394000000004</v>
      </c>
      <c r="M6" s="247">
        <v>36391.314000000006</v>
      </c>
      <c r="O6" s="223"/>
      <c r="P6" s="222" t="s">
        <v>523</v>
      </c>
      <c r="Q6" s="250">
        <v>5153.3519999999999</v>
      </c>
      <c r="R6" s="249">
        <v>9661.6580000000031</v>
      </c>
      <c r="S6" s="249">
        <v>10428.985000000001</v>
      </c>
      <c r="T6" s="252">
        <v>9092.2599999999948</v>
      </c>
      <c r="U6" s="251">
        <v>34336.254999999997</v>
      </c>
      <c r="V6" s="250">
        <v>5285.71</v>
      </c>
      <c r="W6" s="249">
        <v>9626.5199999999968</v>
      </c>
      <c r="X6" s="249">
        <v>10373.794000000004</v>
      </c>
      <c r="Y6" s="248">
        <v>12747.874000000007</v>
      </c>
      <c r="Z6" s="247">
        <v>38033.898000000008</v>
      </c>
      <c r="AC6" s="205"/>
      <c r="AD6" s="205"/>
      <c r="AE6" s="205"/>
      <c r="AF6" s="205"/>
      <c r="AG6" s="286"/>
      <c r="AH6" s="286"/>
      <c r="AI6" s="286"/>
      <c r="AJ6" s="286"/>
      <c r="AK6" s="286"/>
    </row>
    <row r="7" spans="2:37" ht="13.5">
      <c r="B7" s="223"/>
      <c r="C7" s="222" t="s">
        <v>542</v>
      </c>
      <c r="D7" s="250">
        <v>1029.6210000000001</v>
      </c>
      <c r="E7" s="249">
        <v>1466.1419999999998</v>
      </c>
      <c r="F7" s="249">
        <v>1550.2869999999998</v>
      </c>
      <c r="G7" s="252">
        <v>1557.9559999999997</v>
      </c>
      <c r="H7" s="251">
        <v>5604.0059999999994</v>
      </c>
      <c r="I7" s="250">
        <v>1102.9639999999999</v>
      </c>
      <c r="J7" s="249">
        <v>1676.4810000000002</v>
      </c>
      <c r="K7" s="249">
        <v>1784.8739999999993</v>
      </c>
      <c r="L7" s="248">
        <v>1592.4760000000006</v>
      </c>
      <c r="M7" s="247">
        <v>6156.7950000000001</v>
      </c>
      <c r="O7" s="223"/>
      <c r="P7" s="222" t="s">
        <v>542</v>
      </c>
      <c r="Q7" s="250">
        <v>1079.049</v>
      </c>
      <c r="R7" s="249">
        <v>1529.018</v>
      </c>
      <c r="S7" s="249">
        <v>1601.607</v>
      </c>
      <c r="T7" s="252">
        <v>1608.9569999999994</v>
      </c>
      <c r="U7" s="251">
        <v>5818.6309999999994</v>
      </c>
      <c r="V7" s="250">
        <v>1145.952</v>
      </c>
      <c r="W7" s="249">
        <v>1720.1480000000004</v>
      </c>
      <c r="X7" s="249">
        <v>1829.0179999999991</v>
      </c>
      <c r="Y7" s="248">
        <v>1629.2700000000004</v>
      </c>
      <c r="Z7" s="247">
        <v>6324.3879999999999</v>
      </c>
      <c r="AC7" s="205"/>
      <c r="AD7" s="205"/>
      <c r="AE7" s="205"/>
      <c r="AF7" s="205"/>
      <c r="AG7" s="286"/>
      <c r="AH7" s="286"/>
      <c r="AI7" s="286"/>
      <c r="AJ7" s="286"/>
      <c r="AK7" s="286"/>
    </row>
    <row r="8" spans="2:37">
      <c r="B8" s="215"/>
      <c r="C8" s="214" t="s">
        <v>525</v>
      </c>
      <c r="D8" s="244">
        <v>0</v>
      </c>
      <c r="E8" s="243">
        <v>0</v>
      </c>
      <c r="F8" s="243">
        <v>0</v>
      </c>
      <c r="G8" s="246">
        <v>0</v>
      </c>
      <c r="H8" s="245">
        <v>0</v>
      </c>
      <c r="I8" s="244">
        <v>0</v>
      </c>
      <c r="J8" s="243">
        <v>0</v>
      </c>
      <c r="K8" s="243">
        <v>0</v>
      </c>
      <c r="L8" s="242">
        <v>0</v>
      </c>
      <c r="M8" s="241">
        <v>0</v>
      </c>
      <c r="O8" s="215"/>
      <c r="P8" s="214" t="s">
        <v>525</v>
      </c>
      <c r="Q8" s="244">
        <v>0</v>
      </c>
      <c r="R8" s="243">
        <v>0</v>
      </c>
      <c r="S8" s="243">
        <v>0</v>
      </c>
      <c r="T8" s="246">
        <v>0</v>
      </c>
      <c r="U8" s="245">
        <v>0</v>
      </c>
      <c r="V8" s="244">
        <v>0</v>
      </c>
      <c r="W8" s="243">
        <v>0</v>
      </c>
      <c r="X8" s="243">
        <v>0</v>
      </c>
      <c r="Y8" s="242">
        <v>0</v>
      </c>
      <c r="Z8" s="241">
        <v>0</v>
      </c>
      <c r="AC8" s="205"/>
      <c r="AD8" s="205"/>
      <c r="AE8" s="205"/>
      <c r="AF8" s="205"/>
      <c r="AG8" s="286"/>
      <c r="AH8" s="286"/>
      <c r="AI8" s="286"/>
      <c r="AJ8" s="286"/>
      <c r="AK8" s="286"/>
    </row>
    <row r="9" spans="2:37">
      <c r="B9" s="238" t="s">
        <v>526</v>
      </c>
      <c r="C9" s="237"/>
      <c r="D9" s="261"/>
      <c r="E9" s="160"/>
      <c r="F9" s="160"/>
      <c r="G9" s="263"/>
      <c r="H9" s="262"/>
      <c r="I9" s="261"/>
      <c r="J9" s="160"/>
      <c r="K9" s="160"/>
      <c r="L9" s="260"/>
      <c r="M9" s="259"/>
      <c r="O9" s="238" t="s">
        <v>526</v>
      </c>
      <c r="P9" s="237"/>
      <c r="Q9" s="261"/>
      <c r="R9" s="160"/>
      <c r="S9" s="160"/>
      <c r="T9" s="263"/>
      <c r="U9" s="262"/>
      <c r="V9" s="261"/>
      <c r="W9" s="160"/>
      <c r="X9" s="160"/>
      <c r="Y9" s="260"/>
      <c r="Z9" s="259"/>
      <c r="AC9" s="205"/>
      <c r="AD9" s="205"/>
      <c r="AE9" s="205"/>
      <c r="AF9" s="205"/>
      <c r="AG9" s="286"/>
      <c r="AH9" s="286"/>
      <c r="AI9" s="286"/>
      <c r="AJ9" s="286"/>
      <c r="AK9" s="286"/>
    </row>
    <row r="10" spans="2:37">
      <c r="B10" s="223"/>
      <c r="C10" s="232" t="s">
        <v>196</v>
      </c>
      <c r="D10" s="256">
        <v>382.47407000000004</v>
      </c>
      <c r="E10" s="255">
        <v>589.48519999999962</v>
      </c>
      <c r="F10" s="255">
        <v>591.70199000000036</v>
      </c>
      <c r="G10" s="258">
        <v>559.84284999999977</v>
      </c>
      <c r="H10" s="257">
        <v>2123.5041099999999</v>
      </c>
      <c r="I10" s="256">
        <v>419.55817999999999</v>
      </c>
      <c r="J10" s="255">
        <v>659.30531999999994</v>
      </c>
      <c r="K10" s="255">
        <v>651.84548000000018</v>
      </c>
      <c r="L10" s="254">
        <v>628.04167999999959</v>
      </c>
      <c r="M10" s="253">
        <v>2358.7506599999997</v>
      </c>
      <c r="O10" s="223"/>
      <c r="P10" s="232" t="s">
        <v>196</v>
      </c>
      <c r="Q10" s="256">
        <v>404.20959200000004</v>
      </c>
      <c r="R10" s="255">
        <v>637.21330399999977</v>
      </c>
      <c r="S10" s="255">
        <v>630.02655900000036</v>
      </c>
      <c r="T10" s="258">
        <v>585.71824899999979</v>
      </c>
      <c r="U10" s="257">
        <v>2257.167704</v>
      </c>
      <c r="V10" s="256">
        <v>443.34204399999999</v>
      </c>
      <c r="W10" s="255">
        <v>694.14473499999986</v>
      </c>
      <c r="X10" s="255">
        <v>688.38259000000016</v>
      </c>
      <c r="Y10" s="254">
        <v>657.88503999999966</v>
      </c>
      <c r="Z10" s="253">
        <v>2483.7544089999997</v>
      </c>
      <c r="AC10" s="205"/>
      <c r="AD10" s="205"/>
      <c r="AE10" s="205"/>
      <c r="AF10" s="205"/>
      <c r="AG10" s="286"/>
      <c r="AH10" s="286"/>
      <c r="AI10" s="286"/>
      <c r="AJ10" s="286"/>
      <c r="AK10" s="286"/>
    </row>
    <row r="11" spans="2:37">
      <c r="B11" s="223"/>
      <c r="C11" s="222" t="s">
        <v>527</v>
      </c>
      <c r="D11" s="250">
        <v>9.4357900000000026</v>
      </c>
      <c r="E11" s="249">
        <v>122.50240999999997</v>
      </c>
      <c r="F11" s="249">
        <v>149.56678999999994</v>
      </c>
      <c r="G11" s="252">
        <v>100.20945000000017</v>
      </c>
      <c r="H11" s="251">
        <v>381.71444000000008</v>
      </c>
      <c r="I11" s="250">
        <v>7.9226299999999998</v>
      </c>
      <c r="J11" s="249">
        <v>139.30638999999999</v>
      </c>
      <c r="K11" s="249">
        <v>175.49</v>
      </c>
      <c r="L11" s="248">
        <v>110.90212000000002</v>
      </c>
      <c r="M11" s="247">
        <v>433.62114000000003</v>
      </c>
      <c r="O11" s="223"/>
      <c r="P11" s="222" t="s">
        <v>527</v>
      </c>
      <c r="Q11" s="250">
        <v>9.3137140000000009</v>
      </c>
      <c r="R11" s="249">
        <v>137.45354499999996</v>
      </c>
      <c r="S11" s="249">
        <v>155.50006099999996</v>
      </c>
      <c r="T11" s="252">
        <v>100.21010100000012</v>
      </c>
      <c r="U11" s="251">
        <v>402.47742100000005</v>
      </c>
      <c r="V11" s="250">
        <v>11.602689000000003</v>
      </c>
      <c r="W11" s="249">
        <v>151.732089</v>
      </c>
      <c r="X11" s="249">
        <v>182.10216</v>
      </c>
      <c r="Y11" s="248">
        <v>115.30172000000005</v>
      </c>
      <c r="Z11" s="247">
        <v>460.73865800000004</v>
      </c>
      <c r="AC11" s="205"/>
      <c r="AD11" s="205"/>
      <c r="AE11" s="205"/>
      <c r="AF11" s="205"/>
      <c r="AG11" s="286"/>
      <c r="AH11" s="286"/>
      <c r="AI11" s="286"/>
      <c r="AJ11" s="286"/>
      <c r="AK11" s="286"/>
    </row>
    <row r="12" spans="2:37">
      <c r="B12" s="223"/>
      <c r="C12" s="272" t="s">
        <v>528</v>
      </c>
      <c r="D12" s="269">
        <v>2.46704044538235E-2</v>
      </c>
      <c r="E12" s="268">
        <v>0.20781252862667299</v>
      </c>
      <c r="F12" s="268">
        <v>0.25277384989021223</v>
      </c>
      <c r="G12" s="271">
        <v>0.17899567709045533</v>
      </c>
      <c r="H12" s="270">
        <v>0.17975686423324139</v>
      </c>
      <c r="I12" s="269">
        <v>1.888326906175444E-2</v>
      </c>
      <c r="J12" s="268">
        <v>0.21129268303189183</v>
      </c>
      <c r="K12" s="268">
        <v>0.26922024526426103</v>
      </c>
      <c r="L12" s="267">
        <v>0.1765840127043799</v>
      </c>
      <c r="M12" s="266">
        <v>0.1838350900556823</v>
      </c>
      <c r="O12" s="223"/>
      <c r="P12" s="272" t="s">
        <v>528</v>
      </c>
      <c r="Q12" s="269">
        <v>2.3041793624729221E-2</v>
      </c>
      <c r="R12" s="268">
        <v>0.21571041303933605</v>
      </c>
      <c r="S12" s="268">
        <v>0.24681508863184271</v>
      </c>
      <c r="T12" s="271">
        <v>0.17108925865138985</v>
      </c>
      <c r="U12" s="270">
        <v>0.17831081859214837</v>
      </c>
      <c r="V12" s="269">
        <v>2.6170964737104889E-2</v>
      </c>
      <c r="W12" s="268">
        <v>0.21858854695483648</v>
      </c>
      <c r="X12" s="268">
        <v>0.26453626609005315</v>
      </c>
      <c r="Y12" s="267">
        <v>0.17526119760984396</v>
      </c>
      <c r="Z12" s="266">
        <v>0.18550089184763682</v>
      </c>
      <c r="AC12" s="205"/>
      <c r="AD12" s="205"/>
      <c r="AE12" s="205"/>
      <c r="AF12" s="205"/>
      <c r="AG12" s="286"/>
      <c r="AH12" s="286"/>
      <c r="AI12" s="286"/>
      <c r="AJ12" s="286"/>
      <c r="AK12" s="286"/>
    </row>
    <row r="13" spans="2:37">
      <c r="B13" s="215"/>
      <c r="C13" s="214" t="s">
        <v>493</v>
      </c>
      <c r="D13" s="244">
        <v>-24.56542</v>
      </c>
      <c r="E13" s="243">
        <v>85.718280000000007</v>
      </c>
      <c r="F13" s="243">
        <v>114.72212999999999</v>
      </c>
      <c r="G13" s="246">
        <v>64.847299999999933</v>
      </c>
      <c r="H13" s="245">
        <v>240.72228999999993</v>
      </c>
      <c r="I13" s="244">
        <v>-27.79036</v>
      </c>
      <c r="J13" s="243">
        <v>102.89726999999999</v>
      </c>
      <c r="K13" s="243">
        <v>138.7765</v>
      </c>
      <c r="L13" s="242">
        <v>71.527510000000035</v>
      </c>
      <c r="M13" s="241">
        <v>285.41092000000003</v>
      </c>
      <c r="O13" s="215"/>
      <c r="P13" s="214" t="s">
        <v>493</v>
      </c>
      <c r="Q13" s="244">
        <v>-27.138235000000002</v>
      </c>
      <c r="R13" s="243">
        <v>97.398735000000016</v>
      </c>
      <c r="S13" s="243">
        <v>115.81714899999997</v>
      </c>
      <c r="T13" s="246">
        <v>57.146833999999956</v>
      </c>
      <c r="U13" s="245">
        <v>243.22448299999994</v>
      </c>
      <c r="V13" s="244">
        <v>-29.700198999999998</v>
      </c>
      <c r="W13" s="243">
        <v>110.097775</v>
      </c>
      <c r="X13" s="243">
        <v>140.73127999999997</v>
      </c>
      <c r="Y13" s="242">
        <v>71.569960000000037</v>
      </c>
      <c r="Z13" s="241">
        <v>292.69881600000002</v>
      </c>
      <c r="AC13" s="205"/>
      <c r="AD13" s="205"/>
      <c r="AE13" s="205"/>
      <c r="AF13" s="205"/>
      <c r="AG13" s="286"/>
      <c r="AH13" s="286"/>
      <c r="AI13" s="286"/>
      <c r="AJ13" s="286"/>
      <c r="AK13" s="286"/>
    </row>
    <row r="14" spans="2:37" ht="5.25" customHeight="1">
      <c r="B14" s="265"/>
      <c r="C14" s="265"/>
      <c r="D14" s="264"/>
      <c r="E14" s="264"/>
      <c r="F14" s="264"/>
      <c r="G14" s="264"/>
      <c r="H14" s="264"/>
      <c r="I14" s="264"/>
      <c r="J14" s="264"/>
      <c r="K14" s="264"/>
      <c r="L14" s="264"/>
      <c r="M14" s="264"/>
      <c r="O14" s="265"/>
      <c r="P14" s="265"/>
      <c r="Q14" s="264"/>
      <c r="R14" s="264"/>
      <c r="S14" s="264"/>
      <c r="T14" s="264"/>
      <c r="U14" s="264"/>
      <c r="V14" s="264"/>
      <c r="W14" s="264"/>
      <c r="X14" s="264"/>
      <c r="Y14" s="264"/>
      <c r="Z14" s="264"/>
      <c r="AC14" s="205"/>
      <c r="AD14" s="205"/>
      <c r="AE14" s="205"/>
      <c r="AF14" s="205"/>
      <c r="AG14" s="286"/>
      <c r="AH14" s="286"/>
      <c r="AI14" s="286"/>
      <c r="AJ14" s="286"/>
      <c r="AK14" s="286"/>
    </row>
    <row r="15" spans="2:37">
      <c r="B15" s="238" t="s">
        <v>529</v>
      </c>
      <c r="C15" s="237"/>
      <c r="D15" s="261"/>
      <c r="E15" s="160"/>
      <c r="F15" s="160"/>
      <c r="G15" s="263"/>
      <c r="H15" s="262"/>
      <c r="I15" s="261"/>
      <c r="J15" s="160"/>
      <c r="K15" s="160"/>
      <c r="L15" s="260"/>
      <c r="M15" s="259"/>
      <c r="O15" s="238" t="s">
        <v>529</v>
      </c>
      <c r="P15" s="237"/>
      <c r="Q15" s="261"/>
      <c r="R15" s="160"/>
      <c r="S15" s="160"/>
      <c r="T15" s="263"/>
      <c r="U15" s="262"/>
      <c r="V15" s="261"/>
      <c r="W15" s="160"/>
      <c r="X15" s="160"/>
      <c r="Y15" s="260"/>
      <c r="Z15" s="259"/>
      <c r="AC15" s="205"/>
      <c r="AD15" s="205"/>
      <c r="AE15" s="205"/>
      <c r="AF15" s="205"/>
      <c r="AG15" s="286"/>
      <c r="AH15" s="286"/>
      <c r="AI15" s="286"/>
      <c r="AJ15" s="286"/>
      <c r="AK15" s="286"/>
    </row>
    <row r="16" spans="2:37">
      <c r="B16" s="223"/>
      <c r="C16" s="232" t="s">
        <v>530</v>
      </c>
      <c r="D16" s="256">
        <v>242.04289999999997</v>
      </c>
      <c r="E16" s="255">
        <v>389.03683000000018</v>
      </c>
      <c r="F16" s="255">
        <v>397.56348000000003</v>
      </c>
      <c r="G16" s="258">
        <v>301.40603999999985</v>
      </c>
      <c r="H16" s="257">
        <v>1330.04925</v>
      </c>
      <c r="I16" s="256">
        <v>225.48551999999998</v>
      </c>
      <c r="J16" s="255">
        <v>380.5387300000001</v>
      </c>
      <c r="K16" s="255">
        <v>404.75424999999984</v>
      </c>
      <c r="L16" s="254">
        <v>309.47088000000031</v>
      </c>
      <c r="M16" s="253">
        <v>1320.2493800000002</v>
      </c>
      <c r="O16" s="223"/>
      <c r="P16" s="232" t="s">
        <v>530</v>
      </c>
      <c r="Q16" s="256">
        <v>261.74836799999997</v>
      </c>
      <c r="R16" s="255">
        <v>433.71645100000018</v>
      </c>
      <c r="S16" s="255">
        <v>433.76816799999995</v>
      </c>
      <c r="T16" s="258">
        <v>325.25554299999999</v>
      </c>
      <c r="U16" s="257">
        <v>1454.4885300000001</v>
      </c>
      <c r="V16" s="256">
        <v>247.24272799999997</v>
      </c>
      <c r="W16" s="255">
        <v>413.27649600000007</v>
      </c>
      <c r="X16" s="255">
        <v>439.67220999999984</v>
      </c>
      <c r="Y16" s="254">
        <v>337.74604000000045</v>
      </c>
      <c r="Z16" s="253">
        <v>1437.9374740000003</v>
      </c>
      <c r="AC16" s="205"/>
      <c r="AD16" s="205"/>
      <c r="AE16" s="205"/>
      <c r="AF16" s="205"/>
      <c r="AG16" s="286"/>
      <c r="AH16" s="286"/>
      <c r="AI16" s="286"/>
      <c r="AJ16" s="286"/>
      <c r="AK16" s="286"/>
    </row>
    <row r="17" spans="2:37">
      <c r="B17" s="223"/>
      <c r="C17" s="222" t="s">
        <v>531</v>
      </c>
      <c r="D17" s="250">
        <v>41.730070000000005</v>
      </c>
      <c r="E17" s="249">
        <v>72.866600000000005</v>
      </c>
      <c r="F17" s="249">
        <v>73.014429999999948</v>
      </c>
      <c r="G17" s="252">
        <v>59.632660000000016</v>
      </c>
      <c r="H17" s="251">
        <v>247.24375999999998</v>
      </c>
      <c r="I17" s="250">
        <v>32.935410000000005</v>
      </c>
      <c r="J17" s="249">
        <v>67.667759999999987</v>
      </c>
      <c r="K17" s="249">
        <v>64.335490000000007</v>
      </c>
      <c r="L17" s="248">
        <v>116.6865</v>
      </c>
      <c r="M17" s="247">
        <v>281.62515999999999</v>
      </c>
      <c r="O17" s="223"/>
      <c r="P17" s="222" t="s">
        <v>531</v>
      </c>
      <c r="Q17" s="250">
        <v>42.218751000000005</v>
      </c>
      <c r="R17" s="249">
        <v>73.966999000000015</v>
      </c>
      <c r="S17" s="249">
        <v>73.801439999999957</v>
      </c>
      <c r="T17" s="252">
        <v>60.790139000000011</v>
      </c>
      <c r="U17" s="251">
        <v>250.77732899999998</v>
      </c>
      <c r="V17" s="250">
        <v>34.210819000000008</v>
      </c>
      <c r="W17" s="249">
        <v>68.801204999999982</v>
      </c>
      <c r="X17" s="249">
        <v>65.411619999999999</v>
      </c>
      <c r="Y17" s="248">
        <v>117.77484999999999</v>
      </c>
      <c r="Z17" s="247">
        <v>286.19849399999998</v>
      </c>
      <c r="AC17" s="205"/>
      <c r="AD17" s="205"/>
      <c r="AE17" s="205"/>
      <c r="AF17" s="205"/>
      <c r="AG17" s="286"/>
      <c r="AH17" s="286"/>
      <c r="AI17" s="286"/>
      <c r="AJ17" s="286"/>
      <c r="AK17" s="286"/>
    </row>
    <row r="18" spans="2:37">
      <c r="B18" s="215"/>
      <c r="C18" s="214" t="s">
        <v>532</v>
      </c>
      <c r="D18" s="244">
        <v>100.72615000000002</v>
      </c>
      <c r="E18" s="243">
        <v>135.38484999999994</v>
      </c>
      <c r="F18" s="243">
        <v>131.52153000000001</v>
      </c>
      <c r="G18" s="246">
        <v>135.92393000000004</v>
      </c>
      <c r="H18" s="245">
        <v>503.55646000000002</v>
      </c>
      <c r="I18" s="244">
        <v>99.900220000000004</v>
      </c>
      <c r="J18" s="243">
        <v>147.99042000000003</v>
      </c>
      <c r="K18" s="243">
        <v>146.69165999999996</v>
      </c>
      <c r="L18" s="242">
        <v>144.67049000000014</v>
      </c>
      <c r="M18" s="241">
        <v>539.25279000000012</v>
      </c>
      <c r="O18" s="215"/>
      <c r="P18" s="214" t="s">
        <v>532</v>
      </c>
      <c r="Q18" s="244">
        <v>103.61363500000002</v>
      </c>
      <c r="R18" s="243">
        <v>139.04378399999993</v>
      </c>
      <c r="S18" s="243">
        <v>134.09322900000001</v>
      </c>
      <c r="T18" s="246">
        <v>137.65600700000005</v>
      </c>
      <c r="U18" s="245">
        <v>514.406655</v>
      </c>
      <c r="V18" s="244">
        <v>101.54356800000001</v>
      </c>
      <c r="W18" s="243">
        <v>149.70260999999999</v>
      </c>
      <c r="X18" s="243">
        <v>148.44282999999999</v>
      </c>
      <c r="Y18" s="242">
        <v>146.12444000000011</v>
      </c>
      <c r="Z18" s="241">
        <v>545.81344800000011</v>
      </c>
      <c r="AC18" s="205"/>
      <c r="AD18" s="205"/>
      <c r="AE18" s="205"/>
      <c r="AF18" s="205"/>
      <c r="AG18" s="286"/>
      <c r="AH18" s="286"/>
      <c r="AI18" s="286"/>
      <c r="AJ18" s="286"/>
      <c r="AK18" s="286"/>
    </row>
    <row r="19" spans="2:37" ht="5.25" customHeight="1">
      <c r="B19" s="240"/>
      <c r="C19" s="240"/>
      <c r="D19" s="239"/>
      <c r="E19" s="239"/>
      <c r="F19" s="239"/>
      <c r="G19" s="239"/>
      <c r="H19" s="239"/>
      <c r="I19" s="239"/>
      <c r="J19" s="239"/>
      <c r="K19" s="239"/>
      <c r="L19" s="239"/>
      <c r="M19" s="239"/>
      <c r="O19" s="240"/>
      <c r="P19" s="240"/>
      <c r="Q19" s="239"/>
      <c r="R19" s="239"/>
      <c r="S19" s="239"/>
      <c r="T19" s="239"/>
      <c r="U19" s="239"/>
      <c r="V19" s="239"/>
      <c r="W19" s="239"/>
      <c r="X19" s="239"/>
      <c r="Y19" s="239"/>
      <c r="Z19" s="239"/>
      <c r="AC19" s="205"/>
      <c r="AD19" s="205"/>
      <c r="AE19" s="205"/>
      <c r="AF19" s="205"/>
      <c r="AG19" s="286"/>
      <c r="AH19" s="286"/>
      <c r="AI19" s="286"/>
      <c r="AJ19" s="286"/>
      <c r="AK19" s="286"/>
    </row>
    <row r="20" spans="2:37">
      <c r="B20" s="238" t="s">
        <v>539</v>
      </c>
      <c r="C20" s="237"/>
      <c r="D20" s="261"/>
      <c r="E20" s="160"/>
      <c r="F20" s="160"/>
      <c r="G20" s="263"/>
      <c r="H20" s="262"/>
      <c r="I20" s="261"/>
      <c r="J20" s="160"/>
      <c r="K20" s="160"/>
      <c r="L20" s="260"/>
      <c r="M20" s="259"/>
      <c r="O20" s="238" t="s">
        <v>539</v>
      </c>
      <c r="P20" s="237"/>
      <c r="Q20" s="261"/>
      <c r="R20" s="160"/>
      <c r="S20" s="160"/>
      <c r="T20" s="263"/>
      <c r="U20" s="262"/>
      <c r="V20" s="261"/>
      <c r="W20" s="160"/>
      <c r="X20" s="160"/>
      <c r="Y20" s="260"/>
      <c r="Z20" s="259"/>
      <c r="AC20" s="205"/>
      <c r="AD20" s="205"/>
      <c r="AE20" s="205"/>
      <c r="AF20" s="205"/>
      <c r="AG20" s="286"/>
      <c r="AH20" s="286"/>
      <c r="AI20" s="286"/>
      <c r="AJ20" s="286"/>
      <c r="AK20" s="286"/>
    </row>
    <row r="21" spans="2:37">
      <c r="B21" s="223"/>
      <c r="C21" s="232" t="s">
        <v>530</v>
      </c>
      <c r="D21" s="256">
        <v>4.0556599999999996</v>
      </c>
      <c r="E21" s="255">
        <v>86.639929999999993</v>
      </c>
      <c r="F21" s="255">
        <v>107.91531000000005</v>
      </c>
      <c r="G21" s="258">
        <v>71.234289999999959</v>
      </c>
      <c r="H21" s="257">
        <v>269.84519</v>
      </c>
      <c r="I21" s="256">
        <v>6.1178299999999997</v>
      </c>
      <c r="J21" s="255">
        <v>93.540520000000001</v>
      </c>
      <c r="K21" s="255">
        <v>127.824</v>
      </c>
      <c r="L21" s="254">
        <v>75.654740000000004</v>
      </c>
      <c r="M21" s="253">
        <v>303.13709</v>
      </c>
      <c r="O21" s="223"/>
      <c r="P21" s="232" t="s">
        <v>530</v>
      </c>
      <c r="Q21" s="256">
        <v>4.1729549999999991</v>
      </c>
      <c r="R21" s="255">
        <v>101.58260399999999</v>
      </c>
      <c r="S21" s="255">
        <v>113.80234500000005</v>
      </c>
      <c r="T21" s="258">
        <v>71.846404999999976</v>
      </c>
      <c r="U21" s="257">
        <v>291.40430900000001</v>
      </c>
      <c r="V21" s="256">
        <v>9.8247620000000033</v>
      </c>
      <c r="W21" s="255">
        <v>106.007407</v>
      </c>
      <c r="X21" s="255">
        <v>134.28823999999997</v>
      </c>
      <c r="Y21" s="254">
        <v>80.151679999999999</v>
      </c>
      <c r="Z21" s="253">
        <v>330.27208899999999</v>
      </c>
      <c r="AC21" s="205"/>
      <c r="AD21" s="205"/>
      <c r="AE21" s="205"/>
      <c r="AF21" s="205"/>
      <c r="AG21" s="286"/>
      <c r="AH21" s="286"/>
      <c r="AI21" s="286"/>
      <c r="AJ21" s="286"/>
      <c r="AK21" s="286"/>
    </row>
    <row r="22" spans="2:37">
      <c r="B22" s="223"/>
      <c r="C22" s="222" t="s">
        <v>531</v>
      </c>
      <c r="D22" s="250">
        <v>-1.7777400000000001</v>
      </c>
      <c r="E22" s="249">
        <v>13.46477</v>
      </c>
      <c r="F22" s="249">
        <v>15.364460000000001</v>
      </c>
      <c r="G22" s="252">
        <v>7.5916300000000021</v>
      </c>
      <c r="H22" s="251">
        <v>34.643120000000003</v>
      </c>
      <c r="I22" s="250">
        <v>-5.2889499999999998</v>
      </c>
      <c r="J22" s="249">
        <v>12.396809999999999</v>
      </c>
      <c r="K22" s="249">
        <v>19.970110000000002</v>
      </c>
      <c r="L22" s="248">
        <v>14.875830000000001</v>
      </c>
      <c r="M22" s="247">
        <v>41.953800000000001</v>
      </c>
      <c r="O22" s="223"/>
      <c r="P22" s="222" t="s">
        <v>531</v>
      </c>
      <c r="Q22" s="250">
        <v>-2.0062869999999999</v>
      </c>
      <c r="R22" s="249">
        <v>13.351267</v>
      </c>
      <c r="S22" s="249">
        <v>15.309600000000003</v>
      </c>
      <c r="T22" s="252">
        <v>7.3399810000000016</v>
      </c>
      <c r="U22" s="251">
        <v>33.994561000000004</v>
      </c>
      <c r="V22" s="250">
        <v>-5.292313</v>
      </c>
      <c r="W22" s="249">
        <v>12.372907999999999</v>
      </c>
      <c r="X22" s="249">
        <v>20.4131</v>
      </c>
      <c r="Y22" s="248">
        <v>14.773540000000001</v>
      </c>
      <c r="Z22" s="247">
        <v>42.267234999999999</v>
      </c>
      <c r="AC22" s="205"/>
      <c r="AD22" s="205"/>
      <c r="AE22" s="205"/>
      <c r="AF22" s="205"/>
      <c r="AG22" s="286"/>
      <c r="AH22" s="286"/>
      <c r="AI22" s="286"/>
      <c r="AJ22" s="286"/>
      <c r="AK22" s="286"/>
    </row>
    <row r="23" spans="2:37">
      <c r="B23" s="215"/>
      <c r="C23" s="214" t="s">
        <v>532</v>
      </c>
      <c r="D23" s="244">
        <v>3.2811100000000004</v>
      </c>
      <c r="E23" s="243">
        <v>11.294889999999997</v>
      </c>
      <c r="F23" s="243">
        <v>11.777519999999999</v>
      </c>
      <c r="G23" s="246">
        <v>8.525890000000004</v>
      </c>
      <c r="H23" s="245">
        <v>34.87941</v>
      </c>
      <c r="I23" s="244">
        <v>0.74787999999999999</v>
      </c>
      <c r="J23" s="243">
        <v>13.96824</v>
      </c>
      <c r="K23" s="243">
        <v>11.193659999999998</v>
      </c>
      <c r="L23" s="242">
        <v>10.099110000000003</v>
      </c>
      <c r="M23" s="241">
        <v>36.008890000000001</v>
      </c>
      <c r="O23" s="215"/>
      <c r="P23" s="214" t="s">
        <v>532</v>
      </c>
      <c r="Q23" s="244">
        <v>3.270286</v>
      </c>
      <c r="R23" s="243">
        <v>11.416853999999997</v>
      </c>
      <c r="S23" s="243">
        <v>11.878615999999999</v>
      </c>
      <c r="T23" s="246">
        <v>8.1660750000000029</v>
      </c>
      <c r="U23" s="245">
        <v>34.731831</v>
      </c>
      <c r="V23" s="244">
        <v>0.72437000000000007</v>
      </c>
      <c r="W23" s="243">
        <v>13.950953999999999</v>
      </c>
      <c r="X23" s="243">
        <v>10.898589999999999</v>
      </c>
      <c r="Y23" s="242">
        <v>10.09947</v>
      </c>
      <c r="Z23" s="241">
        <v>35.673383999999999</v>
      </c>
      <c r="AC23" s="205"/>
      <c r="AD23" s="205"/>
      <c r="AE23" s="205"/>
      <c r="AF23" s="205"/>
      <c r="AG23" s="286"/>
      <c r="AH23" s="286"/>
      <c r="AI23" s="286"/>
      <c r="AJ23" s="286"/>
      <c r="AK23" s="286"/>
    </row>
    <row r="24" spans="2:37" ht="5.25" customHeight="1">
      <c r="B24" s="240"/>
      <c r="C24" s="240"/>
      <c r="D24" s="239"/>
      <c r="E24" s="239"/>
      <c r="F24" s="239"/>
      <c r="G24" s="239"/>
      <c r="H24" s="239"/>
      <c r="I24" s="239"/>
      <c r="J24" s="239"/>
      <c r="K24" s="239"/>
      <c r="L24" s="239"/>
      <c r="M24" s="239"/>
      <c r="O24" s="240"/>
      <c r="P24" s="240"/>
      <c r="Q24" s="239"/>
      <c r="R24" s="239"/>
      <c r="S24" s="239"/>
      <c r="T24" s="239"/>
      <c r="U24" s="239"/>
      <c r="V24" s="239"/>
      <c r="W24" s="239"/>
      <c r="X24" s="239"/>
      <c r="Y24" s="239"/>
      <c r="Z24" s="239"/>
      <c r="AC24" s="205"/>
      <c r="AD24" s="205"/>
      <c r="AE24" s="205"/>
      <c r="AF24" s="205"/>
      <c r="AG24" s="286"/>
      <c r="AH24" s="286"/>
      <c r="AI24" s="286"/>
      <c r="AJ24" s="286"/>
      <c r="AK24" s="286"/>
    </row>
    <row r="25" spans="2:37">
      <c r="B25" s="238" t="s">
        <v>533</v>
      </c>
      <c r="C25" s="237"/>
      <c r="D25" s="235"/>
      <c r="E25" s="175"/>
      <c r="F25" s="175"/>
      <c r="G25" s="174"/>
      <c r="H25" s="236"/>
      <c r="I25" s="235"/>
      <c r="J25" s="175"/>
      <c r="K25" s="175"/>
      <c r="L25" s="234"/>
      <c r="M25" s="233"/>
      <c r="O25" s="238" t="s">
        <v>533</v>
      </c>
      <c r="P25" s="237"/>
      <c r="Q25" s="235"/>
      <c r="R25" s="175"/>
      <c r="S25" s="175"/>
      <c r="T25" s="174"/>
      <c r="U25" s="236"/>
      <c r="V25" s="235"/>
      <c r="W25" s="175"/>
      <c r="X25" s="175"/>
      <c r="Y25" s="234"/>
      <c r="Z25" s="233"/>
      <c r="AC25" s="205"/>
      <c r="AD25" s="205"/>
      <c r="AE25" s="205"/>
      <c r="AF25" s="205"/>
      <c r="AG25" s="286"/>
      <c r="AH25" s="286"/>
      <c r="AI25" s="286"/>
      <c r="AJ25" s="286"/>
      <c r="AK25" s="286"/>
    </row>
    <row r="26" spans="2:37">
      <c r="B26" s="223"/>
      <c r="C26" s="232" t="s">
        <v>530</v>
      </c>
      <c r="D26" s="229">
        <v>1.6755955245950201E-2</v>
      </c>
      <c r="E26" s="228">
        <v>0.22270367049824036</v>
      </c>
      <c r="F26" s="228">
        <v>0.27144170787518018</v>
      </c>
      <c r="G26" s="231">
        <v>0.23633995523115595</v>
      </c>
      <c r="H26" s="230">
        <v>0.20288360750551154</v>
      </c>
      <c r="I26" s="229">
        <v>2.713180872989095E-2</v>
      </c>
      <c r="J26" s="228">
        <v>0.2458107746352125</v>
      </c>
      <c r="K26" s="228">
        <v>0.31580644304537892</v>
      </c>
      <c r="L26" s="227">
        <v>0.24446481038862181</v>
      </c>
      <c r="M26" s="226">
        <v>0.22960593247921082</v>
      </c>
      <c r="O26" s="223"/>
      <c r="P26" s="232" t="s">
        <v>530</v>
      </c>
      <c r="Q26" s="229">
        <v>1.5942620891527391E-2</v>
      </c>
      <c r="R26" s="228">
        <v>0.23421432082132376</v>
      </c>
      <c r="S26" s="228">
        <v>0.26235752965625653</v>
      </c>
      <c r="T26" s="231">
        <v>0.220892177078132</v>
      </c>
      <c r="U26" s="230">
        <v>0.20034830319356317</v>
      </c>
      <c r="V26" s="229">
        <v>3.9737314336703182E-2</v>
      </c>
      <c r="W26" s="228">
        <v>0.25650480495750233</v>
      </c>
      <c r="X26" s="228">
        <v>0.30542808243441183</v>
      </c>
      <c r="Y26" s="227">
        <v>0.23731345599196335</v>
      </c>
      <c r="Z26" s="226">
        <v>0.22968459684221285</v>
      </c>
      <c r="AC26" s="205"/>
      <c r="AD26" s="205"/>
      <c r="AE26" s="205"/>
      <c r="AF26" s="205"/>
      <c r="AG26" s="286"/>
      <c r="AH26" s="286"/>
      <c r="AI26" s="286"/>
      <c r="AJ26" s="286"/>
      <c r="AK26" s="286"/>
    </row>
    <row r="27" spans="2:37">
      <c r="B27" s="223"/>
      <c r="C27" s="222" t="s">
        <v>531</v>
      </c>
      <c r="D27" s="219">
        <v>-4.2600935009215177E-2</v>
      </c>
      <c r="E27" s="218">
        <v>0.18478658260437564</v>
      </c>
      <c r="F27" s="218">
        <v>0.21043045874630553</v>
      </c>
      <c r="G27" s="221">
        <v>0.12730657998486064</v>
      </c>
      <c r="H27" s="220">
        <v>0.14011726726692719</v>
      </c>
      <c r="I27" s="219">
        <v>-0.16058552178339358</v>
      </c>
      <c r="J27" s="218">
        <v>0.18320112857289794</v>
      </c>
      <c r="K27" s="218">
        <v>0.31040581178444432</v>
      </c>
      <c r="L27" s="217">
        <v>0.12748544176061499</v>
      </c>
      <c r="M27" s="216">
        <v>0.14897035477938123</v>
      </c>
      <c r="O27" s="223"/>
      <c r="P27" s="222" t="s">
        <v>531</v>
      </c>
      <c r="Q27" s="219">
        <v>-4.7521230554641462E-2</v>
      </c>
      <c r="R27" s="218">
        <v>0.18050302405806673</v>
      </c>
      <c r="S27" s="218">
        <v>0.20744310680116826</v>
      </c>
      <c r="T27" s="221">
        <v>0.12074295470849311</v>
      </c>
      <c r="U27" s="220">
        <v>0.13555675521211094</v>
      </c>
      <c r="V27" s="219">
        <v>-0.15469705650718268</v>
      </c>
      <c r="W27" s="218">
        <v>0.17983562933236419</v>
      </c>
      <c r="X27" s="218">
        <v>0.3120714637552166</v>
      </c>
      <c r="Y27" s="217">
        <v>0.12543883520123356</v>
      </c>
      <c r="Z27" s="216">
        <v>0.14768503638597064</v>
      </c>
      <c r="AC27" s="205"/>
      <c r="AD27" s="205"/>
      <c r="AE27" s="205"/>
      <c r="AF27" s="205"/>
      <c r="AG27" s="286"/>
      <c r="AH27" s="286"/>
      <c r="AI27" s="286"/>
      <c r="AJ27" s="286"/>
      <c r="AK27" s="286"/>
    </row>
    <row r="28" spans="2:37">
      <c r="B28" s="215"/>
      <c r="C28" s="214" t="s">
        <v>532</v>
      </c>
      <c r="D28" s="211">
        <v>3.25745598337671E-2</v>
      </c>
      <c r="E28" s="210">
        <v>8.3428020195760469E-2</v>
      </c>
      <c r="F28" s="210">
        <v>8.9548228339496952E-2</v>
      </c>
      <c r="G28" s="213">
        <v>6.2725452390907183E-2</v>
      </c>
      <c r="H28" s="212">
        <v>6.9266135519341757E-2</v>
      </c>
      <c r="I28" s="211">
        <v>7.4862698000064459E-3</v>
      </c>
      <c r="J28" s="210">
        <v>9.4386109587363806E-2</v>
      </c>
      <c r="K28" s="210">
        <v>7.6307405615288565E-2</v>
      </c>
      <c r="L28" s="209">
        <v>6.9807671212007316E-2</v>
      </c>
      <c r="M28" s="208">
        <v>6.6775528412194196E-2</v>
      </c>
      <c r="O28" s="215"/>
      <c r="P28" s="214" t="s">
        <v>532</v>
      </c>
      <c r="Q28" s="211">
        <v>3.1562313203276765E-2</v>
      </c>
      <c r="R28" s="210">
        <v>8.2109776298953455E-2</v>
      </c>
      <c r="S28" s="210">
        <v>8.8584756207190737E-2</v>
      </c>
      <c r="T28" s="213">
        <v>5.9322329464343682E-2</v>
      </c>
      <c r="U28" s="212">
        <v>6.7518238075671866E-2</v>
      </c>
      <c r="V28" s="211">
        <v>7.1335882150605542E-3</v>
      </c>
      <c r="W28" s="210">
        <v>9.31911207159314E-2</v>
      </c>
      <c r="X28" s="210">
        <v>7.3419443700985756E-2</v>
      </c>
      <c r="Y28" s="209">
        <v>6.9115542889334552E-2</v>
      </c>
      <c r="Z28" s="208">
        <v>6.5358199089297617E-2</v>
      </c>
      <c r="AC28" s="205"/>
      <c r="AD28" s="205"/>
      <c r="AE28" s="205"/>
      <c r="AF28" s="205"/>
      <c r="AG28" s="286"/>
      <c r="AH28" s="286"/>
      <c r="AI28" s="286"/>
      <c r="AJ28" s="286"/>
      <c r="AK28" s="286"/>
    </row>
    <row r="29" spans="2:37" ht="8.25" customHeight="1">
      <c r="AC29" s="205"/>
      <c r="AD29" s="205"/>
      <c r="AE29" s="205"/>
      <c r="AF29" s="205"/>
    </row>
    <row r="30" spans="2:37">
      <c r="B30" s="285" t="s">
        <v>558</v>
      </c>
      <c r="C30" s="284"/>
      <c r="D30" s="282" t="s">
        <v>552</v>
      </c>
      <c r="E30" s="281" t="s">
        <v>552</v>
      </c>
      <c r="F30" s="281" t="s">
        <v>552</v>
      </c>
      <c r="G30" s="283" t="s">
        <v>552</v>
      </c>
      <c r="H30" s="283" t="s">
        <v>552</v>
      </c>
      <c r="I30" s="282" t="s">
        <v>552</v>
      </c>
      <c r="J30" s="281" t="s">
        <v>552</v>
      </c>
      <c r="K30" s="281" t="s">
        <v>552</v>
      </c>
      <c r="L30" s="280" t="s">
        <v>552</v>
      </c>
      <c r="M30" s="280" t="s">
        <v>552</v>
      </c>
      <c r="N30" s="207"/>
      <c r="O30" s="206"/>
      <c r="P30" s="206"/>
      <c r="Q30" s="206"/>
      <c r="R30" s="206"/>
      <c r="S30" s="206"/>
      <c r="T30" s="206"/>
      <c r="U30" s="206"/>
      <c r="V30" s="206"/>
      <c r="W30" s="206"/>
      <c r="X30" s="206"/>
      <c r="Y30" s="206"/>
      <c r="Z30" s="206"/>
      <c r="AC30" s="205"/>
      <c r="AD30" s="205"/>
      <c r="AE30" s="205"/>
      <c r="AF30" s="205"/>
    </row>
    <row r="31" spans="2:37">
      <c r="B31" s="279" t="s">
        <v>551</v>
      </c>
      <c r="C31" s="278"/>
      <c r="D31" s="276" t="s">
        <v>550</v>
      </c>
      <c r="E31" s="275" t="s">
        <v>549</v>
      </c>
      <c r="F31" s="275" t="s">
        <v>548</v>
      </c>
      <c r="G31" s="277" t="s">
        <v>547</v>
      </c>
      <c r="H31" s="277">
        <v>2015</v>
      </c>
      <c r="I31" s="276" t="s">
        <v>546</v>
      </c>
      <c r="J31" s="275" t="s">
        <v>545</v>
      </c>
      <c r="K31" s="275" t="s">
        <v>544</v>
      </c>
      <c r="L31" s="274" t="s">
        <v>543</v>
      </c>
      <c r="M31" s="274">
        <v>2016</v>
      </c>
      <c r="N31" s="207"/>
      <c r="O31" s="206"/>
      <c r="P31" s="206"/>
      <c r="Q31" s="206"/>
      <c r="R31" s="206"/>
      <c r="S31" s="206"/>
      <c r="T31" s="206"/>
      <c r="U31" s="206"/>
      <c r="V31" s="206"/>
      <c r="W31" s="206"/>
      <c r="X31" s="206"/>
      <c r="Y31" s="206"/>
      <c r="Z31" s="206"/>
      <c r="AC31" s="205"/>
      <c r="AD31" s="205"/>
      <c r="AE31" s="205"/>
      <c r="AF31" s="205"/>
    </row>
    <row r="32" spans="2:37">
      <c r="B32" s="238" t="s">
        <v>521</v>
      </c>
      <c r="C32" s="237"/>
      <c r="D32" s="261"/>
      <c r="E32" s="160"/>
      <c r="F32" s="160"/>
      <c r="G32" s="263"/>
      <c r="H32" s="262"/>
      <c r="I32" s="261"/>
      <c r="J32" s="160"/>
      <c r="K32" s="160"/>
      <c r="L32" s="260"/>
      <c r="M32" s="259"/>
      <c r="N32" s="207"/>
      <c r="O32" s="206"/>
      <c r="P32" s="206"/>
      <c r="Q32" s="206"/>
      <c r="R32" s="206"/>
      <c r="S32" s="206"/>
      <c r="T32" s="206"/>
      <c r="U32" s="206"/>
      <c r="V32" s="206"/>
      <c r="W32" s="206"/>
      <c r="X32" s="206"/>
      <c r="Y32" s="206"/>
      <c r="Z32" s="206"/>
      <c r="AC32" s="205"/>
      <c r="AD32" s="205"/>
      <c r="AE32" s="205"/>
      <c r="AF32" s="205"/>
    </row>
    <row r="33" spans="2:32">
      <c r="B33" s="223"/>
      <c r="C33" s="232" t="s">
        <v>522</v>
      </c>
      <c r="D33" s="256">
        <v>302.65800000000036</v>
      </c>
      <c r="E33" s="255">
        <v>746.81199999999899</v>
      </c>
      <c r="F33" s="255">
        <v>628.41499999999905</v>
      </c>
      <c r="G33" s="258">
        <v>452.24800000000323</v>
      </c>
      <c r="H33" s="257">
        <v>2130.1330000000016</v>
      </c>
      <c r="I33" s="256">
        <v>470.35299999999961</v>
      </c>
      <c r="J33" s="255">
        <v>708.01899999999978</v>
      </c>
      <c r="K33" s="255">
        <v>834.9989999999998</v>
      </c>
      <c r="L33" s="254">
        <v>630.88000000000102</v>
      </c>
      <c r="M33" s="253">
        <v>2644.2510000000002</v>
      </c>
      <c r="N33" s="207"/>
      <c r="O33" s="206"/>
      <c r="P33" s="206"/>
      <c r="Q33" s="206"/>
      <c r="R33" s="206"/>
      <c r="S33" s="206"/>
      <c r="T33" s="206"/>
      <c r="U33" s="206"/>
      <c r="V33" s="206"/>
      <c r="W33" s="206"/>
      <c r="X33" s="206"/>
      <c r="Y33" s="206"/>
      <c r="Z33" s="206"/>
      <c r="AC33" s="205"/>
      <c r="AD33" s="205"/>
      <c r="AE33" s="205"/>
      <c r="AF33" s="205"/>
    </row>
    <row r="34" spans="2:32">
      <c r="B34" s="223"/>
      <c r="C34" s="222" t="s">
        <v>523</v>
      </c>
      <c r="D34" s="250">
        <v>133.76400000000012</v>
      </c>
      <c r="E34" s="249">
        <v>329.79400000000078</v>
      </c>
      <c r="F34" s="249">
        <v>260.60299999999916</v>
      </c>
      <c r="G34" s="252">
        <v>402.93699999999808</v>
      </c>
      <c r="H34" s="251">
        <v>1127.0979999999981</v>
      </c>
      <c r="I34" s="250">
        <v>678.04899999999998</v>
      </c>
      <c r="J34" s="249">
        <v>309.93799999999919</v>
      </c>
      <c r="K34" s="249">
        <v>383.11700000000019</v>
      </c>
      <c r="L34" s="248">
        <v>271.4800000000032</v>
      </c>
      <c r="M34" s="247">
        <v>1642.5840000000026</v>
      </c>
      <c r="N34" s="207"/>
      <c r="O34" s="206"/>
      <c r="P34" s="206"/>
      <c r="Q34" s="206"/>
      <c r="R34" s="206"/>
      <c r="S34" s="206"/>
      <c r="T34" s="206"/>
      <c r="U34" s="206"/>
      <c r="V34" s="206"/>
      <c r="W34" s="206"/>
      <c r="X34" s="206"/>
      <c r="Y34" s="206"/>
      <c r="Z34" s="206"/>
      <c r="AC34" s="205"/>
      <c r="AD34" s="205"/>
      <c r="AE34" s="205"/>
      <c r="AF34" s="205"/>
    </row>
    <row r="35" spans="2:32" ht="13.5">
      <c r="B35" s="223"/>
      <c r="C35" s="222" t="s">
        <v>542</v>
      </c>
      <c r="D35" s="250">
        <v>49.427999999999884</v>
      </c>
      <c r="E35" s="249">
        <v>62.876000000000204</v>
      </c>
      <c r="F35" s="249">
        <v>51.320000000000164</v>
      </c>
      <c r="G35" s="252">
        <v>51.000999999999749</v>
      </c>
      <c r="H35" s="251">
        <v>214.625</v>
      </c>
      <c r="I35" s="250">
        <v>42.988000000000056</v>
      </c>
      <c r="J35" s="249">
        <v>43.667000000000144</v>
      </c>
      <c r="K35" s="249">
        <v>44.143999999999778</v>
      </c>
      <c r="L35" s="248">
        <v>36.793999999999869</v>
      </c>
      <c r="M35" s="247">
        <v>167.59299999999985</v>
      </c>
      <c r="N35" s="207"/>
      <c r="O35" s="206"/>
      <c r="P35" s="206"/>
      <c r="Q35" s="206"/>
      <c r="R35" s="206"/>
      <c r="S35" s="206"/>
      <c r="T35" s="206"/>
      <c r="U35" s="206"/>
      <c r="V35" s="206"/>
      <c r="W35" s="206"/>
      <c r="X35" s="206"/>
      <c r="Y35" s="206"/>
      <c r="Z35" s="206"/>
      <c r="AC35" s="205"/>
      <c r="AD35" s="205"/>
      <c r="AE35" s="205"/>
      <c r="AF35" s="205"/>
    </row>
    <row r="36" spans="2:32">
      <c r="B36" s="215"/>
      <c r="C36" s="214" t="s">
        <v>525</v>
      </c>
      <c r="D36" s="244">
        <v>0</v>
      </c>
      <c r="E36" s="243">
        <v>0</v>
      </c>
      <c r="F36" s="243">
        <v>0</v>
      </c>
      <c r="G36" s="246">
        <v>0</v>
      </c>
      <c r="H36" s="245">
        <v>0</v>
      </c>
      <c r="I36" s="244">
        <v>0</v>
      </c>
      <c r="J36" s="243">
        <v>0</v>
      </c>
      <c r="K36" s="243">
        <v>0</v>
      </c>
      <c r="L36" s="242">
        <v>0</v>
      </c>
      <c r="M36" s="241">
        <v>0</v>
      </c>
      <c r="N36" s="207"/>
      <c r="O36" s="206"/>
      <c r="P36" s="206"/>
      <c r="Q36" s="206"/>
      <c r="R36" s="206"/>
      <c r="S36" s="206"/>
      <c r="T36" s="206"/>
      <c r="U36" s="206"/>
      <c r="V36" s="206"/>
      <c r="W36" s="206"/>
      <c r="X36" s="206"/>
      <c r="Y36" s="206"/>
      <c r="Z36" s="206"/>
      <c r="AC36" s="205"/>
      <c r="AD36" s="205"/>
      <c r="AE36" s="205"/>
      <c r="AF36" s="205"/>
    </row>
    <row r="37" spans="2:32">
      <c r="B37" s="238" t="s">
        <v>526</v>
      </c>
      <c r="C37" s="237"/>
      <c r="D37" s="261"/>
      <c r="E37" s="160"/>
      <c r="F37" s="160"/>
      <c r="G37" s="263"/>
      <c r="H37" s="262"/>
      <c r="I37" s="261"/>
      <c r="J37" s="160"/>
      <c r="K37" s="160"/>
      <c r="L37" s="260"/>
      <c r="M37" s="259"/>
      <c r="N37" s="207"/>
      <c r="O37" s="206"/>
      <c r="P37" s="206"/>
      <c r="Q37" s="206"/>
      <c r="R37" s="206"/>
      <c r="S37" s="206"/>
      <c r="T37" s="206"/>
      <c r="U37" s="206"/>
      <c r="V37" s="206"/>
      <c r="W37" s="206"/>
      <c r="X37" s="206"/>
      <c r="Y37" s="206"/>
      <c r="Z37" s="206"/>
      <c r="AC37" s="205"/>
      <c r="AD37" s="205"/>
      <c r="AE37" s="205"/>
      <c r="AF37" s="205"/>
    </row>
    <row r="38" spans="2:32">
      <c r="B38" s="223"/>
      <c r="C38" s="232" t="s">
        <v>196</v>
      </c>
      <c r="D38" s="256">
        <v>21.735522000000003</v>
      </c>
      <c r="E38" s="255">
        <v>47.728104000000087</v>
      </c>
      <c r="F38" s="255">
        <v>38.324568999999997</v>
      </c>
      <c r="G38" s="258">
        <v>25.875399000000016</v>
      </c>
      <c r="H38" s="257">
        <v>133.6635940000001</v>
      </c>
      <c r="I38" s="256">
        <v>23.783863999999994</v>
      </c>
      <c r="J38" s="255">
        <v>34.839414999999917</v>
      </c>
      <c r="K38" s="255">
        <v>36.537109999999984</v>
      </c>
      <c r="L38" s="254">
        <v>29.843360000000075</v>
      </c>
      <c r="M38" s="253">
        <v>125.00374899999997</v>
      </c>
      <c r="N38" s="207"/>
      <c r="O38" s="206"/>
      <c r="P38" s="206"/>
      <c r="Q38" s="206"/>
      <c r="R38" s="206"/>
      <c r="S38" s="206"/>
      <c r="T38" s="206"/>
      <c r="U38" s="206"/>
      <c r="V38" s="206"/>
      <c r="W38" s="206"/>
      <c r="X38" s="206"/>
      <c r="Y38" s="206"/>
      <c r="Z38" s="206"/>
      <c r="AC38" s="205"/>
      <c r="AD38" s="205"/>
      <c r="AE38" s="205"/>
      <c r="AF38" s="205"/>
    </row>
    <row r="39" spans="2:32" ht="14.25">
      <c r="B39" s="223"/>
      <c r="C39" s="222" t="s">
        <v>527</v>
      </c>
      <c r="D39" s="250">
        <v>-0.12207600000000163</v>
      </c>
      <c r="E39" s="249">
        <v>14.951135000000003</v>
      </c>
      <c r="F39" s="249">
        <v>5.9332710000000191</v>
      </c>
      <c r="G39" s="252">
        <v>6.5099999994799873E-4</v>
      </c>
      <c r="H39" s="251">
        <v>20.762980999999968</v>
      </c>
      <c r="I39" s="250">
        <v>3.6800590000000035</v>
      </c>
      <c r="J39" s="249">
        <v>12.425699000000005</v>
      </c>
      <c r="K39" s="249">
        <v>6.6121599999999887</v>
      </c>
      <c r="L39" s="248">
        <v>4.3996000000000208</v>
      </c>
      <c r="M39" s="247">
        <v>27.117518000000018</v>
      </c>
      <c r="N39" s="225" t="s">
        <v>538</v>
      </c>
      <c r="O39" s="206"/>
      <c r="P39" s="224" t="s">
        <v>541</v>
      </c>
      <c r="Q39" s="206"/>
      <c r="R39" s="206"/>
      <c r="S39" s="206"/>
      <c r="T39" s="206"/>
      <c r="U39" s="206"/>
      <c r="V39" s="206"/>
      <c r="W39" s="206"/>
      <c r="X39" s="206"/>
      <c r="Y39" s="206"/>
      <c r="Z39" s="206"/>
      <c r="AC39" s="205"/>
      <c r="AD39" s="205"/>
      <c r="AE39" s="205"/>
      <c r="AF39" s="205"/>
    </row>
    <row r="40" spans="2:32">
      <c r="B40" s="223"/>
      <c r="C40" s="272" t="s">
        <v>528</v>
      </c>
      <c r="D40" s="269">
        <v>-5.6164282596940437E-3</v>
      </c>
      <c r="E40" s="268">
        <v>0.31325642015865485</v>
      </c>
      <c r="F40" s="268">
        <v>0.15481637901785716</v>
      </c>
      <c r="G40" s="271">
        <v>2.515903232827437E-5</v>
      </c>
      <c r="H40" s="270">
        <v>0.15533759327165744</v>
      </c>
      <c r="I40" s="269">
        <v>0.15472923154959195</v>
      </c>
      <c r="J40" s="268">
        <v>0.3566563617672695</v>
      </c>
      <c r="K40" s="268">
        <v>0.18097107297210949</v>
      </c>
      <c r="L40" s="267">
        <v>0.14742307836651133</v>
      </c>
      <c r="M40" s="266">
        <v>0.2169336377263375</v>
      </c>
      <c r="N40" s="207"/>
      <c r="O40" s="206"/>
      <c r="P40" s="206" t="s">
        <v>557</v>
      </c>
      <c r="Q40" s="206"/>
      <c r="R40" s="206"/>
      <c r="S40" s="206"/>
      <c r="T40" s="206"/>
      <c r="U40" s="206"/>
      <c r="V40" s="206"/>
      <c r="W40" s="206"/>
      <c r="X40" s="206"/>
      <c r="Y40" s="206"/>
      <c r="Z40" s="206"/>
      <c r="AC40" s="205"/>
      <c r="AD40" s="205"/>
      <c r="AE40" s="205"/>
      <c r="AF40" s="205"/>
    </row>
    <row r="41" spans="2:32">
      <c r="B41" s="215"/>
      <c r="C41" s="214" t="s">
        <v>493</v>
      </c>
      <c r="D41" s="244">
        <v>-2.5728150000000021</v>
      </c>
      <c r="E41" s="243">
        <v>11.680455000000006</v>
      </c>
      <c r="F41" s="243">
        <v>1.0950189999999793</v>
      </c>
      <c r="G41" s="246">
        <v>-7.7004659999999774</v>
      </c>
      <c r="H41" s="245">
        <v>2.5021930000000054</v>
      </c>
      <c r="I41" s="244">
        <v>-1.9098389999999981</v>
      </c>
      <c r="J41" s="243">
        <v>7.2005049999999997</v>
      </c>
      <c r="K41" s="243">
        <v>1.9547799999999853</v>
      </c>
      <c r="L41" s="242">
        <v>4.2450000000002319E-2</v>
      </c>
      <c r="M41" s="241">
        <v>7.2878959999999893</v>
      </c>
      <c r="N41" s="207"/>
      <c r="O41" s="206"/>
      <c r="P41" s="206"/>
      <c r="Q41" s="206"/>
      <c r="R41" s="206"/>
      <c r="S41" s="206"/>
      <c r="T41" s="206"/>
      <c r="U41" s="206"/>
      <c r="V41" s="206"/>
      <c r="W41" s="206"/>
      <c r="X41" s="206"/>
      <c r="Y41" s="206"/>
      <c r="Z41" s="206"/>
      <c r="AC41" s="205"/>
      <c r="AD41" s="205"/>
      <c r="AE41" s="205"/>
      <c r="AF41" s="205"/>
    </row>
    <row r="42" spans="2:32" ht="5.25" customHeight="1">
      <c r="B42" s="265"/>
      <c r="C42" s="265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07"/>
      <c r="O42" s="206"/>
      <c r="P42" s="206"/>
      <c r="Q42" s="206"/>
      <c r="R42" s="206"/>
      <c r="S42" s="206"/>
      <c r="T42" s="206"/>
      <c r="U42" s="206"/>
      <c r="V42" s="206"/>
      <c r="W42" s="206"/>
      <c r="X42" s="206"/>
      <c r="Y42" s="206"/>
      <c r="Z42" s="206"/>
      <c r="AC42" s="205"/>
      <c r="AD42" s="205"/>
      <c r="AE42" s="205"/>
      <c r="AF42" s="205"/>
    </row>
    <row r="43" spans="2:32">
      <c r="B43" s="238" t="s">
        <v>529</v>
      </c>
      <c r="C43" s="237"/>
      <c r="D43" s="261"/>
      <c r="E43" s="160"/>
      <c r="F43" s="160"/>
      <c r="G43" s="263"/>
      <c r="H43" s="262"/>
      <c r="I43" s="261"/>
      <c r="J43" s="160"/>
      <c r="K43" s="160"/>
      <c r="L43" s="260"/>
      <c r="M43" s="259"/>
      <c r="N43" s="207"/>
      <c r="O43" s="206"/>
      <c r="P43" s="206"/>
      <c r="Q43" s="206"/>
      <c r="R43" s="206"/>
      <c r="S43" s="206"/>
      <c r="T43" s="206"/>
      <c r="U43" s="206"/>
      <c r="V43" s="206"/>
      <c r="W43" s="206"/>
      <c r="X43" s="206"/>
      <c r="Y43" s="206"/>
      <c r="Z43" s="206"/>
      <c r="AC43" s="205"/>
      <c r="AD43" s="205"/>
      <c r="AE43" s="205"/>
      <c r="AF43" s="205"/>
    </row>
    <row r="44" spans="2:32">
      <c r="B44" s="223"/>
      <c r="C44" s="232" t="s">
        <v>530</v>
      </c>
      <c r="D44" s="256">
        <v>19.705467999999996</v>
      </c>
      <c r="E44" s="255">
        <v>44.679620999999997</v>
      </c>
      <c r="F44" s="255">
        <v>36.204687999999919</v>
      </c>
      <c r="G44" s="258">
        <v>23.849503000000141</v>
      </c>
      <c r="H44" s="257">
        <v>124.43928000000005</v>
      </c>
      <c r="I44" s="256">
        <v>21.757207999999991</v>
      </c>
      <c r="J44" s="255">
        <v>32.737765999999965</v>
      </c>
      <c r="K44" s="255">
        <v>34.917959999999994</v>
      </c>
      <c r="L44" s="254">
        <v>28.275160000000142</v>
      </c>
      <c r="M44" s="253">
        <v>117.68809400000009</v>
      </c>
      <c r="N44" s="207"/>
      <c r="O44" s="206"/>
      <c r="P44" s="206"/>
      <c r="Q44" s="206"/>
      <c r="R44" s="206"/>
      <c r="S44" s="206"/>
      <c r="T44" s="206"/>
      <c r="U44" s="206"/>
      <c r="V44" s="206"/>
      <c r="W44" s="206"/>
      <c r="X44" s="206"/>
      <c r="Y44" s="206"/>
      <c r="Z44" s="206"/>
      <c r="AC44" s="205"/>
      <c r="AD44" s="205"/>
      <c r="AE44" s="205"/>
      <c r="AF44" s="205"/>
    </row>
    <row r="45" spans="2:32">
      <c r="B45" s="223"/>
      <c r="C45" s="222" t="s">
        <v>531</v>
      </c>
      <c r="D45" s="250">
        <v>0.4886809999999997</v>
      </c>
      <c r="E45" s="249">
        <v>1.1003989999999959</v>
      </c>
      <c r="F45" s="249">
        <v>0.78701000000000931</v>
      </c>
      <c r="G45" s="252">
        <v>1.157478999999995</v>
      </c>
      <c r="H45" s="251">
        <v>3.533569</v>
      </c>
      <c r="I45" s="250">
        <v>1.2754090000000033</v>
      </c>
      <c r="J45" s="249">
        <v>1.1334450000000018</v>
      </c>
      <c r="K45" s="249">
        <v>1.076129999999992</v>
      </c>
      <c r="L45" s="248">
        <v>1.0883499999999913</v>
      </c>
      <c r="M45" s="247">
        <v>4.5733339999999885</v>
      </c>
      <c r="N45" s="207"/>
      <c r="O45" s="206"/>
      <c r="P45" s="206"/>
      <c r="Q45" s="206"/>
      <c r="R45" s="206"/>
      <c r="S45" s="206"/>
      <c r="T45" s="206"/>
      <c r="U45" s="206"/>
      <c r="V45" s="206"/>
      <c r="W45" s="206"/>
      <c r="X45" s="206"/>
      <c r="Y45" s="206"/>
      <c r="Z45" s="206"/>
      <c r="AC45" s="205"/>
      <c r="AD45" s="205"/>
      <c r="AE45" s="205"/>
      <c r="AF45" s="205"/>
    </row>
    <row r="46" spans="2:32">
      <c r="B46" s="215"/>
      <c r="C46" s="214" t="s">
        <v>532</v>
      </c>
      <c r="D46" s="244">
        <v>2.8874849999999981</v>
      </c>
      <c r="E46" s="243">
        <v>3.6589339999999879</v>
      </c>
      <c r="F46" s="243">
        <v>2.5716989999999953</v>
      </c>
      <c r="G46" s="246">
        <v>1.7320770000000039</v>
      </c>
      <c r="H46" s="245">
        <v>10.850194999999985</v>
      </c>
      <c r="I46" s="244">
        <v>1.6433480000000031</v>
      </c>
      <c r="J46" s="243">
        <v>1.7121899999999926</v>
      </c>
      <c r="K46" s="243">
        <v>1.7511700000000303</v>
      </c>
      <c r="L46" s="242">
        <v>1.4539499999999634</v>
      </c>
      <c r="M46" s="241">
        <v>6.5606579999999894</v>
      </c>
      <c r="N46" s="207"/>
      <c r="O46" s="206"/>
      <c r="P46" s="206"/>
      <c r="Q46" s="206"/>
      <c r="R46" s="206"/>
      <c r="S46" s="206"/>
      <c r="T46" s="206"/>
      <c r="U46" s="206"/>
      <c r="V46" s="206"/>
      <c r="W46" s="206"/>
      <c r="X46" s="206"/>
      <c r="Y46" s="206"/>
      <c r="Z46" s="206"/>
      <c r="AC46" s="205"/>
      <c r="AD46" s="205"/>
      <c r="AE46" s="205"/>
      <c r="AF46" s="205"/>
    </row>
    <row r="47" spans="2:32" ht="5.25" customHeight="1">
      <c r="B47" s="240"/>
      <c r="C47" s="240"/>
      <c r="D47" s="239"/>
      <c r="E47" s="239"/>
      <c r="F47" s="239"/>
      <c r="G47" s="239"/>
      <c r="H47" s="239"/>
      <c r="I47" s="239"/>
      <c r="J47" s="239"/>
      <c r="K47" s="239"/>
      <c r="L47" s="239"/>
      <c r="M47" s="239"/>
      <c r="N47" s="207"/>
      <c r="O47" s="206"/>
      <c r="P47" s="206"/>
      <c r="Q47" s="206"/>
      <c r="R47" s="206"/>
      <c r="S47" s="206"/>
      <c r="T47" s="206"/>
      <c r="U47" s="206"/>
      <c r="V47" s="206"/>
      <c r="W47" s="206"/>
      <c r="X47" s="206"/>
      <c r="Y47" s="206"/>
      <c r="Z47" s="206"/>
      <c r="AC47" s="205"/>
      <c r="AD47" s="205"/>
      <c r="AE47" s="205"/>
      <c r="AF47" s="205"/>
    </row>
    <row r="48" spans="2:32">
      <c r="B48" s="238" t="s">
        <v>539</v>
      </c>
      <c r="C48" s="237"/>
      <c r="D48" s="261"/>
      <c r="E48" s="160"/>
      <c r="F48" s="160"/>
      <c r="G48" s="263"/>
      <c r="H48" s="262"/>
      <c r="I48" s="261"/>
      <c r="J48" s="160"/>
      <c r="K48" s="160"/>
      <c r="L48" s="260"/>
      <c r="M48" s="259"/>
      <c r="N48" s="207"/>
      <c r="O48" s="206"/>
      <c r="P48" s="206"/>
      <c r="Q48" s="206"/>
      <c r="R48" s="206"/>
      <c r="S48" s="206"/>
      <c r="T48" s="206"/>
      <c r="U48" s="206"/>
      <c r="V48" s="206"/>
      <c r="W48" s="206"/>
      <c r="X48" s="206"/>
      <c r="Y48" s="206"/>
      <c r="Z48" s="206"/>
      <c r="AC48" s="205"/>
      <c r="AD48" s="205"/>
      <c r="AE48" s="205"/>
      <c r="AF48" s="205"/>
    </row>
    <row r="49" spans="2:32">
      <c r="B49" s="223"/>
      <c r="C49" s="232" t="s">
        <v>530</v>
      </c>
      <c r="D49" s="256">
        <v>0.11729499999999948</v>
      </c>
      <c r="E49" s="255">
        <v>14.942673999999997</v>
      </c>
      <c r="F49" s="255">
        <v>5.8870349999999974</v>
      </c>
      <c r="G49" s="258">
        <v>0.61211500000001706</v>
      </c>
      <c r="H49" s="257">
        <v>21.55911900000001</v>
      </c>
      <c r="I49" s="256">
        <v>3.7069320000000037</v>
      </c>
      <c r="J49" s="255">
        <v>12.466887000000005</v>
      </c>
      <c r="K49" s="255">
        <v>6.4642399999999895</v>
      </c>
      <c r="L49" s="254">
        <v>4.4969399999999951</v>
      </c>
      <c r="M49" s="253">
        <v>27.134998999999993</v>
      </c>
      <c r="N49" s="207"/>
      <c r="O49" s="206"/>
      <c r="P49" s="206"/>
      <c r="Q49" s="206"/>
      <c r="R49" s="206"/>
      <c r="S49" s="206"/>
      <c r="T49" s="206"/>
      <c r="U49" s="206"/>
      <c r="V49" s="206"/>
      <c r="W49" s="206"/>
      <c r="X49" s="206"/>
      <c r="Y49" s="206"/>
      <c r="Z49" s="206"/>
      <c r="AC49" s="205"/>
      <c r="AD49" s="205"/>
      <c r="AE49" s="205"/>
      <c r="AF49" s="205"/>
    </row>
    <row r="50" spans="2:32">
      <c r="B50" s="223"/>
      <c r="C50" s="222" t="s">
        <v>531</v>
      </c>
      <c r="D50" s="250">
        <v>-0.22854699999999983</v>
      </c>
      <c r="E50" s="249">
        <v>-0.11350300000000058</v>
      </c>
      <c r="F50" s="249">
        <v>-5.485999999999791E-2</v>
      </c>
      <c r="G50" s="252">
        <v>-0.25164900000000046</v>
      </c>
      <c r="H50" s="251">
        <v>-0.64855899999999878</v>
      </c>
      <c r="I50" s="250">
        <v>-3.3630000000002269E-3</v>
      </c>
      <c r="J50" s="249">
        <v>-2.3901999999999646E-2</v>
      </c>
      <c r="K50" s="249">
        <v>0.44298999999999822</v>
      </c>
      <c r="L50" s="248">
        <v>-0.10228999999999999</v>
      </c>
      <c r="M50" s="247">
        <v>0.31343499999999835</v>
      </c>
      <c r="N50" s="207"/>
      <c r="O50" s="206"/>
      <c r="P50" s="206"/>
      <c r="Q50" s="206"/>
      <c r="R50" s="206"/>
      <c r="S50" s="206"/>
      <c r="T50" s="206"/>
      <c r="U50" s="206"/>
      <c r="V50" s="206"/>
      <c r="W50" s="206"/>
      <c r="X50" s="206"/>
      <c r="Y50" s="206"/>
      <c r="Z50" s="206"/>
      <c r="AC50" s="205"/>
      <c r="AD50" s="205"/>
      <c r="AE50" s="205"/>
      <c r="AF50" s="205"/>
    </row>
    <row r="51" spans="2:32">
      <c r="B51" s="215"/>
      <c r="C51" s="214" t="s">
        <v>532</v>
      </c>
      <c r="D51" s="244">
        <v>-1.0824000000000389E-2</v>
      </c>
      <c r="E51" s="243">
        <v>0.12196400000000107</v>
      </c>
      <c r="F51" s="243">
        <v>0.10109600000000007</v>
      </c>
      <c r="G51" s="246">
        <v>-0.35981500000000111</v>
      </c>
      <c r="H51" s="245">
        <v>-0.14757900000000035</v>
      </c>
      <c r="I51" s="244">
        <v>-2.350999999999992E-2</v>
      </c>
      <c r="J51" s="243">
        <v>-1.7286000000000357E-2</v>
      </c>
      <c r="K51" s="243">
        <v>-0.29506999999999906</v>
      </c>
      <c r="L51" s="242">
        <v>3.5999999999702936E-4</v>
      </c>
      <c r="M51" s="241">
        <v>-0.3355060000000023</v>
      </c>
      <c r="N51" s="207"/>
      <c r="O51" s="206"/>
      <c r="P51" s="206"/>
      <c r="Q51" s="206"/>
      <c r="R51" s="206"/>
      <c r="S51" s="206"/>
      <c r="T51" s="206"/>
      <c r="U51" s="206"/>
      <c r="V51" s="206"/>
      <c r="W51" s="206"/>
      <c r="X51" s="206"/>
      <c r="Y51" s="206"/>
      <c r="Z51" s="206"/>
      <c r="AC51" s="205"/>
      <c r="AD51" s="205"/>
      <c r="AE51" s="205"/>
      <c r="AF51" s="205"/>
    </row>
    <row r="52" spans="2:32" ht="5.25" customHeight="1">
      <c r="B52" s="240"/>
      <c r="C52" s="240"/>
      <c r="D52" s="239"/>
      <c r="E52" s="239"/>
      <c r="F52" s="239"/>
      <c r="G52" s="239"/>
      <c r="H52" s="239"/>
      <c r="I52" s="239"/>
      <c r="J52" s="239"/>
      <c r="K52" s="239"/>
      <c r="L52" s="239"/>
      <c r="M52" s="239"/>
      <c r="N52" s="207"/>
      <c r="O52" s="206"/>
      <c r="P52" s="206"/>
      <c r="Q52" s="206"/>
      <c r="R52" s="206"/>
      <c r="S52" s="206"/>
      <c r="T52" s="206"/>
      <c r="U52" s="206"/>
      <c r="V52" s="206"/>
      <c r="W52" s="206"/>
      <c r="X52" s="206"/>
      <c r="Y52" s="206"/>
      <c r="Z52" s="206"/>
      <c r="AC52" s="205"/>
      <c r="AD52" s="205"/>
      <c r="AE52" s="205"/>
      <c r="AF52" s="205"/>
    </row>
    <row r="53" spans="2:32">
      <c r="B53" s="238" t="s">
        <v>533</v>
      </c>
      <c r="C53" s="237"/>
      <c r="D53" s="235"/>
      <c r="E53" s="175"/>
      <c r="F53" s="175"/>
      <c r="G53" s="174"/>
      <c r="H53" s="236"/>
      <c r="I53" s="235"/>
      <c r="J53" s="175"/>
      <c r="K53" s="175"/>
      <c r="L53" s="234"/>
      <c r="M53" s="233"/>
      <c r="N53" s="207"/>
      <c r="O53" s="206"/>
      <c r="P53" s="206"/>
      <c r="Q53" s="206"/>
      <c r="R53" s="206"/>
      <c r="S53" s="206"/>
      <c r="T53" s="206"/>
      <c r="U53" s="206"/>
      <c r="V53" s="206"/>
      <c r="W53" s="206"/>
      <c r="X53" s="206"/>
      <c r="Y53" s="206"/>
      <c r="Z53" s="206"/>
      <c r="AC53" s="205"/>
      <c r="AD53" s="205"/>
      <c r="AE53" s="205"/>
      <c r="AF53" s="205"/>
    </row>
    <row r="54" spans="2:32" ht="14.25">
      <c r="B54" s="223"/>
      <c r="C54" s="232" t="s">
        <v>530</v>
      </c>
      <c r="D54" s="229">
        <v>5.9524087425885802E-3</v>
      </c>
      <c r="E54" s="228">
        <v>0.33444048238457524</v>
      </c>
      <c r="F54" s="228">
        <v>0.16260421854760937</v>
      </c>
      <c r="G54" s="231">
        <v>2.5665733998734206E-2</v>
      </c>
      <c r="H54" s="230">
        <v>0.17325011041529653</v>
      </c>
      <c r="I54" s="229">
        <v>0.17037719177938662</v>
      </c>
      <c r="J54" s="228">
        <v>0.38081055988976215</v>
      </c>
      <c r="K54" s="228">
        <v>0.18512650796323699</v>
      </c>
      <c r="L54" s="227">
        <v>0.15904207084946548</v>
      </c>
      <c r="M54" s="226">
        <v>0.23056706993657294</v>
      </c>
      <c r="N54" s="225" t="s">
        <v>538</v>
      </c>
      <c r="O54" s="206"/>
      <c r="P54" s="224" t="s">
        <v>537</v>
      </c>
      <c r="Q54" s="206"/>
      <c r="R54" s="206"/>
      <c r="S54" s="206"/>
      <c r="T54" s="206"/>
      <c r="U54" s="206"/>
      <c r="V54" s="206"/>
      <c r="W54" s="206"/>
      <c r="X54" s="206"/>
      <c r="Y54" s="206"/>
      <c r="Z54" s="206"/>
      <c r="AC54" s="205"/>
      <c r="AD54" s="205"/>
      <c r="AE54" s="205"/>
      <c r="AF54" s="205"/>
    </row>
    <row r="55" spans="2:32">
      <c r="B55" s="223"/>
      <c r="C55" s="222" t="s">
        <v>531</v>
      </c>
      <c r="D55" s="219">
        <v>-0.46768137087384198</v>
      </c>
      <c r="E55" s="218">
        <v>-0.1031471311769649</v>
      </c>
      <c r="F55" s="218">
        <v>-6.9706865224072448E-2</v>
      </c>
      <c r="G55" s="221">
        <v>-0.21741128780738272</v>
      </c>
      <c r="H55" s="220">
        <v>-0.18354219204436048</v>
      </c>
      <c r="I55" s="219">
        <v>-2.6368012143557227E-3</v>
      </c>
      <c r="J55" s="218">
        <v>-2.1087922219428033E-2</v>
      </c>
      <c r="K55" s="218">
        <v>0.41165100870712784</v>
      </c>
      <c r="L55" s="217">
        <v>-9.3986309551156166E-2</v>
      </c>
      <c r="M55" s="216">
        <v>6.85353398636529E-2</v>
      </c>
      <c r="N55" s="207"/>
      <c r="O55" s="206"/>
      <c r="P55" s="206"/>
      <c r="Q55" s="206"/>
      <c r="R55" s="206"/>
      <c r="S55" s="206"/>
      <c r="T55" s="206"/>
      <c r="U55" s="206"/>
      <c r="V55" s="206"/>
      <c r="W55" s="206"/>
      <c r="X55" s="206"/>
      <c r="Y55" s="206"/>
      <c r="Z55" s="206"/>
      <c r="AC55" s="205"/>
      <c r="AD55" s="205"/>
      <c r="AE55" s="205"/>
      <c r="AF55" s="205"/>
    </row>
    <row r="56" spans="2:32">
      <c r="B56" s="215"/>
      <c r="C56" s="214" t="s">
        <v>532</v>
      </c>
      <c r="D56" s="211">
        <v>-3.7485909017710554E-3</v>
      </c>
      <c r="E56" s="210">
        <v>3.3333205791632611E-2</v>
      </c>
      <c r="F56" s="210">
        <v>3.9310976906706527E-2</v>
      </c>
      <c r="G56" s="213">
        <v>-0.20773614567943591</v>
      </c>
      <c r="H56" s="212">
        <v>-1.360150670103169E-2</v>
      </c>
      <c r="I56" s="211">
        <v>-1.430616035069862E-2</v>
      </c>
      <c r="J56" s="210">
        <v>-1.009584216704947E-2</v>
      </c>
      <c r="K56" s="210">
        <v>-0.16849877510464087</v>
      </c>
      <c r="L56" s="209">
        <v>2.4760136180545302E-4</v>
      </c>
      <c r="M56" s="208">
        <v>-5.113907781810953E-2</v>
      </c>
      <c r="N56" s="207"/>
      <c r="O56" s="206"/>
      <c r="P56" s="206"/>
      <c r="Q56" s="206"/>
      <c r="R56" s="206"/>
      <c r="S56" s="206"/>
      <c r="T56" s="206"/>
      <c r="U56" s="206"/>
      <c r="V56" s="206"/>
      <c r="W56" s="206"/>
      <c r="X56" s="206"/>
      <c r="Y56" s="206"/>
      <c r="Z56" s="206"/>
      <c r="AC56" s="205"/>
      <c r="AD56" s="205"/>
      <c r="AE56" s="205"/>
      <c r="AF56" s="205"/>
    </row>
    <row r="70" ht="5.25" customHeight="1"/>
    <row r="75" ht="5.25" customHeight="1"/>
  </sheetData>
  <pageMargins left="0.31496062992125984" right="0.31496062992125984" top="0.74803149606299213" bottom="0.74803149606299213" header="0.31496062992125984" footer="0.31496062992125984"/>
  <pageSetup paperSize="9" scale="6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D1F0-1FFD-4969-8A34-03B8478E19F3}">
  <sheetPr>
    <pageSetUpPr fitToPage="1"/>
  </sheetPr>
  <dimension ref="B2:AK75"/>
  <sheetViews>
    <sheetView showGridLines="0" zoomScale="85" zoomScaleNormal="85" workbookViewId="0">
      <selection activeCell="AG36" sqref="AG36"/>
    </sheetView>
  </sheetViews>
  <sheetFormatPr defaultColWidth="9.140625" defaultRowHeight="12.75"/>
  <cols>
    <col min="1" max="1" width="1.140625" style="204" customWidth="1"/>
    <col min="2" max="2" width="1.28515625" style="204" customWidth="1"/>
    <col min="3" max="3" width="22.85546875" style="204" customWidth="1"/>
    <col min="4" max="13" width="8.140625" style="204" customWidth="1"/>
    <col min="14" max="14" width="1.85546875" style="204" customWidth="1"/>
    <col min="15" max="15" width="1.28515625" style="204" customWidth="1"/>
    <col min="16" max="16" width="22.85546875" style="204" customWidth="1"/>
    <col min="17" max="26" width="8.140625" style="204" customWidth="1"/>
    <col min="27" max="27" width="1.140625" style="204" customWidth="1"/>
    <col min="28" max="16384" width="9.140625" style="204"/>
  </cols>
  <sheetData>
    <row r="2" spans="2:37">
      <c r="B2" s="310" t="s">
        <v>559</v>
      </c>
      <c r="C2" s="309"/>
      <c r="D2" s="307" t="s">
        <v>555</v>
      </c>
      <c r="E2" s="306" t="s">
        <v>555</v>
      </c>
      <c r="F2" s="306" t="s">
        <v>555</v>
      </c>
      <c r="G2" s="308" t="s">
        <v>555</v>
      </c>
      <c r="H2" s="308" t="s">
        <v>555</v>
      </c>
      <c r="I2" s="307" t="s">
        <v>555</v>
      </c>
      <c r="J2" s="306" t="s">
        <v>555</v>
      </c>
      <c r="K2" s="306" t="s">
        <v>555</v>
      </c>
      <c r="L2" s="305" t="s">
        <v>555</v>
      </c>
      <c r="M2" s="305" t="s">
        <v>555</v>
      </c>
      <c r="O2" s="304" t="s">
        <v>559</v>
      </c>
      <c r="P2" s="303"/>
      <c r="Q2" s="301" t="s">
        <v>553</v>
      </c>
      <c r="R2" s="300" t="s">
        <v>553</v>
      </c>
      <c r="S2" s="300" t="s">
        <v>553</v>
      </c>
      <c r="T2" s="302" t="s">
        <v>553</v>
      </c>
      <c r="U2" s="302" t="s">
        <v>553</v>
      </c>
      <c r="V2" s="301" t="s">
        <v>553</v>
      </c>
      <c r="W2" s="300" t="s">
        <v>553</v>
      </c>
      <c r="X2" s="300" t="s">
        <v>553</v>
      </c>
      <c r="Y2" s="299" t="s">
        <v>553</v>
      </c>
      <c r="Z2" s="299" t="s">
        <v>553</v>
      </c>
    </row>
    <row r="3" spans="2:37">
      <c r="B3" s="298" t="s">
        <v>554</v>
      </c>
      <c r="C3" s="297"/>
      <c r="D3" s="295" t="s">
        <v>550</v>
      </c>
      <c r="E3" s="294" t="s">
        <v>549</v>
      </c>
      <c r="F3" s="294" t="s">
        <v>548</v>
      </c>
      <c r="G3" s="296" t="s">
        <v>547</v>
      </c>
      <c r="H3" s="296">
        <v>2015</v>
      </c>
      <c r="I3" s="295" t="s">
        <v>546</v>
      </c>
      <c r="J3" s="294" t="s">
        <v>545</v>
      </c>
      <c r="K3" s="294" t="s">
        <v>544</v>
      </c>
      <c r="L3" s="293" t="s">
        <v>543</v>
      </c>
      <c r="M3" s="293">
        <v>2016</v>
      </c>
      <c r="O3" s="292" t="s">
        <v>553</v>
      </c>
      <c r="P3" s="291"/>
      <c r="Q3" s="289" t="s">
        <v>550</v>
      </c>
      <c r="R3" s="288" t="s">
        <v>549</v>
      </c>
      <c r="S3" s="288" t="s">
        <v>548</v>
      </c>
      <c r="T3" s="290" t="s">
        <v>547</v>
      </c>
      <c r="U3" s="290">
        <v>2015</v>
      </c>
      <c r="V3" s="289" t="s">
        <v>546</v>
      </c>
      <c r="W3" s="288" t="s">
        <v>545</v>
      </c>
      <c r="X3" s="288" t="s">
        <v>544</v>
      </c>
      <c r="Y3" s="287" t="s">
        <v>543</v>
      </c>
      <c r="Z3" s="287">
        <v>2016</v>
      </c>
    </row>
    <row r="4" spans="2:37">
      <c r="B4" s="238" t="s">
        <v>521</v>
      </c>
      <c r="C4" s="237"/>
      <c r="D4" s="261"/>
      <c r="E4" s="160"/>
      <c r="F4" s="160"/>
      <c r="G4" s="263"/>
      <c r="H4" s="262"/>
      <c r="I4" s="261"/>
      <c r="J4" s="160"/>
      <c r="K4" s="160"/>
      <c r="L4" s="260"/>
      <c r="M4" s="259"/>
      <c r="O4" s="238" t="s">
        <v>521</v>
      </c>
      <c r="P4" s="237"/>
      <c r="Q4" s="261"/>
      <c r="R4" s="160"/>
      <c r="S4" s="160"/>
      <c r="T4" s="263"/>
      <c r="U4" s="262"/>
      <c r="V4" s="261"/>
      <c r="W4" s="160"/>
      <c r="X4" s="160"/>
      <c r="Y4" s="260"/>
      <c r="Z4" s="259"/>
    </row>
    <row r="5" spans="2:37">
      <c r="B5" s="223"/>
      <c r="C5" s="232" t="s">
        <v>522</v>
      </c>
      <c r="D5" s="256">
        <v>5589.3379999999997</v>
      </c>
      <c r="E5" s="255">
        <v>6023.241</v>
      </c>
      <c r="F5" s="255">
        <v>5420.0880000000016</v>
      </c>
      <c r="G5" s="258">
        <v>6474.3320000000022</v>
      </c>
      <c r="H5" s="257">
        <v>23506.999000000003</v>
      </c>
      <c r="I5" s="256">
        <v>5822.2020000000002</v>
      </c>
      <c r="J5" s="255">
        <v>5833.8620000000001</v>
      </c>
      <c r="K5" s="255">
        <v>5485.3829999999998</v>
      </c>
      <c r="L5" s="254">
        <v>6140.260000000002</v>
      </c>
      <c r="M5" s="253">
        <v>23281.707000000002</v>
      </c>
      <c r="O5" s="223"/>
      <c r="P5" s="232" t="s">
        <v>522</v>
      </c>
      <c r="Q5" s="256">
        <v>8376.3819999999996</v>
      </c>
      <c r="R5" s="255">
        <v>8574.5069999999996</v>
      </c>
      <c r="S5" s="255">
        <v>7801.2460000000028</v>
      </c>
      <c r="T5" s="258">
        <v>8943.851999999999</v>
      </c>
      <c r="U5" s="257">
        <v>33695.987000000001</v>
      </c>
      <c r="V5" s="256">
        <v>8661.0689999999995</v>
      </c>
      <c r="W5" s="255">
        <v>8639.362000000001</v>
      </c>
      <c r="X5" s="255">
        <v>8286.6949999999997</v>
      </c>
      <c r="Y5" s="254">
        <v>8799.3710000000028</v>
      </c>
      <c r="Z5" s="253">
        <v>34386.497000000003</v>
      </c>
      <c r="AC5" s="205"/>
      <c r="AD5" s="205"/>
      <c r="AE5" s="205"/>
      <c r="AF5" s="205"/>
      <c r="AG5" s="286"/>
      <c r="AH5" s="286"/>
      <c r="AI5" s="286"/>
      <c r="AJ5" s="286"/>
      <c r="AK5" s="286"/>
    </row>
    <row r="6" spans="2:37">
      <c r="B6" s="223"/>
      <c r="C6" s="222" t="s">
        <v>523</v>
      </c>
      <c r="D6" s="250">
        <v>8803</v>
      </c>
      <c r="E6" s="249">
        <v>9063</v>
      </c>
      <c r="F6" s="249">
        <v>8944</v>
      </c>
      <c r="G6" s="252">
        <v>9139</v>
      </c>
      <c r="H6" s="251">
        <v>35949</v>
      </c>
      <c r="I6" s="250">
        <v>9069</v>
      </c>
      <c r="J6" s="249">
        <v>9852</v>
      </c>
      <c r="K6" s="249">
        <v>9603</v>
      </c>
      <c r="L6" s="248">
        <v>10113</v>
      </c>
      <c r="M6" s="247">
        <v>38637</v>
      </c>
      <c r="O6" s="223"/>
      <c r="P6" s="222" t="s">
        <v>523</v>
      </c>
      <c r="Q6" s="250">
        <v>8934.1830000000009</v>
      </c>
      <c r="R6" s="249">
        <v>9313.6419999999998</v>
      </c>
      <c r="S6" s="249">
        <v>9279.9189999999981</v>
      </c>
      <c r="T6" s="252">
        <v>9457.9979999999996</v>
      </c>
      <c r="U6" s="251">
        <v>36985.741999999998</v>
      </c>
      <c r="V6" s="250">
        <v>9368.0229999999992</v>
      </c>
      <c r="W6" s="249">
        <v>10114.929000000002</v>
      </c>
      <c r="X6" s="249">
        <v>9865.3359999999993</v>
      </c>
      <c r="Y6" s="248">
        <v>10458.298000000003</v>
      </c>
      <c r="Z6" s="247">
        <v>39806.586000000003</v>
      </c>
      <c r="AC6" s="205"/>
      <c r="AD6" s="205"/>
      <c r="AE6" s="205"/>
      <c r="AF6" s="205"/>
      <c r="AG6" s="286"/>
      <c r="AH6" s="286"/>
      <c r="AI6" s="286"/>
      <c r="AJ6" s="286"/>
      <c r="AK6" s="286"/>
    </row>
    <row r="7" spans="2:37" ht="13.5">
      <c r="B7" s="223"/>
      <c r="C7" s="222" t="s">
        <v>542</v>
      </c>
      <c r="D7" s="250">
        <v>2571</v>
      </c>
      <c r="E7" s="249">
        <v>2724</v>
      </c>
      <c r="F7" s="249">
        <v>2713</v>
      </c>
      <c r="G7" s="252">
        <v>2882</v>
      </c>
      <c r="H7" s="251">
        <v>10890</v>
      </c>
      <c r="I7" s="250">
        <v>2387</v>
      </c>
      <c r="J7" s="249">
        <v>2761</v>
      </c>
      <c r="K7" s="249">
        <v>2581</v>
      </c>
      <c r="L7" s="248">
        <v>2774</v>
      </c>
      <c r="M7" s="247">
        <v>10503</v>
      </c>
      <c r="O7" s="223"/>
      <c r="P7" s="222" t="s">
        <v>542</v>
      </c>
      <c r="Q7" s="250">
        <v>2773.0549999999998</v>
      </c>
      <c r="R7" s="249">
        <v>2939.788</v>
      </c>
      <c r="S7" s="249">
        <v>2947.4690000000001</v>
      </c>
      <c r="T7" s="252">
        <v>3112.4740000000002</v>
      </c>
      <c r="U7" s="251">
        <v>11772.786</v>
      </c>
      <c r="V7" s="250">
        <v>2612.384</v>
      </c>
      <c r="W7" s="249">
        <v>2980.3029999999999</v>
      </c>
      <c r="X7" s="249">
        <v>2826.9830000000002</v>
      </c>
      <c r="Y7" s="248">
        <v>3014.59</v>
      </c>
      <c r="Z7" s="247">
        <v>11434.26</v>
      </c>
      <c r="AC7" s="205"/>
      <c r="AD7" s="205"/>
      <c r="AE7" s="205"/>
      <c r="AF7" s="205"/>
      <c r="AG7" s="286"/>
      <c r="AH7" s="286"/>
      <c r="AI7" s="286"/>
      <c r="AJ7" s="286"/>
      <c r="AK7" s="286"/>
    </row>
    <row r="8" spans="2:37">
      <c r="B8" s="215"/>
      <c r="C8" s="214" t="s">
        <v>525</v>
      </c>
      <c r="D8" s="244">
        <v>472</v>
      </c>
      <c r="E8" s="243">
        <v>570</v>
      </c>
      <c r="F8" s="243">
        <v>534</v>
      </c>
      <c r="G8" s="246">
        <v>469</v>
      </c>
      <c r="H8" s="245">
        <v>2045</v>
      </c>
      <c r="I8" s="244">
        <v>406</v>
      </c>
      <c r="J8" s="243">
        <v>472</v>
      </c>
      <c r="K8" s="243">
        <v>456</v>
      </c>
      <c r="L8" s="242">
        <v>506</v>
      </c>
      <c r="M8" s="241">
        <v>1840</v>
      </c>
      <c r="O8" s="215"/>
      <c r="P8" s="214" t="s">
        <v>525</v>
      </c>
      <c r="Q8" s="244">
        <v>472</v>
      </c>
      <c r="R8" s="243">
        <v>570</v>
      </c>
      <c r="S8" s="243">
        <v>534</v>
      </c>
      <c r="T8" s="246">
        <v>469</v>
      </c>
      <c r="U8" s="245">
        <v>2045</v>
      </c>
      <c r="V8" s="244">
        <v>406</v>
      </c>
      <c r="W8" s="243">
        <v>472</v>
      </c>
      <c r="X8" s="243">
        <v>456</v>
      </c>
      <c r="Y8" s="242">
        <v>506</v>
      </c>
      <c r="Z8" s="241">
        <v>1840</v>
      </c>
      <c r="AC8" s="205"/>
      <c r="AD8" s="205"/>
      <c r="AE8" s="205"/>
      <c r="AF8" s="205"/>
      <c r="AG8" s="286"/>
      <c r="AH8" s="286"/>
      <c r="AI8" s="286"/>
      <c r="AJ8" s="286"/>
      <c r="AK8" s="286"/>
    </row>
    <row r="9" spans="2:37">
      <c r="B9" s="238" t="s">
        <v>526</v>
      </c>
      <c r="C9" s="237"/>
      <c r="D9" s="261"/>
      <c r="E9" s="160"/>
      <c r="F9" s="160"/>
      <c r="G9" s="263"/>
      <c r="H9" s="262"/>
      <c r="I9" s="261"/>
      <c r="J9" s="160"/>
      <c r="K9" s="160"/>
      <c r="L9" s="260"/>
      <c r="M9" s="259"/>
      <c r="O9" s="238" t="s">
        <v>526</v>
      </c>
      <c r="P9" s="237"/>
      <c r="Q9" s="261"/>
      <c r="R9" s="160"/>
      <c r="S9" s="160"/>
      <c r="T9" s="263"/>
      <c r="U9" s="262"/>
      <c r="V9" s="261"/>
      <c r="W9" s="160"/>
      <c r="X9" s="160"/>
      <c r="Y9" s="260"/>
      <c r="Z9" s="259"/>
      <c r="AC9" s="205"/>
      <c r="AD9" s="205"/>
      <c r="AE9" s="205"/>
      <c r="AF9" s="205"/>
      <c r="AG9" s="286"/>
      <c r="AH9" s="286"/>
      <c r="AI9" s="286"/>
      <c r="AJ9" s="286"/>
      <c r="AK9" s="286"/>
    </row>
    <row r="10" spans="2:37">
      <c r="B10" s="223"/>
      <c r="C10" s="232" t="s">
        <v>196</v>
      </c>
      <c r="D10" s="256">
        <v>693.46753000000001</v>
      </c>
      <c r="E10" s="255">
        <v>728.29507999999998</v>
      </c>
      <c r="F10" s="255">
        <v>637.52987999999982</v>
      </c>
      <c r="G10" s="258">
        <v>715.60417000000052</v>
      </c>
      <c r="H10" s="257">
        <v>2774.8966600000003</v>
      </c>
      <c r="I10" s="256">
        <v>637.38630000000001</v>
      </c>
      <c r="J10" s="255">
        <v>666.5539500000001</v>
      </c>
      <c r="K10" s="255">
        <v>642.7190599999999</v>
      </c>
      <c r="L10" s="254">
        <v>698.64883000000009</v>
      </c>
      <c r="M10" s="253">
        <v>2645.3081400000001</v>
      </c>
      <c r="O10" s="223"/>
      <c r="P10" s="232" t="s">
        <v>196</v>
      </c>
      <c r="Q10" s="256">
        <v>854.37711300000001</v>
      </c>
      <c r="R10" s="255">
        <v>878.58976200000006</v>
      </c>
      <c r="S10" s="255">
        <v>772.83417499999996</v>
      </c>
      <c r="T10" s="258">
        <v>844.38337700000011</v>
      </c>
      <c r="U10" s="257">
        <v>3350.1844270000001</v>
      </c>
      <c r="V10" s="256">
        <v>781.76174200000003</v>
      </c>
      <c r="W10" s="255">
        <v>801.3744240000002</v>
      </c>
      <c r="X10" s="255">
        <v>777.24816999999985</v>
      </c>
      <c r="Y10" s="254">
        <v>825.5934299999999</v>
      </c>
      <c r="Z10" s="253">
        <v>3185.977766</v>
      </c>
      <c r="AC10" s="205"/>
      <c r="AD10" s="205"/>
      <c r="AE10" s="205"/>
      <c r="AF10" s="205"/>
      <c r="AG10" s="286"/>
      <c r="AH10" s="286"/>
      <c r="AI10" s="286"/>
      <c r="AJ10" s="286"/>
      <c r="AK10" s="286"/>
    </row>
    <row r="11" spans="2:37">
      <c r="B11" s="223"/>
      <c r="C11" s="222" t="s">
        <v>527</v>
      </c>
      <c r="D11" s="250">
        <v>181.13757000000001</v>
      </c>
      <c r="E11" s="249">
        <v>181.11186000000001</v>
      </c>
      <c r="F11" s="249">
        <v>168.85818999999998</v>
      </c>
      <c r="G11" s="252">
        <v>187.91385000000002</v>
      </c>
      <c r="H11" s="251">
        <v>719.02147000000002</v>
      </c>
      <c r="I11" s="250">
        <v>152.38179</v>
      </c>
      <c r="J11" s="249">
        <v>163.05163999999999</v>
      </c>
      <c r="K11" s="249">
        <v>160.72238000000004</v>
      </c>
      <c r="L11" s="248">
        <v>190.56303999999994</v>
      </c>
      <c r="M11" s="247">
        <v>666.71884999999997</v>
      </c>
      <c r="O11" s="223"/>
      <c r="P11" s="222" t="s">
        <v>527</v>
      </c>
      <c r="Q11" s="250">
        <v>215.624233</v>
      </c>
      <c r="R11" s="249">
        <v>212.70140500000002</v>
      </c>
      <c r="S11" s="249">
        <v>198.80240000000003</v>
      </c>
      <c r="T11" s="252">
        <v>204.61096699999996</v>
      </c>
      <c r="U11" s="251">
        <v>831.73900500000002</v>
      </c>
      <c r="V11" s="250">
        <v>178.29772499999999</v>
      </c>
      <c r="W11" s="249">
        <v>188.48325500000001</v>
      </c>
      <c r="X11" s="249">
        <v>182.49828000000002</v>
      </c>
      <c r="Y11" s="248">
        <v>206.35216999999989</v>
      </c>
      <c r="Z11" s="247">
        <v>755.63142999999991</v>
      </c>
      <c r="AC11" s="205"/>
      <c r="AD11" s="205"/>
      <c r="AE11" s="205"/>
      <c r="AF11" s="205"/>
      <c r="AG11" s="286"/>
      <c r="AH11" s="286"/>
      <c r="AI11" s="286"/>
      <c r="AJ11" s="286"/>
      <c r="AK11" s="286"/>
    </row>
    <row r="12" spans="2:37">
      <c r="B12" s="223"/>
      <c r="C12" s="272" t="s">
        <v>528</v>
      </c>
      <c r="D12" s="269">
        <v>0.26120555348856783</v>
      </c>
      <c r="E12" s="268">
        <v>0.24867923040205078</v>
      </c>
      <c r="F12" s="268">
        <v>0.26486317786391445</v>
      </c>
      <c r="G12" s="271">
        <v>0.26259468275597092</v>
      </c>
      <c r="H12" s="270">
        <v>0.25911648544057853</v>
      </c>
      <c r="I12" s="269">
        <v>0.23907289817807503</v>
      </c>
      <c r="J12" s="268">
        <v>0.24461881892681001</v>
      </c>
      <c r="K12" s="268">
        <v>0.25006630424185655</v>
      </c>
      <c r="L12" s="267">
        <v>0.27275940618121397</v>
      </c>
      <c r="M12" s="266">
        <v>0.2520382559288537</v>
      </c>
      <c r="O12" s="223"/>
      <c r="P12" s="272" t="s">
        <v>528</v>
      </c>
      <c r="Q12" s="269">
        <v>0.25237594701345889</v>
      </c>
      <c r="R12" s="268">
        <v>0.24209410830808203</v>
      </c>
      <c r="S12" s="268">
        <v>0.25723810673874514</v>
      </c>
      <c r="T12" s="271">
        <v>0.24231998470524121</v>
      </c>
      <c r="U12" s="270">
        <v>0.24826663221785669</v>
      </c>
      <c r="V12" s="269">
        <v>0.22807169425285073</v>
      </c>
      <c r="W12" s="268">
        <v>0.23519998811441975</v>
      </c>
      <c r="X12" s="268">
        <v>0.23480052709548363</v>
      </c>
      <c r="Y12" s="267">
        <v>0.24994405539297945</v>
      </c>
      <c r="Z12" s="266">
        <v>0.23717410650630383</v>
      </c>
      <c r="AC12" s="205"/>
      <c r="AD12" s="205"/>
      <c r="AE12" s="205"/>
      <c r="AF12" s="205"/>
      <c r="AG12" s="286"/>
      <c r="AH12" s="286"/>
      <c r="AI12" s="286"/>
      <c r="AJ12" s="286"/>
      <c r="AK12" s="286"/>
    </row>
    <row r="13" spans="2:37">
      <c r="B13" s="215"/>
      <c r="C13" s="214" t="s">
        <v>493</v>
      </c>
      <c r="D13" s="244">
        <v>147.79414000000003</v>
      </c>
      <c r="E13" s="243">
        <v>147.07844</v>
      </c>
      <c r="F13" s="243">
        <v>137.33952999999997</v>
      </c>
      <c r="G13" s="246">
        <v>155.40680000000003</v>
      </c>
      <c r="H13" s="245">
        <v>587.61891000000003</v>
      </c>
      <c r="I13" s="244">
        <v>119.99267</v>
      </c>
      <c r="J13" s="243">
        <v>129.86931999999999</v>
      </c>
      <c r="K13" s="243">
        <v>126.93857000000003</v>
      </c>
      <c r="L13" s="242">
        <v>153.51633000000004</v>
      </c>
      <c r="M13" s="241">
        <v>530.31689000000006</v>
      </c>
      <c r="O13" s="215"/>
      <c r="P13" s="214" t="s">
        <v>493</v>
      </c>
      <c r="Q13" s="244">
        <v>171.584202</v>
      </c>
      <c r="R13" s="243">
        <v>168.30783500000001</v>
      </c>
      <c r="S13" s="243">
        <v>156.18836099999999</v>
      </c>
      <c r="T13" s="246">
        <v>161.41851500000013</v>
      </c>
      <c r="U13" s="245">
        <v>657.49891300000013</v>
      </c>
      <c r="V13" s="244">
        <v>135.49300799999997</v>
      </c>
      <c r="W13" s="243">
        <v>144.97705000000002</v>
      </c>
      <c r="X13" s="243">
        <v>138.10428999999999</v>
      </c>
      <c r="Y13" s="242">
        <v>153.99787000000003</v>
      </c>
      <c r="Z13" s="241">
        <v>572.57221800000002</v>
      </c>
      <c r="AC13" s="205"/>
      <c r="AD13" s="205"/>
      <c r="AE13" s="205"/>
      <c r="AF13" s="205"/>
      <c r="AG13" s="286"/>
      <c r="AH13" s="286"/>
      <c r="AI13" s="286"/>
      <c r="AJ13" s="286"/>
      <c r="AK13" s="286"/>
    </row>
    <row r="14" spans="2:37" ht="5.25" customHeight="1">
      <c r="B14" s="265"/>
      <c r="C14" s="265"/>
      <c r="D14" s="264"/>
      <c r="E14" s="264"/>
      <c r="F14" s="264"/>
      <c r="G14" s="264"/>
      <c r="H14" s="264"/>
      <c r="I14" s="264"/>
      <c r="J14" s="264"/>
      <c r="K14" s="264"/>
      <c r="L14" s="264"/>
      <c r="M14" s="264"/>
      <c r="O14" s="265"/>
      <c r="P14" s="265"/>
      <c r="Q14" s="264"/>
      <c r="R14" s="264"/>
      <c r="S14" s="264"/>
      <c r="T14" s="264"/>
      <c r="U14" s="264"/>
      <c r="V14" s="264"/>
      <c r="W14" s="264"/>
      <c r="X14" s="264"/>
      <c r="Y14" s="264"/>
      <c r="Z14" s="264"/>
      <c r="AC14" s="205"/>
      <c r="AD14" s="205"/>
      <c r="AE14" s="205"/>
      <c r="AF14" s="205"/>
      <c r="AG14" s="286"/>
      <c r="AH14" s="286"/>
      <c r="AI14" s="286"/>
      <c r="AJ14" s="286"/>
      <c r="AK14" s="286"/>
    </row>
    <row r="15" spans="2:37">
      <c r="B15" s="238" t="s">
        <v>529</v>
      </c>
      <c r="C15" s="237"/>
      <c r="D15" s="261"/>
      <c r="E15" s="160"/>
      <c r="F15" s="160"/>
      <c r="G15" s="263"/>
      <c r="H15" s="262"/>
      <c r="I15" s="261"/>
      <c r="J15" s="160"/>
      <c r="K15" s="160"/>
      <c r="L15" s="260"/>
      <c r="M15" s="259"/>
      <c r="O15" s="238" t="s">
        <v>529</v>
      </c>
      <c r="P15" s="237"/>
      <c r="Q15" s="261"/>
      <c r="R15" s="160"/>
      <c r="S15" s="160"/>
      <c r="T15" s="263"/>
      <c r="U15" s="262"/>
      <c r="V15" s="261"/>
      <c r="W15" s="160"/>
      <c r="X15" s="160"/>
      <c r="Y15" s="260"/>
      <c r="Z15" s="259"/>
      <c r="AC15" s="205"/>
      <c r="AD15" s="205"/>
      <c r="AE15" s="205"/>
      <c r="AF15" s="205"/>
      <c r="AG15" s="286"/>
      <c r="AH15" s="286"/>
      <c r="AI15" s="286"/>
      <c r="AJ15" s="286"/>
      <c r="AK15" s="286"/>
    </row>
    <row r="16" spans="2:37">
      <c r="B16" s="223"/>
      <c r="C16" s="232" t="s">
        <v>530</v>
      </c>
      <c r="D16" s="256">
        <v>373.93131</v>
      </c>
      <c r="E16" s="255">
        <v>387.08189999999996</v>
      </c>
      <c r="F16" s="255">
        <v>314.13225999999997</v>
      </c>
      <c r="G16" s="258">
        <v>387.66402000000016</v>
      </c>
      <c r="H16" s="257">
        <v>1462.8094900000001</v>
      </c>
      <c r="I16" s="256">
        <v>343.77571999999998</v>
      </c>
      <c r="J16" s="255">
        <v>330.74036000000001</v>
      </c>
      <c r="K16" s="255">
        <v>304.13178000000005</v>
      </c>
      <c r="L16" s="254">
        <v>344.17161999999985</v>
      </c>
      <c r="M16" s="253">
        <v>1322.8194799999999</v>
      </c>
      <c r="O16" s="223"/>
      <c r="P16" s="232" t="s">
        <v>530</v>
      </c>
      <c r="Q16" s="256">
        <v>524.11787000000004</v>
      </c>
      <c r="R16" s="255">
        <v>528.08831099999998</v>
      </c>
      <c r="S16" s="255">
        <v>439.18035800000007</v>
      </c>
      <c r="T16" s="258">
        <v>506.08686899999998</v>
      </c>
      <c r="U16" s="257">
        <v>1997.4734080000001</v>
      </c>
      <c r="V16" s="256">
        <v>478.539804</v>
      </c>
      <c r="W16" s="255">
        <v>456.16211099999998</v>
      </c>
      <c r="X16" s="255">
        <v>430.51795000000004</v>
      </c>
      <c r="Y16" s="254">
        <v>463.0153899999998</v>
      </c>
      <c r="Z16" s="253">
        <v>1828.2352549999998</v>
      </c>
      <c r="AC16" s="205"/>
      <c r="AD16" s="205"/>
      <c r="AE16" s="205"/>
      <c r="AF16" s="205"/>
      <c r="AG16" s="286"/>
      <c r="AH16" s="286"/>
      <c r="AI16" s="286"/>
      <c r="AJ16" s="286"/>
      <c r="AK16" s="286"/>
    </row>
    <row r="17" spans="2:37">
      <c r="B17" s="223"/>
      <c r="C17" s="222" t="s">
        <v>531</v>
      </c>
      <c r="D17" s="250">
        <v>134.27242999999999</v>
      </c>
      <c r="E17" s="249">
        <v>138.87233000000003</v>
      </c>
      <c r="F17" s="249">
        <v>131.37435999999997</v>
      </c>
      <c r="G17" s="252">
        <v>132.71142000000003</v>
      </c>
      <c r="H17" s="251">
        <v>537.23054000000002</v>
      </c>
      <c r="I17" s="250">
        <v>132.26349999999999</v>
      </c>
      <c r="J17" s="249">
        <v>145.83387999999999</v>
      </c>
      <c r="K17" s="249">
        <v>147.98964000000007</v>
      </c>
      <c r="L17" s="248">
        <v>159.32908999999995</v>
      </c>
      <c r="M17" s="247">
        <v>585.41611</v>
      </c>
      <c r="O17" s="223"/>
      <c r="P17" s="222" t="s">
        <v>531</v>
      </c>
      <c r="Q17" s="250">
        <v>134.57229299999997</v>
      </c>
      <c r="R17" s="249">
        <v>139.46888000000004</v>
      </c>
      <c r="S17" s="249">
        <v>132.18274699999995</v>
      </c>
      <c r="T17" s="252">
        <v>133.52129300000007</v>
      </c>
      <c r="U17" s="251">
        <v>539.74521300000004</v>
      </c>
      <c r="V17" s="250">
        <v>133.04620599999998</v>
      </c>
      <c r="W17" s="249">
        <v>146.60907800000001</v>
      </c>
      <c r="X17" s="249">
        <v>148.88552000000004</v>
      </c>
      <c r="Y17" s="248">
        <v>160.38416000000001</v>
      </c>
      <c r="Z17" s="247">
        <v>588.92496400000005</v>
      </c>
      <c r="AC17" s="205"/>
      <c r="AD17" s="205"/>
      <c r="AE17" s="205"/>
      <c r="AF17" s="205"/>
      <c r="AG17" s="286"/>
      <c r="AH17" s="286"/>
      <c r="AI17" s="286"/>
      <c r="AJ17" s="286"/>
      <c r="AK17" s="286"/>
    </row>
    <row r="18" spans="2:37">
      <c r="B18" s="215"/>
      <c r="C18" s="214" t="s">
        <v>532</v>
      </c>
      <c r="D18" s="244">
        <v>260.02778999999998</v>
      </c>
      <c r="E18" s="243">
        <v>282.02351999999996</v>
      </c>
      <c r="F18" s="243">
        <v>269.96273000000008</v>
      </c>
      <c r="G18" s="246">
        <v>273.74219999999991</v>
      </c>
      <c r="H18" s="245">
        <v>1085.7562399999999</v>
      </c>
      <c r="I18" s="244">
        <v>230.81577000000001</v>
      </c>
      <c r="J18" s="243">
        <v>268.82115999999996</v>
      </c>
      <c r="K18" s="243">
        <v>266.90310999999997</v>
      </c>
      <c r="L18" s="242">
        <v>285.48014000000001</v>
      </c>
      <c r="M18" s="241">
        <v>1052.02018</v>
      </c>
      <c r="O18" s="215"/>
      <c r="P18" s="214" t="s">
        <v>532</v>
      </c>
      <c r="Q18" s="244">
        <v>269.78927699999997</v>
      </c>
      <c r="R18" s="243">
        <v>291.96159299999999</v>
      </c>
      <c r="S18" s="243">
        <v>279.95096700000011</v>
      </c>
      <c r="T18" s="246">
        <v>283.46969299999978</v>
      </c>
      <c r="U18" s="245">
        <v>1125.1715299999998</v>
      </c>
      <c r="V18" s="244">
        <v>239.97524500000003</v>
      </c>
      <c r="W18" s="243">
        <v>277.38450899999992</v>
      </c>
      <c r="X18" s="243">
        <v>276.49198000000001</v>
      </c>
      <c r="Y18" s="242">
        <v>294.83219999999994</v>
      </c>
      <c r="Z18" s="241">
        <v>1088.6839339999999</v>
      </c>
      <c r="AC18" s="205"/>
      <c r="AD18" s="205"/>
      <c r="AE18" s="205"/>
      <c r="AF18" s="205"/>
      <c r="AG18" s="286"/>
      <c r="AH18" s="286"/>
      <c r="AI18" s="286"/>
      <c r="AJ18" s="286"/>
      <c r="AK18" s="286"/>
    </row>
    <row r="19" spans="2:37" ht="5.25" customHeight="1">
      <c r="B19" s="240"/>
      <c r="C19" s="240"/>
      <c r="D19" s="239"/>
      <c r="E19" s="239"/>
      <c r="F19" s="239"/>
      <c r="G19" s="239"/>
      <c r="H19" s="239"/>
      <c r="I19" s="239"/>
      <c r="J19" s="239"/>
      <c r="K19" s="239"/>
      <c r="L19" s="239"/>
      <c r="M19" s="239"/>
      <c r="O19" s="240"/>
      <c r="P19" s="240"/>
      <c r="Q19" s="239"/>
      <c r="R19" s="239"/>
      <c r="S19" s="239"/>
      <c r="T19" s="239"/>
      <c r="U19" s="239"/>
      <c r="V19" s="239"/>
      <c r="W19" s="239"/>
      <c r="X19" s="239"/>
      <c r="Y19" s="239"/>
      <c r="Z19" s="239"/>
      <c r="AC19" s="205"/>
      <c r="AD19" s="205"/>
      <c r="AE19" s="205"/>
      <c r="AF19" s="205"/>
      <c r="AG19" s="286"/>
      <c r="AH19" s="286"/>
      <c r="AI19" s="286"/>
      <c r="AJ19" s="286"/>
      <c r="AK19" s="286"/>
    </row>
    <row r="20" spans="2:37">
      <c r="B20" s="238" t="s">
        <v>539</v>
      </c>
      <c r="C20" s="237"/>
      <c r="D20" s="261"/>
      <c r="E20" s="160"/>
      <c r="F20" s="160"/>
      <c r="G20" s="263"/>
      <c r="H20" s="262"/>
      <c r="I20" s="261"/>
      <c r="J20" s="160"/>
      <c r="K20" s="160"/>
      <c r="L20" s="260"/>
      <c r="M20" s="259"/>
      <c r="O20" s="238" t="s">
        <v>539</v>
      </c>
      <c r="P20" s="237"/>
      <c r="Q20" s="261"/>
      <c r="R20" s="160"/>
      <c r="S20" s="160"/>
      <c r="T20" s="263"/>
      <c r="U20" s="262"/>
      <c r="V20" s="261"/>
      <c r="W20" s="160"/>
      <c r="X20" s="160"/>
      <c r="Y20" s="260"/>
      <c r="Z20" s="259"/>
      <c r="AC20" s="205"/>
      <c r="AD20" s="205"/>
      <c r="AE20" s="205"/>
      <c r="AF20" s="205"/>
      <c r="AG20" s="286"/>
      <c r="AH20" s="286"/>
      <c r="AI20" s="286"/>
      <c r="AJ20" s="286"/>
      <c r="AK20" s="286"/>
    </row>
    <row r="21" spans="2:37">
      <c r="B21" s="223"/>
      <c r="C21" s="232" t="s">
        <v>530</v>
      </c>
      <c r="D21" s="256">
        <v>120.96420999999999</v>
      </c>
      <c r="E21" s="255">
        <v>116.93970999999998</v>
      </c>
      <c r="F21" s="255">
        <v>93.616150000000005</v>
      </c>
      <c r="G21" s="258">
        <v>118.66811999999999</v>
      </c>
      <c r="H21" s="257">
        <v>450.18818999999996</v>
      </c>
      <c r="I21" s="256">
        <v>106.91470000000001</v>
      </c>
      <c r="J21" s="255">
        <v>93.348719999999986</v>
      </c>
      <c r="K21" s="255">
        <v>87.081070000000068</v>
      </c>
      <c r="L21" s="254">
        <v>93.162209999999902</v>
      </c>
      <c r="M21" s="253">
        <v>380.50669999999997</v>
      </c>
      <c r="O21" s="223"/>
      <c r="P21" s="232" t="s">
        <v>530</v>
      </c>
      <c r="Q21" s="256">
        <v>154.14195000000001</v>
      </c>
      <c r="R21" s="255">
        <v>147.61557899999997</v>
      </c>
      <c r="S21" s="255">
        <v>122.64266800000001</v>
      </c>
      <c r="T21" s="258">
        <v>135.06576200000001</v>
      </c>
      <c r="U21" s="257">
        <v>559.465959</v>
      </c>
      <c r="V21" s="256">
        <v>131.855166</v>
      </c>
      <c r="W21" s="255">
        <v>118.336209</v>
      </c>
      <c r="X21" s="255">
        <v>108.62953000000005</v>
      </c>
      <c r="Y21" s="254">
        <v>109.14749999999992</v>
      </c>
      <c r="Z21" s="253">
        <v>467.96840499999996</v>
      </c>
      <c r="AC21" s="205"/>
      <c r="AD21" s="205"/>
      <c r="AE21" s="205"/>
      <c r="AF21" s="205"/>
      <c r="AG21" s="286"/>
      <c r="AH21" s="286"/>
      <c r="AI21" s="286"/>
      <c r="AJ21" s="286"/>
      <c r="AK21" s="286"/>
    </row>
    <row r="22" spans="2:37">
      <c r="B22" s="223"/>
      <c r="C22" s="222" t="s">
        <v>531</v>
      </c>
      <c r="D22" s="250">
        <v>39.092479999999995</v>
      </c>
      <c r="E22" s="249">
        <v>39.949255000000008</v>
      </c>
      <c r="F22" s="249">
        <v>38.903985000000006</v>
      </c>
      <c r="G22" s="252">
        <v>34.291929999999994</v>
      </c>
      <c r="H22" s="251">
        <v>152.23765</v>
      </c>
      <c r="I22" s="250">
        <v>33.995225000000005</v>
      </c>
      <c r="J22" s="249">
        <v>43.154869999999988</v>
      </c>
      <c r="K22" s="249">
        <v>39.764785000000018</v>
      </c>
      <c r="L22" s="248">
        <v>52.278405000000021</v>
      </c>
      <c r="M22" s="247">
        <v>169.19328500000003</v>
      </c>
      <c r="O22" s="223"/>
      <c r="P22" s="222" t="s">
        <v>531</v>
      </c>
      <c r="Q22" s="250">
        <v>39.090416999999995</v>
      </c>
      <c r="R22" s="249">
        <v>39.896671000000005</v>
      </c>
      <c r="S22" s="249">
        <v>38.918030000000002</v>
      </c>
      <c r="T22" s="252">
        <v>34.17207599999999</v>
      </c>
      <c r="U22" s="251">
        <v>152.07719399999999</v>
      </c>
      <c r="V22" s="250">
        <v>33.967590000000008</v>
      </c>
      <c r="W22" s="249">
        <v>43.203929999999978</v>
      </c>
      <c r="X22" s="249">
        <v>39.836685000000017</v>
      </c>
      <c r="Y22" s="248">
        <v>52.422744999999992</v>
      </c>
      <c r="Z22" s="247">
        <v>169.43095</v>
      </c>
      <c r="AC22" s="205"/>
      <c r="AD22" s="205"/>
      <c r="AE22" s="205"/>
      <c r="AF22" s="205"/>
      <c r="AG22" s="286"/>
      <c r="AH22" s="286"/>
      <c r="AI22" s="286"/>
      <c r="AJ22" s="286"/>
      <c r="AK22" s="286"/>
    </row>
    <row r="23" spans="2:37">
      <c r="B23" s="215"/>
      <c r="C23" s="214" t="s">
        <v>532</v>
      </c>
      <c r="D23" s="244">
        <v>0.95007000000000019</v>
      </c>
      <c r="E23" s="243">
        <v>0.5541050000000034</v>
      </c>
      <c r="F23" s="243">
        <v>6.1686349999999948</v>
      </c>
      <c r="G23" s="246">
        <v>2.5631800000000027</v>
      </c>
      <c r="H23" s="245">
        <v>10.235990000000001</v>
      </c>
      <c r="I23" s="244">
        <v>-4.6816949999999995</v>
      </c>
      <c r="J23" s="243">
        <v>3.6433699999999991</v>
      </c>
      <c r="K23" s="243">
        <v>0.24525500000000222</v>
      </c>
      <c r="L23" s="242">
        <v>5.7252350000000067</v>
      </c>
      <c r="M23" s="241">
        <v>4.9321650000000083</v>
      </c>
      <c r="O23" s="215"/>
      <c r="P23" s="214" t="s">
        <v>532</v>
      </c>
      <c r="Q23" s="244">
        <v>1.5077970000000001</v>
      </c>
      <c r="R23" s="243">
        <v>0.72645800000000449</v>
      </c>
      <c r="S23" s="243">
        <v>6.199072000000001</v>
      </c>
      <c r="T23" s="246">
        <v>2.3699499999999958</v>
      </c>
      <c r="U23" s="245">
        <v>10.803277000000001</v>
      </c>
      <c r="V23" s="244">
        <v>-4.3411559999999989</v>
      </c>
      <c r="W23" s="243">
        <v>3.3554389999999978</v>
      </c>
      <c r="X23" s="243">
        <v>0.40079500000000223</v>
      </c>
      <c r="Y23" s="242">
        <v>5.3847349999999992</v>
      </c>
      <c r="Z23" s="241">
        <v>4.7998130000000003</v>
      </c>
      <c r="AC23" s="205"/>
      <c r="AD23" s="205"/>
      <c r="AE23" s="205"/>
      <c r="AF23" s="205"/>
      <c r="AG23" s="286"/>
      <c r="AH23" s="286"/>
      <c r="AI23" s="286"/>
      <c r="AJ23" s="286"/>
      <c r="AK23" s="286"/>
    </row>
    <row r="24" spans="2:37" ht="5.25" customHeight="1">
      <c r="B24" s="240"/>
      <c r="C24" s="240"/>
      <c r="D24" s="239"/>
      <c r="E24" s="239"/>
      <c r="F24" s="239"/>
      <c r="G24" s="239"/>
      <c r="H24" s="239"/>
      <c r="I24" s="239"/>
      <c r="J24" s="239"/>
      <c r="K24" s="239"/>
      <c r="L24" s="239"/>
      <c r="M24" s="239"/>
      <c r="O24" s="240"/>
      <c r="P24" s="240"/>
      <c r="Q24" s="239"/>
      <c r="R24" s="239"/>
      <c r="S24" s="239"/>
      <c r="T24" s="239"/>
      <c r="U24" s="239"/>
      <c r="V24" s="239"/>
      <c r="W24" s="239"/>
      <c r="X24" s="239"/>
      <c r="Y24" s="239"/>
      <c r="Z24" s="239"/>
      <c r="AC24" s="205"/>
      <c r="AD24" s="205"/>
      <c r="AE24" s="205"/>
      <c r="AF24" s="205"/>
      <c r="AG24" s="286"/>
      <c r="AH24" s="286"/>
      <c r="AI24" s="286"/>
      <c r="AJ24" s="286"/>
      <c r="AK24" s="286"/>
    </row>
    <row r="25" spans="2:37">
      <c r="B25" s="238" t="s">
        <v>533</v>
      </c>
      <c r="C25" s="237"/>
      <c r="D25" s="235"/>
      <c r="E25" s="175"/>
      <c r="F25" s="175"/>
      <c r="G25" s="174"/>
      <c r="H25" s="236"/>
      <c r="I25" s="235"/>
      <c r="J25" s="175"/>
      <c r="K25" s="175"/>
      <c r="L25" s="234"/>
      <c r="M25" s="233"/>
      <c r="O25" s="238" t="s">
        <v>533</v>
      </c>
      <c r="P25" s="237"/>
      <c r="Q25" s="235"/>
      <c r="R25" s="175"/>
      <c r="S25" s="175"/>
      <c r="T25" s="174"/>
      <c r="U25" s="236"/>
      <c r="V25" s="235"/>
      <c r="W25" s="175"/>
      <c r="X25" s="175"/>
      <c r="Y25" s="234"/>
      <c r="Z25" s="233"/>
      <c r="AC25" s="205"/>
      <c r="AD25" s="205"/>
      <c r="AE25" s="205"/>
      <c r="AF25" s="205"/>
      <c r="AG25" s="286"/>
      <c r="AH25" s="286"/>
      <c r="AI25" s="286"/>
      <c r="AJ25" s="286"/>
      <c r="AK25" s="286"/>
    </row>
    <row r="26" spans="2:37">
      <c r="B26" s="223"/>
      <c r="C26" s="232" t="s">
        <v>530</v>
      </c>
      <c r="D26" s="229">
        <v>0.32349313032920402</v>
      </c>
      <c r="E26" s="228">
        <v>0.302105859250975</v>
      </c>
      <c r="F26" s="228">
        <v>0.29801507810754618</v>
      </c>
      <c r="G26" s="231">
        <v>0.30611073991339183</v>
      </c>
      <c r="H26" s="230">
        <v>0.3077558582150024</v>
      </c>
      <c r="I26" s="229">
        <v>0.31100131213455101</v>
      </c>
      <c r="J26" s="228">
        <v>0.28224169557050727</v>
      </c>
      <c r="K26" s="228">
        <v>0.28632676927087347</v>
      </c>
      <c r="L26" s="227">
        <v>0.27068533425271946</v>
      </c>
      <c r="M26" s="226">
        <v>0.28764824358347069</v>
      </c>
      <c r="O26" s="223"/>
      <c r="P26" s="232" t="s">
        <v>530</v>
      </c>
      <c r="Q26" s="229">
        <v>0.29409787153412648</v>
      </c>
      <c r="R26" s="228">
        <v>0.27952820754633212</v>
      </c>
      <c r="S26" s="228">
        <v>0.2792535361975364</v>
      </c>
      <c r="T26" s="231">
        <v>0.26688256556998324</v>
      </c>
      <c r="U26" s="230">
        <v>0.28008681204931463</v>
      </c>
      <c r="V26" s="229">
        <v>0.27553646509204488</v>
      </c>
      <c r="W26" s="228">
        <v>0.25941700581090127</v>
      </c>
      <c r="X26" s="228">
        <v>0.25232288223986954</v>
      </c>
      <c r="Y26" s="227">
        <v>0.23573190515330381</v>
      </c>
      <c r="Z26" s="226">
        <v>0.25596727976892669</v>
      </c>
      <c r="AC26" s="205"/>
      <c r="AD26" s="205"/>
      <c r="AE26" s="205"/>
      <c r="AF26" s="205"/>
      <c r="AG26" s="286"/>
      <c r="AH26" s="286"/>
      <c r="AI26" s="286"/>
      <c r="AJ26" s="286"/>
      <c r="AK26" s="286"/>
    </row>
    <row r="27" spans="2:37">
      <c r="B27" s="223"/>
      <c r="C27" s="222" t="s">
        <v>531</v>
      </c>
      <c r="D27" s="219">
        <v>0.29114301424350481</v>
      </c>
      <c r="E27" s="218">
        <v>0.28766893304087288</v>
      </c>
      <c r="F27" s="218">
        <v>0.29613072900983128</v>
      </c>
      <c r="G27" s="221">
        <v>0.25839471840479128</v>
      </c>
      <c r="H27" s="220">
        <v>0.28337489897726215</v>
      </c>
      <c r="I27" s="219">
        <v>0.25702650391075393</v>
      </c>
      <c r="J27" s="218">
        <v>0.29591799930167112</v>
      </c>
      <c r="K27" s="218">
        <v>0.26869978871493977</v>
      </c>
      <c r="L27" s="217">
        <v>0.3281158826677541</v>
      </c>
      <c r="M27" s="216">
        <v>0.28901371538955434</v>
      </c>
      <c r="O27" s="223"/>
      <c r="P27" s="222" t="s">
        <v>531</v>
      </c>
      <c r="Q27" s="219">
        <v>0.29047893982158723</v>
      </c>
      <c r="R27" s="218">
        <v>0.28606145686406886</v>
      </c>
      <c r="S27" s="218">
        <v>0.29442594350078088</v>
      </c>
      <c r="T27" s="221">
        <v>0.2559297864199081</v>
      </c>
      <c r="U27" s="220">
        <v>0.28175737428911662</v>
      </c>
      <c r="V27" s="219">
        <v>0.25530671652523496</v>
      </c>
      <c r="W27" s="218">
        <v>0.29468795922719038</v>
      </c>
      <c r="X27" s="218">
        <v>0.26756587880406374</v>
      </c>
      <c r="Y27" s="217">
        <v>0.32685737170054691</v>
      </c>
      <c r="Z27" s="216">
        <v>0.28769530985614661</v>
      </c>
      <c r="AC27" s="205"/>
      <c r="AD27" s="205"/>
      <c r="AE27" s="205"/>
      <c r="AF27" s="205"/>
      <c r="AG27" s="286"/>
      <c r="AH27" s="286"/>
      <c r="AI27" s="286"/>
      <c r="AJ27" s="286"/>
      <c r="AK27" s="286"/>
    </row>
    <row r="28" spans="2:37">
      <c r="B28" s="215"/>
      <c r="C28" s="214" t="s">
        <v>532</v>
      </c>
      <c r="D28" s="211">
        <v>3.6537248576392557E-3</v>
      </c>
      <c r="E28" s="210">
        <v>1.9647474792173487E-3</v>
      </c>
      <c r="F28" s="210">
        <v>2.2849950435750863E-2</v>
      </c>
      <c r="G28" s="213">
        <v>9.3634814069588224E-3</v>
      </c>
      <c r="H28" s="212">
        <v>9.4275212270481645E-3</v>
      </c>
      <c r="I28" s="211">
        <v>-2.0283254476069809E-2</v>
      </c>
      <c r="J28" s="210">
        <v>1.3553136962878963E-2</v>
      </c>
      <c r="K28" s="210">
        <v>9.1889150336240831E-4</v>
      </c>
      <c r="L28" s="209">
        <v>2.0054757574379804E-2</v>
      </c>
      <c r="M28" s="208">
        <v>4.6882798388905508E-3</v>
      </c>
      <c r="O28" s="215"/>
      <c r="P28" s="214" t="s">
        <v>532</v>
      </c>
      <c r="Q28" s="211">
        <v>5.5887951395488565E-3</v>
      </c>
      <c r="R28" s="210">
        <v>2.4881971376283199E-3</v>
      </c>
      <c r="S28" s="210">
        <v>2.2143420565502097E-2</v>
      </c>
      <c r="T28" s="213">
        <v>8.3605057560774149E-3</v>
      </c>
      <c r="U28" s="212">
        <v>9.6014489452999254E-3</v>
      </c>
      <c r="V28" s="211">
        <v>-1.809001590976602E-2</v>
      </c>
      <c r="W28" s="210">
        <v>1.2096706525165033E-2</v>
      </c>
      <c r="X28" s="210">
        <v>1.4495718826998245E-3</v>
      </c>
      <c r="Y28" s="209">
        <v>1.8263727638975661E-2</v>
      </c>
      <c r="Z28" s="208">
        <v>4.4088213760670788E-3</v>
      </c>
      <c r="AC28" s="205"/>
      <c r="AD28" s="205"/>
      <c r="AE28" s="205"/>
      <c r="AF28" s="205"/>
      <c r="AG28" s="286"/>
      <c r="AH28" s="286"/>
      <c r="AI28" s="286"/>
      <c r="AJ28" s="286"/>
      <c r="AK28" s="286"/>
    </row>
    <row r="29" spans="2:37" ht="8.25" customHeight="1">
      <c r="AC29" s="205"/>
      <c r="AD29" s="205"/>
      <c r="AE29" s="205"/>
      <c r="AF29" s="205"/>
    </row>
    <row r="30" spans="2:37">
      <c r="B30" s="285" t="s">
        <v>559</v>
      </c>
      <c r="C30" s="284"/>
      <c r="D30" s="282" t="s">
        <v>552</v>
      </c>
      <c r="E30" s="281" t="s">
        <v>552</v>
      </c>
      <c r="F30" s="281" t="s">
        <v>552</v>
      </c>
      <c r="G30" s="283" t="s">
        <v>552</v>
      </c>
      <c r="H30" s="283" t="s">
        <v>552</v>
      </c>
      <c r="I30" s="282" t="s">
        <v>552</v>
      </c>
      <c r="J30" s="281" t="s">
        <v>552</v>
      </c>
      <c r="K30" s="281" t="s">
        <v>552</v>
      </c>
      <c r="L30" s="280" t="s">
        <v>552</v>
      </c>
      <c r="M30" s="280" t="s">
        <v>552</v>
      </c>
      <c r="N30" s="207"/>
      <c r="O30" s="206"/>
      <c r="P30" s="206"/>
      <c r="Q30" s="206"/>
      <c r="R30" s="206"/>
      <c r="S30" s="206"/>
      <c r="T30" s="206"/>
      <c r="U30" s="206"/>
      <c r="V30" s="206"/>
      <c r="W30" s="206"/>
      <c r="X30" s="206"/>
      <c r="Y30" s="206"/>
      <c r="Z30" s="206"/>
      <c r="AC30" s="205"/>
      <c r="AD30" s="205"/>
      <c r="AE30" s="205"/>
      <c r="AF30" s="205"/>
    </row>
    <row r="31" spans="2:37">
      <c r="B31" s="279" t="s">
        <v>551</v>
      </c>
      <c r="C31" s="278"/>
      <c r="D31" s="276" t="s">
        <v>550</v>
      </c>
      <c r="E31" s="275" t="s">
        <v>549</v>
      </c>
      <c r="F31" s="275" t="s">
        <v>548</v>
      </c>
      <c r="G31" s="277" t="s">
        <v>547</v>
      </c>
      <c r="H31" s="277">
        <v>2015</v>
      </c>
      <c r="I31" s="276" t="s">
        <v>546</v>
      </c>
      <c r="J31" s="275" t="s">
        <v>545</v>
      </c>
      <c r="K31" s="275" t="s">
        <v>544</v>
      </c>
      <c r="L31" s="274" t="s">
        <v>543</v>
      </c>
      <c r="M31" s="274">
        <v>2016</v>
      </c>
      <c r="N31" s="207"/>
      <c r="O31" s="206"/>
      <c r="P31" s="206"/>
      <c r="Q31" s="206"/>
      <c r="R31" s="206"/>
      <c r="S31" s="206"/>
      <c r="T31" s="206"/>
      <c r="U31" s="206"/>
      <c r="V31" s="206"/>
      <c r="W31" s="206"/>
      <c r="X31" s="206"/>
      <c r="Y31" s="206"/>
      <c r="Z31" s="206"/>
      <c r="AC31" s="205"/>
      <c r="AD31" s="205"/>
      <c r="AE31" s="205"/>
      <c r="AF31" s="205"/>
    </row>
    <row r="32" spans="2:37">
      <c r="B32" s="238" t="s">
        <v>521</v>
      </c>
      <c r="C32" s="237"/>
      <c r="D32" s="261"/>
      <c r="E32" s="160"/>
      <c r="F32" s="160"/>
      <c r="G32" s="263"/>
      <c r="H32" s="262"/>
      <c r="I32" s="261"/>
      <c r="J32" s="160"/>
      <c r="K32" s="160"/>
      <c r="L32" s="260"/>
      <c r="M32" s="259"/>
      <c r="N32" s="207"/>
      <c r="O32" s="206"/>
      <c r="P32" s="206"/>
      <c r="Q32" s="206"/>
      <c r="R32" s="206"/>
      <c r="S32" s="206"/>
      <c r="T32" s="206"/>
      <c r="U32" s="206"/>
      <c r="V32" s="206"/>
      <c r="W32" s="206"/>
      <c r="X32" s="206"/>
      <c r="Y32" s="206"/>
      <c r="Z32" s="206"/>
      <c r="AC32" s="205"/>
      <c r="AD32" s="205"/>
      <c r="AE32" s="205"/>
      <c r="AF32" s="205"/>
    </row>
    <row r="33" spans="2:32">
      <c r="B33" s="223"/>
      <c r="C33" s="232" t="s">
        <v>522</v>
      </c>
      <c r="D33" s="256">
        <v>2787.0439999999999</v>
      </c>
      <c r="E33" s="255">
        <v>2551.2659999999996</v>
      </c>
      <c r="F33" s="255">
        <v>2381.1580000000013</v>
      </c>
      <c r="G33" s="258">
        <v>2469.5199999999968</v>
      </c>
      <c r="H33" s="257">
        <v>10188.987999999998</v>
      </c>
      <c r="I33" s="256">
        <v>2838.8669999999993</v>
      </c>
      <c r="J33" s="255">
        <v>2805.5000000000009</v>
      </c>
      <c r="K33" s="255">
        <v>2801.3119999999999</v>
      </c>
      <c r="L33" s="254">
        <v>2659.1110000000008</v>
      </c>
      <c r="M33" s="253">
        <v>11104.79</v>
      </c>
      <c r="N33" s="207"/>
      <c r="O33" s="206"/>
      <c r="P33" s="206"/>
      <c r="Q33" s="206"/>
      <c r="R33" s="206"/>
      <c r="S33" s="206"/>
      <c r="T33" s="206"/>
      <c r="U33" s="206"/>
      <c r="V33" s="206"/>
      <c r="W33" s="206"/>
      <c r="X33" s="206"/>
      <c r="Y33" s="206"/>
      <c r="Z33" s="206"/>
      <c r="AC33" s="205"/>
      <c r="AD33" s="205"/>
      <c r="AE33" s="205"/>
      <c r="AF33" s="205"/>
    </row>
    <row r="34" spans="2:32">
      <c r="B34" s="223"/>
      <c r="C34" s="222" t="s">
        <v>523</v>
      </c>
      <c r="D34" s="250">
        <v>131.1830000000009</v>
      </c>
      <c r="E34" s="249">
        <v>250.64199999999983</v>
      </c>
      <c r="F34" s="249">
        <v>335.91899999999805</v>
      </c>
      <c r="G34" s="252">
        <v>318.99799999999959</v>
      </c>
      <c r="H34" s="251">
        <v>1036.7419999999984</v>
      </c>
      <c r="I34" s="250">
        <v>299.02299999999923</v>
      </c>
      <c r="J34" s="249">
        <v>262.92900000000191</v>
      </c>
      <c r="K34" s="249">
        <v>262.33599999999933</v>
      </c>
      <c r="L34" s="248">
        <v>345.2980000000025</v>
      </c>
      <c r="M34" s="247">
        <v>1169.586000000003</v>
      </c>
      <c r="N34" s="207"/>
      <c r="O34" s="206"/>
      <c r="P34" s="206"/>
      <c r="Q34" s="206"/>
      <c r="R34" s="206"/>
      <c r="S34" s="206"/>
      <c r="T34" s="206"/>
      <c r="U34" s="206"/>
      <c r="V34" s="206"/>
      <c r="W34" s="206"/>
      <c r="X34" s="206"/>
      <c r="Y34" s="206"/>
      <c r="Z34" s="206"/>
      <c r="AC34" s="205"/>
      <c r="AD34" s="205"/>
      <c r="AE34" s="205"/>
      <c r="AF34" s="205"/>
    </row>
    <row r="35" spans="2:32" ht="13.5">
      <c r="B35" s="223"/>
      <c r="C35" s="222" t="s">
        <v>542</v>
      </c>
      <c r="D35" s="250">
        <v>202.05499999999984</v>
      </c>
      <c r="E35" s="249">
        <v>215.78800000000001</v>
      </c>
      <c r="F35" s="249">
        <v>234.46900000000005</v>
      </c>
      <c r="G35" s="252">
        <v>230.47400000000016</v>
      </c>
      <c r="H35" s="251">
        <v>882.78600000000006</v>
      </c>
      <c r="I35" s="250">
        <v>225.38400000000001</v>
      </c>
      <c r="J35" s="249">
        <v>219.30299999999988</v>
      </c>
      <c r="K35" s="249">
        <v>245.98300000000017</v>
      </c>
      <c r="L35" s="248">
        <v>240.59000000000015</v>
      </c>
      <c r="M35" s="247">
        <v>931.26000000000022</v>
      </c>
      <c r="N35" s="207"/>
      <c r="O35" s="206"/>
      <c r="P35" s="206"/>
      <c r="Q35" s="206"/>
      <c r="R35" s="206"/>
      <c r="S35" s="206"/>
      <c r="T35" s="206"/>
      <c r="U35" s="206"/>
      <c r="V35" s="206"/>
      <c r="W35" s="206"/>
      <c r="X35" s="206"/>
      <c r="Y35" s="206"/>
      <c r="Z35" s="206"/>
      <c r="AC35" s="205"/>
      <c r="AD35" s="205"/>
      <c r="AE35" s="205"/>
      <c r="AF35" s="205"/>
    </row>
    <row r="36" spans="2:32">
      <c r="B36" s="215"/>
      <c r="C36" s="214" t="s">
        <v>525</v>
      </c>
      <c r="D36" s="244">
        <v>0</v>
      </c>
      <c r="E36" s="243">
        <v>0</v>
      </c>
      <c r="F36" s="243">
        <v>0</v>
      </c>
      <c r="G36" s="246">
        <v>0</v>
      </c>
      <c r="H36" s="245">
        <v>0</v>
      </c>
      <c r="I36" s="244">
        <v>0</v>
      </c>
      <c r="J36" s="243">
        <v>0</v>
      </c>
      <c r="K36" s="243">
        <v>0</v>
      </c>
      <c r="L36" s="242">
        <v>0</v>
      </c>
      <c r="M36" s="241">
        <v>0</v>
      </c>
      <c r="N36" s="207"/>
      <c r="O36" s="206"/>
      <c r="P36" s="206"/>
      <c r="Q36" s="206"/>
      <c r="R36" s="206"/>
      <c r="S36" s="206"/>
      <c r="T36" s="206"/>
      <c r="U36" s="206"/>
      <c r="V36" s="206"/>
      <c r="W36" s="206"/>
      <c r="X36" s="206"/>
      <c r="Y36" s="206"/>
      <c r="Z36" s="206"/>
      <c r="AC36" s="205"/>
      <c r="AD36" s="205"/>
      <c r="AE36" s="205"/>
      <c r="AF36" s="205"/>
    </row>
    <row r="37" spans="2:32">
      <c r="B37" s="238" t="s">
        <v>526</v>
      </c>
      <c r="C37" s="237"/>
      <c r="D37" s="261"/>
      <c r="E37" s="160"/>
      <c r="F37" s="160"/>
      <c r="G37" s="263"/>
      <c r="H37" s="262"/>
      <c r="I37" s="261"/>
      <c r="J37" s="160"/>
      <c r="K37" s="160"/>
      <c r="L37" s="260"/>
      <c r="M37" s="259"/>
      <c r="N37" s="207"/>
      <c r="O37" s="206"/>
      <c r="P37" s="206"/>
      <c r="Q37" s="206"/>
      <c r="R37" s="206"/>
      <c r="S37" s="206"/>
      <c r="T37" s="206"/>
      <c r="U37" s="206"/>
      <c r="V37" s="206"/>
      <c r="W37" s="206"/>
      <c r="X37" s="206"/>
      <c r="Y37" s="206"/>
      <c r="Z37" s="206"/>
      <c r="AC37" s="205"/>
      <c r="AD37" s="205"/>
      <c r="AE37" s="205"/>
      <c r="AF37" s="205"/>
    </row>
    <row r="38" spans="2:32">
      <c r="B38" s="223"/>
      <c r="C38" s="232" t="s">
        <v>196</v>
      </c>
      <c r="D38" s="256">
        <v>160.909583</v>
      </c>
      <c r="E38" s="255">
        <v>150.29468200000008</v>
      </c>
      <c r="F38" s="255">
        <v>135.30429500000014</v>
      </c>
      <c r="G38" s="258">
        <v>128.77920699999959</v>
      </c>
      <c r="H38" s="257">
        <v>575.2877669999998</v>
      </c>
      <c r="I38" s="256">
        <v>144.37544200000002</v>
      </c>
      <c r="J38" s="255">
        <v>134.8204740000001</v>
      </c>
      <c r="K38" s="255">
        <v>134.52910999999995</v>
      </c>
      <c r="L38" s="254">
        <v>126.94459999999981</v>
      </c>
      <c r="M38" s="253">
        <v>540.66962599999988</v>
      </c>
      <c r="N38" s="207"/>
      <c r="O38" s="206"/>
      <c r="P38" s="206"/>
      <c r="Q38" s="206"/>
      <c r="R38" s="206"/>
      <c r="S38" s="206"/>
      <c r="T38" s="206"/>
      <c r="U38" s="206"/>
      <c r="V38" s="206"/>
      <c r="W38" s="206"/>
      <c r="X38" s="206"/>
      <c r="Y38" s="206"/>
      <c r="Z38" s="206"/>
      <c r="AC38" s="205"/>
      <c r="AD38" s="205"/>
      <c r="AE38" s="205"/>
      <c r="AF38" s="205"/>
    </row>
    <row r="39" spans="2:32">
      <c r="B39" s="223"/>
      <c r="C39" s="222" t="s">
        <v>527</v>
      </c>
      <c r="D39" s="250">
        <v>34.486662999999993</v>
      </c>
      <c r="E39" s="249">
        <v>31.589545000000015</v>
      </c>
      <c r="F39" s="249">
        <v>29.944210000000055</v>
      </c>
      <c r="G39" s="252">
        <v>16.697116999999935</v>
      </c>
      <c r="H39" s="251">
        <v>112.717535</v>
      </c>
      <c r="I39" s="250">
        <v>25.91593499999999</v>
      </c>
      <c r="J39" s="249">
        <v>25.431615000000022</v>
      </c>
      <c r="K39" s="249">
        <v>21.775899999999979</v>
      </c>
      <c r="L39" s="248">
        <v>15.789129999999943</v>
      </c>
      <c r="M39" s="247">
        <v>88.912579999999934</v>
      </c>
      <c r="N39" s="225"/>
      <c r="O39" s="206"/>
      <c r="P39" s="224"/>
      <c r="Q39" s="206"/>
      <c r="R39" s="206"/>
      <c r="S39" s="206"/>
      <c r="T39" s="206"/>
      <c r="U39" s="206"/>
      <c r="V39" s="206"/>
      <c r="W39" s="206"/>
      <c r="X39" s="206"/>
      <c r="Y39" s="206"/>
      <c r="Z39" s="206"/>
      <c r="AC39" s="205"/>
      <c r="AD39" s="205"/>
      <c r="AE39" s="205"/>
      <c r="AF39" s="205"/>
    </row>
    <row r="40" spans="2:32">
      <c r="B40" s="223"/>
      <c r="C40" s="272" t="s">
        <v>528</v>
      </c>
      <c r="D40" s="269">
        <v>0.21432323890864843</v>
      </c>
      <c r="E40" s="268">
        <v>0.21018405029128043</v>
      </c>
      <c r="F40" s="268">
        <v>0.22131012175186326</v>
      </c>
      <c r="G40" s="271">
        <v>0.12965693289290087</v>
      </c>
      <c r="H40" s="270">
        <v>0.19593243845214606</v>
      </c>
      <c r="I40" s="269">
        <v>0.17950376214259478</v>
      </c>
      <c r="J40" s="268">
        <v>0.18863318193051304</v>
      </c>
      <c r="K40" s="268">
        <v>0.16186756903394356</v>
      </c>
      <c r="L40" s="267">
        <v>0.12437811454760554</v>
      </c>
      <c r="M40" s="266">
        <v>0.16444900124646536</v>
      </c>
      <c r="N40" s="207"/>
      <c r="O40" s="206"/>
      <c r="P40" s="206"/>
      <c r="Q40" s="206"/>
      <c r="R40" s="206"/>
      <c r="S40" s="206"/>
      <c r="T40" s="206"/>
      <c r="U40" s="206"/>
      <c r="V40" s="206"/>
      <c r="W40" s="206"/>
      <c r="X40" s="206"/>
      <c r="Y40" s="206"/>
      <c r="Z40" s="206"/>
      <c r="AC40" s="205"/>
      <c r="AD40" s="205"/>
      <c r="AE40" s="205"/>
      <c r="AF40" s="205"/>
    </row>
    <row r="41" spans="2:32">
      <c r="B41" s="215"/>
      <c r="C41" s="214" t="s">
        <v>493</v>
      </c>
      <c r="D41" s="244">
        <v>23.790061999999978</v>
      </c>
      <c r="E41" s="243">
        <v>21.229395000000011</v>
      </c>
      <c r="F41" s="243">
        <v>18.848831000000018</v>
      </c>
      <c r="G41" s="246">
        <v>6.0117150000000947</v>
      </c>
      <c r="H41" s="245">
        <v>69.880003000000102</v>
      </c>
      <c r="I41" s="244">
        <v>15.500337999999971</v>
      </c>
      <c r="J41" s="243">
        <v>15.107730000000032</v>
      </c>
      <c r="K41" s="243">
        <v>11.165719999999965</v>
      </c>
      <c r="L41" s="242">
        <v>0.48153999999999542</v>
      </c>
      <c r="M41" s="241">
        <v>42.255327999999963</v>
      </c>
      <c r="N41" s="207"/>
      <c r="O41" s="206"/>
      <c r="P41" s="206"/>
      <c r="Q41" s="206"/>
      <c r="R41" s="206"/>
      <c r="S41" s="206"/>
      <c r="T41" s="206"/>
      <c r="U41" s="206"/>
      <c r="V41" s="206"/>
      <c r="W41" s="206"/>
      <c r="X41" s="206"/>
      <c r="Y41" s="206"/>
      <c r="Z41" s="206"/>
      <c r="AC41" s="205"/>
      <c r="AD41" s="205"/>
      <c r="AE41" s="205"/>
      <c r="AF41" s="205"/>
    </row>
    <row r="42" spans="2:32" ht="5.25" customHeight="1">
      <c r="B42" s="265"/>
      <c r="C42" s="265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07"/>
      <c r="O42" s="206"/>
      <c r="P42" s="206"/>
      <c r="Q42" s="206"/>
      <c r="R42" s="206"/>
      <c r="S42" s="206"/>
      <c r="T42" s="206"/>
      <c r="U42" s="206"/>
      <c r="V42" s="206"/>
      <c r="W42" s="206"/>
      <c r="X42" s="206"/>
      <c r="Y42" s="206"/>
      <c r="Z42" s="206"/>
      <c r="AC42" s="205"/>
      <c r="AD42" s="205"/>
      <c r="AE42" s="205"/>
      <c r="AF42" s="205"/>
    </row>
    <row r="43" spans="2:32">
      <c r="B43" s="238" t="s">
        <v>529</v>
      </c>
      <c r="C43" s="237"/>
      <c r="D43" s="261"/>
      <c r="E43" s="160"/>
      <c r="F43" s="160"/>
      <c r="G43" s="263"/>
      <c r="H43" s="262"/>
      <c r="I43" s="261"/>
      <c r="J43" s="160"/>
      <c r="K43" s="160"/>
      <c r="L43" s="260"/>
      <c r="M43" s="259"/>
      <c r="N43" s="207"/>
      <c r="O43" s="206"/>
      <c r="P43" s="206"/>
      <c r="Q43" s="206"/>
      <c r="R43" s="206"/>
      <c r="S43" s="206"/>
      <c r="T43" s="206"/>
      <c r="U43" s="206"/>
      <c r="V43" s="206"/>
      <c r="W43" s="206"/>
      <c r="X43" s="206"/>
      <c r="Y43" s="206"/>
      <c r="Z43" s="206"/>
      <c r="AC43" s="205"/>
      <c r="AD43" s="205"/>
      <c r="AE43" s="205"/>
      <c r="AF43" s="205"/>
    </row>
    <row r="44" spans="2:32">
      <c r="B44" s="223"/>
      <c r="C44" s="232" t="s">
        <v>530</v>
      </c>
      <c r="D44" s="256">
        <v>150.18656000000004</v>
      </c>
      <c r="E44" s="255">
        <v>141.00641100000001</v>
      </c>
      <c r="F44" s="255">
        <v>125.0480980000001</v>
      </c>
      <c r="G44" s="258">
        <v>118.42284899999981</v>
      </c>
      <c r="H44" s="257">
        <v>534.66391799999997</v>
      </c>
      <c r="I44" s="256">
        <v>134.76408400000003</v>
      </c>
      <c r="J44" s="255">
        <v>125.42175099999997</v>
      </c>
      <c r="K44" s="255">
        <v>126.38616999999999</v>
      </c>
      <c r="L44" s="254">
        <v>118.84376999999995</v>
      </c>
      <c r="M44" s="253">
        <v>505.41577499999994</v>
      </c>
      <c r="N44" s="207"/>
      <c r="O44" s="206"/>
      <c r="P44" s="206"/>
      <c r="Q44" s="206"/>
      <c r="R44" s="206"/>
      <c r="S44" s="206"/>
      <c r="T44" s="206"/>
      <c r="U44" s="206"/>
      <c r="V44" s="206"/>
      <c r="W44" s="206"/>
      <c r="X44" s="206"/>
      <c r="Y44" s="206"/>
      <c r="Z44" s="206"/>
      <c r="AC44" s="205"/>
      <c r="AD44" s="205"/>
      <c r="AE44" s="205"/>
      <c r="AF44" s="205"/>
    </row>
    <row r="45" spans="2:32">
      <c r="B45" s="223"/>
      <c r="C45" s="222" t="s">
        <v>531</v>
      </c>
      <c r="D45" s="250">
        <v>0.29986299999998778</v>
      </c>
      <c r="E45" s="249">
        <v>0.59655000000000769</v>
      </c>
      <c r="F45" s="249">
        <v>0.80838699999998198</v>
      </c>
      <c r="G45" s="252">
        <v>0.8098730000000387</v>
      </c>
      <c r="H45" s="251">
        <v>2.5146730000000161</v>
      </c>
      <c r="I45" s="250">
        <v>0.78270599999999035</v>
      </c>
      <c r="J45" s="249">
        <v>0.77519800000001737</v>
      </c>
      <c r="K45" s="249">
        <v>0.89587999999997692</v>
      </c>
      <c r="L45" s="248">
        <v>1.0550700000000575</v>
      </c>
      <c r="M45" s="247">
        <v>3.5088540000000421</v>
      </c>
      <c r="N45" s="207"/>
      <c r="O45" s="206"/>
      <c r="P45" s="206"/>
      <c r="Q45" s="206"/>
      <c r="R45" s="206"/>
      <c r="S45" s="206"/>
      <c r="T45" s="206"/>
      <c r="U45" s="206"/>
      <c r="V45" s="206"/>
      <c r="W45" s="206"/>
      <c r="X45" s="206"/>
      <c r="Y45" s="206"/>
      <c r="Z45" s="206"/>
      <c r="AC45" s="205"/>
      <c r="AD45" s="205"/>
      <c r="AE45" s="205"/>
      <c r="AF45" s="205"/>
    </row>
    <row r="46" spans="2:32">
      <c r="B46" s="215"/>
      <c r="C46" s="214" t="s">
        <v>532</v>
      </c>
      <c r="D46" s="244">
        <v>9.7614869999999883</v>
      </c>
      <c r="E46" s="243">
        <v>9.9380730000000312</v>
      </c>
      <c r="F46" s="243">
        <v>9.9882370000000265</v>
      </c>
      <c r="G46" s="246">
        <v>9.7274929999998676</v>
      </c>
      <c r="H46" s="245">
        <v>39.415289999999914</v>
      </c>
      <c r="I46" s="244">
        <v>9.1594750000000147</v>
      </c>
      <c r="J46" s="243">
        <v>8.5633489999999313</v>
      </c>
      <c r="K46" s="243">
        <v>9.5888700000000426</v>
      </c>
      <c r="L46" s="242">
        <v>9.3520599999999376</v>
      </c>
      <c r="M46" s="241">
        <v>36.663753999999926</v>
      </c>
      <c r="N46" s="207"/>
      <c r="O46" s="206"/>
      <c r="P46" s="206"/>
      <c r="Q46" s="206"/>
      <c r="R46" s="206"/>
      <c r="S46" s="206"/>
      <c r="T46" s="206"/>
      <c r="U46" s="206"/>
      <c r="V46" s="206"/>
      <c r="W46" s="206"/>
      <c r="X46" s="206"/>
      <c r="Y46" s="206"/>
      <c r="Z46" s="206"/>
      <c r="AC46" s="205"/>
      <c r="AD46" s="205"/>
      <c r="AE46" s="205"/>
      <c r="AF46" s="205"/>
    </row>
    <row r="47" spans="2:32" ht="5.25" customHeight="1">
      <c r="B47" s="240"/>
      <c r="C47" s="240"/>
      <c r="D47" s="239"/>
      <c r="E47" s="239"/>
      <c r="F47" s="239"/>
      <c r="G47" s="239"/>
      <c r="H47" s="239"/>
      <c r="I47" s="239"/>
      <c r="J47" s="239"/>
      <c r="K47" s="239"/>
      <c r="L47" s="239"/>
      <c r="M47" s="239"/>
      <c r="N47" s="207"/>
      <c r="O47" s="206"/>
      <c r="P47" s="206"/>
      <c r="Q47" s="206"/>
      <c r="R47" s="206"/>
      <c r="S47" s="206"/>
      <c r="T47" s="206"/>
      <c r="U47" s="206"/>
      <c r="V47" s="206"/>
      <c r="W47" s="206"/>
      <c r="X47" s="206"/>
      <c r="Y47" s="206"/>
      <c r="Z47" s="206"/>
      <c r="AC47" s="205"/>
      <c r="AD47" s="205"/>
      <c r="AE47" s="205"/>
      <c r="AF47" s="205"/>
    </row>
    <row r="48" spans="2:32">
      <c r="B48" s="238" t="s">
        <v>539</v>
      </c>
      <c r="C48" s="237"/>
      <c r="D48" s="261"/>
      <c r="E48" s="160"/>
      <c r="F48" s="160"/>
      <c r="G48" s="263"/>
      <c r="H48" s="262"/>
      <c r="I48" s="261"/>
      <c r="J48" s="160"/>
      <c r="K48" s="160"/>
      <c r="L48" s="260"/>
      <c r="M48" s="259"/>
      <c r="N48" s="207"/>
      <c r="O48" s="206"/>
      <c r="P48" s="206"/>
      <c r="Q48" s="206"/>
      <c r="R48" s="206"/>
      <c r="S48" s="206"/>
      <c r="T48" s="206"/>
      <c r="U48" s="206"/>
      <c r="V48" s="206"/>
      <c r="W48" s="206"/>
      <c r="X48" s="206"/>
      <c r="Y48" s="206"/>
      <c r="Z48" s="206"/>
      <c r="AC48" s="205"/>
      <c r="AD48" s="205"/>
      <c r="AE48" s="205"/>
      <c r="AF48" s="205"/>
    </row>
    <row r="49" spans="2:32">
      <c r="B49" s="223"/>
      <c r="C49" s="232" t="s">
        <v>530</v>
      </c>
      <c r="D49" s="256">
        <v>33.177740000000014</v>
      </c>
      <c r="E49" s="255">
        <v>30.675868999999992</v>
      </c>
      <c r="F49" s="255">
        <v>29.02651800000001</v>
      </c>
      <c r="G49" s="258">
        <v>16.397642000000019</v>
      </c>
      <c r="H49" s="257">
        <v>109.27776900000003</v>
      </c>
      <c r="I49" s="256">
        <v>24.940465999999986</v>
      </c>
      <c r="J49" s="255">
        <v>24.987489000000011</v>
      </c>
      <c r="K49" s="255">
        <v>21.548459999999977</v>
      </c>
      <c r="L49" s="254">
        <v>15.98529000000002</v>
      </c>
      <c r="M49" s="253">
        <v>87.461704999999995</v>
      </c>
      <c r="N49" s="207"/>
      <c r="O49" s="206"/>
      <c r="P49" s="206"/>
      <c r="Q49" s="206"/>
      <c r="R49" s="206"/>
      <c r="S49" s="206"/>
      <c r="T49" s="206"/>
      <c r="U49" s="206"/>
      <c r="V49" s="206"/>
      <c r="W49" s="206"/>
      <c r="X49" s="206"/>
      <c r="Y49" s="206"/>
      <c r="Z49" s="206"/>
      <c r="AC49" s="205"/>
      <c r="AD49" s="205"/>
      <c r="AE49" s="205"/>
      <c r="AF49" s="205"/>
    </row>
    <row r="50" spans="2:32">
      <c r="B50" s="223"/>
      <c r="C50" s="222" t="s">
        <v>531</v>
      </c>
      <c r="D50" s="250">
        <v>-2.062999999999704E-3</v>
      </c>
      <c r="E50" s="249">
        <v>-5.2584000000003073E-2</v>
      </c>
      <c r="F50" s="249">
        <v>1.4044999999995866E-2</v>
      </c>
      <c r="G50" s="252">
        <v>-0.11985400000000368</v>
      </c>
      <c r="H50" s="251">
        <v>-0.16045600000001059</v>
      </c>
      <c r="I50" s="250">
        <v>-2.7634999999996523E-2</v>
      </c>
      <c r="J50" s="249">
        <v>4.9059999999990112E-2</v>
      </c>
      <c r="K50" s="249">
        <v>7.1899999999999409E-2</v>
      </c>
      <c r="L50" s="248">
        <v>0.14433999999997127</v>
      </c>
      <c r="M50" s="247">
        <v>0.23766499999996427</v>
      </c>
      <c r="N50" s="207"/>
      <c r="O50" s="206"/>
      <c r="P50" s="206"/>
      <c r="Q50" s="206"/>
      <c r="R50" s="206"/>
      <c r="S50" s="206"/>
      <c r="T50" s="206"/>
      <c r="U50" s="206"/>
      <c r="V50" s="206"/>
      <c r="W50" s="206"/>
      <c r="X50" s="206"/>
      <c r="Y50" s="206"/>
      <c r="Z50" s="206"/>
      <c r="AC50" s="205"/>
      <c r="AD50" s="205"/>
      <c r="AE50" s="205"/>
      <c r="AF50" s="205"/>
    </row>
    <row r="51" spans="2:32">
      <c r="B51" s="215"/>
      <c r="C51" s="214" t="s">
        <v>532</v>
      </c>
      <c r="D51" s="244">
        <v>0.55772699999999986</v>
      </c>
      <c r="E51" s="243">
        <v>0.17235300000000109</v>
      </c>
      <c r="F51" s="243">
        <v>3.0437000000006265E-2</v>
      </c>
      <c r="G51" s="246">
        <v>-0.1932300000000069</v>
      </c>
      <c r="H51" s="245">
        <v>0.56728700000000032</v>
      </c>
      <c r="I51" s="244">
        <v>0.34053900000000059</v>
      </c>
      <c r="J51" s="243">
        <v>-0.28793100000000127</v>
      </c>
      <c r="K51" s="243">
        <v>0.15554000000000001</v>
      </c>
      <c r="L51" s="242">
        <v>-0.34050000000000735</v>
      </c>
      <c r="M51" s="241">
        <v>-0.13235200000000802</v>
      </c>
      <c r="N51" s="207"/>
      <c r="O51" s="206"/>
      <c r="P51" s="206"/>
      <c r="Q51" s="206"/>
      <c r="R51" s="206"/>
      <c r="S51" s="206"/>
      <c r="T51" s="206"/>
      <c r="U51" s="206"/>
      <c r="V51" s="206"/>
      <c r="W51" s="206"/>
      <c r="X51" s="206"/>
      <c r="Y51" s="206"/>
      <c r="Z51" s="206"/>
      <c r="AC51" s="205"/>
      <c r="AD51" s="205"/>
      <c r="AE51" s="205"/>
      <c r="AF51" s="205"/>
    </row>
    <row r="52" spans="2:32" ht="5.25" customHeight="1">
      <c r="B52" s="240"/>
      <c r="C52" s="240"/>
      <c r="D52" s="239"/>
      <c r="E52" s="239"/>
      <c r="F52" s="239"/>
      <c r="G52" s="239"/>
      <c r="H52" s="239"/>
      <c r="I52" s="239"/>
      <c r="J52" s="239"/>
      <c r="K52" s="239"/>
      <c r="L52" s="239"/>
      <c r="M52" s="239"/>
      <c r="N52" s="207"/>
      <c r="O52" s="206"/>
      <c r="P52" s="206"/>
      <c r="Q52" s="206"/>
      <c r="R52" s="206"/>
      <c r="S52" s="206"/>
      <c r="T52" s="206"/>
      <c r="U52" s="206"/>
      <c r="V52" s="206"/>
      <c r="W52" s="206"/>
      <c r="X52" s="206"/>
      <c r="Y52" s="206"/>
      <c r="Z52" s="206"/>
      <c r="AC52" s="205"/>
      <c r="AD52" s="205"/>
      <c r="AE52" s="205"/>
      <c r="AF52" s="205"/>
    </row>
    <row r="53" spans="2:32">
      <c r="B53" s="238" t="s">
        <v>533</v>
      </c>
      <c r="C53" s="237"/>
      <c r="D53" s="235"/>
      <c r="E53" s="175"/>
      <c r="F53" s="175"/>
      <c r="G53" s="174"/>
      <c r="H53" s="236"/>
      <c r="I53" s="235"/>
      <c r="J53" s="175"/>
      <c r="K53" s="175"/>
      <c r="L53" s="234"/>
      <c r="M53" s="233"/>
      <c r="N53" s="207"/>
      <c r="O53" s="206"/>
      <c r="P53" s="206"/>
      <c r="Q53" s="206"/>
      <c r="R53" s="206"/>
      <c r="S53" s="206"/>
      <c r="T53" s="206"/>
      <c r="U53" s="206"/>
      <c r="V53" s="206"/>
      <c r="W53" s="206"/>
      <c r="X53" s="206"/>
      <c r="Y53" s="206"/>
      <c r="Z53" s="206"/>
      <c r="AC53" s="205"/>
      <c r="AD53" s="205"/>
      <c r="AE53" s="205"/>
      <c r="AF53" s="205"/>
    </row>
    <row r="54" spans="2:32">
      <c r="B54" s="223"/>
      <c r="C54" s="232" t="s">
        <v>530</v>
      </c>
      <c r="D54" s="229">
        <v>0.22091017997882104</v>
      </c>
      <c r="E54" s="228">
        <v>0.21754946305242809</v>
      </c>
      <c r="F54" s="228">
        <v>0.23212282685019317</v>
      </c>
      <c r="G54" s="231">
        <v>0.13846687643868494</v>
      </c>
      <c r="H54" s="230">
        <v>0.20438590546519739</v>
      </c>
      <c r="I54" s="229">
        <v>0.18506760302693098</v>
      </c>
      <c r="J54" s="228">
        <v>0.1992277160920837</v>
      </c>
      <c r="K54" s="228">
        <v>0.17049697763608138</v>
      </c>
      <c r="L54" s="227">
        <v>0.1345067562228969</v>
      </c>
      <c r="M54" s="226">
        <v>0.17304902087790988</v>
      </c>
      <c r="N54" s="225"/>
      <c r="O54" s="206"/>
      <c r="P54" s="224"/>
      <c r="Q54" s="206"/>
      <c r="R54" s="206"/>
      <c r="S54" s="206"/>
      <c r="T54" s="206"/>
      <c r="U54" s="206"/>
      <c r="V54" s="206"/>
      <c r="W54" s="206"/>
      <c r="X54" s="206"/>
      <c r="Y54" s="206"/>
      <c r="Z54" s="206"/>
      <c r="AC54" s="205"/>
      <c r="AD54" s="205"/>
      <c r="AE54" s="205"/>
      <c r="AF54" s="205"/>
    </row>
    <row r="55" spans="2:32">
      <c r="B55" s="223"/>
      <c r="C55" s="222" t="s">
        <v>531</v>
      </c>
      <c r="D55" s="219">
        <v>-6.8798084458562342E-3</v>
      </c>
      <c r="E55" s="218">
        <v>-8.8146844355045509E-2</v>
      </c>
      <c r="F55" s="218">
        <v>1.7374104234724432E-2</v>
      </c>
      <c r="G55" s="221">
        <v>-0.14799110477815405</v>
      </c>
      <c r="H55" s="220">
        <v>-6.3807898681064915E-2</v>
      </c>
      <c r="I55" s="219">
        <v>-3.5306999052002748E-2</v>
      </c>
      <c r="J55" s="218">
        <v>6.3287056984136975E-2</v>
      </c>
      <c r="K55" s="218">
        <v>8.025628432379478E-2</v>
      </c>
      <c r="L55" s="217">
        <v>0.13680608869550212</v>
      </c>
      <c r="M55" s="216">
        <v>6.7732940726505417E-2</v>
      </c>
      <c r="N55" s="207"/>
      <c r="O55" s="206"/>
      <c r="P55" s="206"/>
      <c r="Q55" s="206"/>
      <c r="R55" s="206"/>
      <c r="S55" s="206"/>
      <c r="T55" s="206"/>
      <c r="U55" s="206"/>
      <c r="V55" s="206"/>
      <c r="W55" s="206"/>
      <c r="X55" s="206"/>
      <c r="Y55" s="206"/>
      <c r="Z55" s="206"/>
      <c r="AC55" s="205"/>
      <c r="AD55" s="205"/>
      <c r="AE55" s="205"/>
      <c r="AF55" s="205"/>
    </row>
    <row r="56" spans="2:32">
      <c r="B56" s="215"/>
      <c r="C56" s="214" t="s">
        <v>532</v>
      </c>
      <c r="D56" s="211">
        <v>5.7135454874856724E-2</v>
      </c>
      <c r="E56" s="210">
        <v>1.7342698126689204E-2</v>
      </c>
      <c r="F56" s="210">
        <v>3.047284520782415E-3</v>
      </c>
      <c r="G56" s="213">
        <v>-1.986431653047805E-2</v>
      </c>
      <c r="H56" s="212">
        <v>1.439256187129415E-2</v>
      </c>
      <c r="I56" s="211">
        <v>3.7178877610343393E-2</v>
      </c>
      <c r="J56" s="210">
        <v>-3.3623644207424405E-2</v>
      </c>
      <c r="K56" s="210">
        <v>1.6220889427012705E-2</v>
      </c>
      <c r="L56" s="209">
        <v>-3.6409090617469268E-2</v>
      </c>
      <c r="M56" s="208">
        <v>-3.6098867562772835E-3</v>
      </c>
      <c r="N56" s="207"/>
      <c r="O56" s="206"/>
      <c r="P56" s="206"/>
      <c r="Q56" s="206"/>
      <c r="R56" s="206"/>
      <c r="S56" s="206"/>
      <c r="T56" s="206"/>
      <c r="U56" s="206"/>
      <c r="V56" s="206"/>
      <c r="W56" s="206"/>
      <c r="X56" s="206"/>
      <c r="Y56" s="206"/>
      <c r="Z56" s="206"/>
      <c r="AC56" s="205"/>
      <c r="AD56" s="205"/>
      <c r="AE56" s="205"/>
      <c r="AF56" s="205"/>
    </row>
    <row r="70" ht="5.25" customHeight="1"/>
    <row r="75" ht="5.25" customHeight="1"/>
  </sheetData>
  <pageMargins left="0.31496062992125984" right="0.31496062992125984" top="0.74803149606299213" bottom="0.74803149606299213" header="0.31496062992125984" footer="0.31496062992125984"/>
  <pageSetup paperSize="9" scale="6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2C56-5EA2-4F70-9E3A-14C51753049A}">
  <sheetPr>
    <pageSetUpPr fitToPage="1"/>
  </sheetPr>
  <dimension ref="B2:AK75"/>
  <sheetViews>
    <sheetView showGridLines="0" zoomScale="85" zoomScaleNormal="85" workbookViewId="0">
      <selection activeCell="AG36" sqref="AG36"/>
    </sheetView>
  </sheetViews>
  <sheetFormatPr defaultColWidth="9.140625" defaultRowHeight="12.75"/>
  <cols>
    <col min="1" max="1" width="1.140625" style="204" customWidth="1"/>
    <col min="2" max="2" width="1.28515625" style="204" customWidth="1"/>
    <col min="3" max="3" width="22.85546875" style="204" customWidth="1"/>
    <col min="4" max="13" width="8.140625" style="204" customWidth="1"/>
    <col min="14" max="14" width="1.85546875" style="204" customWidth="1"/>
    <col min="15" max="15" width="1.28515625" style="204" customWidth="1"/>
    <col min="16" max="16" width="22.85546875" style="204" customWidth="1"/>
    <col min="17" max="26" width="8.140625" style="204" customWidth="1"/>
    <col min="27" max="27" width="1.140625" style="204" customWidth="1"/>
    <col min="28" max="16384" width="9.140625" style="204"/>
  </cols>
  <sheetData>
    <row r="2" spans="2:37">
      <c r="B2" s="310" t="s">
        <v>560</v>
      </c>
      <c r="C2" s="309"/>
      <c r="D2" s="307" t="s">
        <v>555</v>
      </c>
      <c r="E2" s="306" t="s">
        <v>555</v>
      </c>
      <c r="F2" s="306" t="s">
        <v>555</v>
      </c>
      <c r="G2" s="308" t="s">
        <v>555</v>
      </c>
      <c r="H2" s="308" t="s">
        <v>555</v>
      </c>
      <c r="I2" s="307" t="s">
        <v>555</v>
      </c>
      <c r="J2" s="306" t="s">
        <v>555</v>
      </c>
      <c r="K2" s="306" t="s">
        <v>555</v>
      </c>
      <c r="L2" s="305" t="s">
        <v>555</v>
      </c>
      <c r="M2" s="305" t="s">
        <v>555</v>
      </c>
      <c r="O2" s="304" t="s">
        <v>560</v>
      </c>
      <c r="P2" s="303"/>
      <c r="Q2" s="301" t="s">
        <v>553</v>
      </c>
      <c r="R2" s="300" t="s">
        <v>553</v>
      </c>
      <c r="S2" s="300" t="s">
        <v>553</v>
      </c>
      <c r="T2" s="302" t="s">
        <v>553</v>
      </c>
      <c r="U2" s="302" t="s">
        <v>553</v>
      </c>
      <c r="V2" s="301" t="s">
        <v>553</v>
      </c>
      <c r="W2" s="300" t="s">
        <v>553</v>
      </c>
      <c r="X2" s="300" t="s">
        <v>553</v>
      </c>
      <c r="Y2" s="299" t="s">
        <v>553</v>
      </c>
      <c r="Z2" s="299" t="s">
        <v>553</v>
      </c>
    </row>
    <row r="3" spans="2:37">
      <c r="B3" s="298" t="s">
        <v>554</v>
      </c>
      <c r="C3" s="297"/>
      <c r="D3" s="295" t="s">
        <v>550</v>
      </c>
      <c r="E3" s="294" t="s">
        <v>549</v>
      </c>
      <c r="F3" s="294" t="s">
        <v>548</v>
      </c>
      <c r="G3" s="296" t="s">
        <v>547</v>
      </c>
      <c r="H3" s="296">
        <v>2015</v>
      </c>
      <c r="I3" s="295" t="s">
        <v>546</v>
      </c>
      <c r="J3" s="294" t="s">
        <v>545</v>
      </c>
      <c r="K3" s="294" t="s">
        <v>544</v>
      </c>
      <c r="L3" s="293" t="s">
        <v>543</v>
      </c>
      <c r="M3" s="293">
        <v>2016</v>
      </c>
      <c r="O3" s="292" t="s">
        <v>553</v>
      </c>
      <c r="P3" s="291"/>
      <c r="Q3" s="289" t="s">
        <v>550</v>
      </c>
      <c r="R3" s="288" t="s">
        <v>549</v>
      </c>
      <c r="S3" s="288" t="s">
        <v>548</v>
      </c>
      <c r="T3" s="290" t="s">
        <v>547</v>
      </c>
      <c r="U3" s="290">
        <v>2015</v>
      </c>
      <c r="V3" s="289" t="s">
        <v>546</v>
      </c>
      <c r="W3" s="288" t="s">
        <v>545</v>
      </c>
      <c r="X3" s="288" t="s">
        <v>544</v>
      </c>
      <c r="Y3" s="287" t="s">
        <v>543</v>
      </c>
      <c r="Z3" s="287">
        <v>2016</v>
      </c>
    </row>
    <row r="4" spans="2:37">
      <c r="B4" s="238" t="s">
        <v>521</v>
      </c>
      <c r="C4" s="237"/>
      <c r="D4" s="261"/>
      <c r="E4" s="160"/>
      <c r="F4" s="160"/>
      <c r="G4" s="263"/>
      <c r="H4" s="262"/>
      <c r="I4" s="261"/>
      <c r="J4" s="160"/>
      <c r="K4" s="160"/>
      <c r="L4" s="260"/>
      <c r="M4" s="259"/>
      <c r="O4" s="238" t="s">
        <v>521</v>
      </c>
      <c r="P4" s="237"/>
      <c r="Q4" s="261"/>
      <c r="R4" s="160"/>
      <c r="S4" s="160"/>
      <c r="T4" s="263"/>
      <c r="U4" s="262"/>
      <c r="V4" s="261"/>
      <c r="W4" s="160"/>
      <c r="X4" s="160"/>
      <c r="Y4" s="260"/>
      <c r="Z4" s="259"/>
    </row>
    <row r="5" spans="2:37">
      <c r="B5" s="223"/>
      <c r="C5" s="232" t="s">
        <v>522</v>
      </c>
      <c r="D5" s="256">
        <v>1902.0189999999998</v>
      </c>
      <c r="E5" s="255">
        <v>1949.971</v>
      </c>
      <c r="F5" s="255">
        <v>1740.8110000000006</v>
      </c>
      <c r="G5" s="258">
        <v>1834.9779999999982</v>
      </c>
      <c r="H5" s="257">
        <v>7427.7789999999986</v>
      </c>
      <c r="I5" s="256">
        <v>1906.096</v>
      </c>
      <c r="J5" s="255">
        <v>1916.2110000000002</v>
      </c>
      <c r="K5" s="255">
        <v>1811.4769999999994</v>
      </c>
      <c r="L5" s="254">
        <v>1903.6659999999993</v>
      </c>
      <c r="M5" s="253">
        <v>7537.4499999999989</v>
      </c>
      <c r="O5" s="223"/>
      <c r="P5" s="232" t="s">
        <v>522</v>
      </c>
      <c r="Q5" s="256">
        <v>4998.22</v>
      </c>
      <c r="R5" s="255">
        <v>5060.0739999999996</v>
      </c>
      <c r="S5" s="255">
        <v>4438.4760000000006</v>
      </c>
      <c r="T5" s="258">
        <v>5413.132999999998</v>
      </c>
      <c r="U5" s="257">
        <v>19909.902999999998</v>
      </c>
      <c r="V5" s="256">
        <v>5388.5609999999997</v>
      </c>
      <c r="W5" s="255">
        <v>4879.8150000000005</v>
      </c>
      <c r="X5" s="255">
        <v>4840.3799999999992</v>
      </c>
      <c r="Y5" s="254">
        <v>5038.8619999999992</v>
      </c>
      <c r="Z5" s="253">
        <v>20147.617999999999</v>
      </c>
      <c r="AC5" s="205"/>
      <c r="AD5" s="205"/>
      <c r="AE5" s="205"/>
      <c r="AF5" s="205"/>
      <c r="AG5" s="286"/>
      <c r="AH5" s="286"/>
      <c r="AI5" s="286"/>
      <c r="AJ5" s="286"/>
      <c r="AK5" s="286"/>
    </row>
    <row r="6" spans="2:37">
      <c r="B6" s="223"/>
      <c r="C6" s="222" t="s">
        <v>523</v>
      </c>
      <c r="D6" s="250">
        <v>2054.1660000000002</v>
      </c>
      <c r="E6" s="249">
        <v>2262.4309999999996</v>
      </c>
      <c r="F6" s="249">
        <v>1942.9390000000003</v>
      </c>
      <c r="G6" s="252">
        <v>2087.4840000000004</v>
      </c>
      <c r="H6" s="251">
        <v>8347.02</v>
      </c>
      <c r="I6" s="250">
        <v>2289.0650000000001</v>
      </c>
      <c r="J6" s="249">
        <v>2262.4090000000001</v>
      </c>
      <c r="K6" s="249">
        <v>2312.6790000000001</v>
      </c>
      <c r="L6" s="248">
        <v>2353.6720000000005</v>
      </c>
      <c r="M6" s="247">
        <v>9217.8250000000007</v>
      </c>
      <c r="O6" s="223"/>
      <c r="P6" s="222" t="s">
        <v>523</v>
      </c>
      <c r="Q6" s="250">
        <v>2447.4700000000003</v>
      </c>
      <c r="R6" s="249">
        <v>2790.8059999999996</v>
      </c>
      <c r="S6" s="249">
        <v>2418.9850000000006</v>
      </c>
      <c r="T6" s="252">
        <v>2503.3469999999998</v>
      </c>
      <c r="U6" s="251">
        <v>10160.608</v>
      </c>
      <c r="V6" s="250">
        <v>2773.4009999999998</v>
      </c>
      <c r="W6" s="249">
        <v>2724.1140000000005</v>
      </c>
      <c r="X6" s="249">
        <v>2726.4010000000007</v>
      </c>
      <c r="Y6" s="248">
        <v>2781.5460000000003</v>
      </c>
      <c r="Z6" s="247">
        <v>11005.462000000001</v>
      </c>
      <c r="AC6" s="205"/>
      <c r="AD6" s="205"/>
      <c r="AE6" s="205"/>
      <c r="AF6" s="205"/>
      <c r="AG6" s="286"/>
      <c r="AH6" s="286"/>
      <c r="AI6" s="286"/>
      <c r="AJ6" s="286"/>
      <c r="AK6" s="286"/>
    </row>
    <row r="7" spans="2:37" ht="13.5">
      <c r="B7" s="223"/>
      <c r="C7" s="222" t="s">
        <v>542</v>
      </c>
      <c r="D7" s="250">
        <v>641.17899999999997</v>
      </c>
      <c r="E7" s="249">
        <v>725.77100000000007</v>
      </c>
      <c r="F7" s="249">
        <v>616.52099999999996</v>
      </c>
      <c r="G7" s="252">
        <v>690.4399999999996</v>
      </c>
      <c r="H7" s="251">
        <v>2673.9109999999996</v>
      </c>
      <c r="I7" s="250">
        <v>686.726</v>
      </c>
      <c r="J7" s="249">
        <v>691.25699999999995</v>
      </c>
      <c r="K7" s="249">
        <v>673.65100000000007</v>
      </c>
      <c r="L7" s="248">
        <v>616.24399999999969</v>
      </c>
      <c r="M7" s="247">
        <v>2667.8779999999997</v>
      </c>
      <c r="O7" s="223"/>
      <c r="P7" s="222" t="s">
        <v>542</v>
      </c>
      <c r="Q7" s="250">
        <v>1133.5250000000001</v>
      </c>
      <c r="R7" s="249">
        <v>1313.9699999999998</v>
      </c>
      <c r="S7" s="249">
        <v>1108.2790000000005</v>
      </c>
      <c r="T7" s="252">
        <v>1248.3139999999994</v>
      </c>
      <c r="U7" s="251">
        <v>4804.0879999999997</v>
      </c>
      <c r="V7" s="250">
        <v>1314.4749999999999</v>
      </c>
      <c r="W7" s="249">
        <v>1312.7660000000001</v>
      </c>
      <c r="X7" s="249">
        <v>1142.424</v>
      </c>
      <c r="Y7" s="248">
        <v>1185.1099999999997</v>
      </c>
      <c r="Z7" s="247">
        <v>4954.7749999999996</v>
      </c>
      <c r="AC7" s="205"/>
      <c r="AD7" s="205"/>
      <c r="AE7" s="205"/>
      <c r="AF7" s="205"/>
      <c r="AG7" s="286"/>
      <c r="AH7" s="286"/>
      <c r="AI7" s="286"/>
      <c r="AJ7" s="286"/>
      <c r="AK7" s="286"/>
    </row>
    <row r="8" spans="2:37">
      <c r="B8" s="215"/>
      <c r="C8" s="214" t="s">
        <v>525</v>
      </c>
      <c r="D8" s="244">
        <v>89.073999999999998</v>
      </c>
      <c r="E8" s="243">
        <v>117.586</v>
      </c>
      <c r="F8" s="243">
        <v>110.679</v>
      </c>
      <c r="G8" s="246">
        <v>90.620999999999981</v>
      </c>
      <c r="H8" s="245">
        <v>407.96</v>
      </c>
      <c r="I8" s="244">
        <v>99.543999999999997</v>
      </c>
      <c r="J8" s="243">
        <v>131.37200000000001</v>
      </c>
      <c r="K8" s="243">
        <v>149.45999999999998</v>
      </c>
      <c r="L8" s="242">
        <v>115.71500000000003</v>
      </c>
      <c r="M8" s="241">
        <v>496.09100000000001</v>
      </c>
      <c r="O8" s="215"/>
      <c r="P8" s="214" t="s">
        <v>525</v>
      </c>
      <c r="Q8" s="244">
        <v>89.073999999999998</v>
      </c>
      <c r="R8" s="243">
        <v>117.586</v>
      </c>
      <c r="S8" s="243">
        <v>110.679</v>
      </c>
      <c r="T8" s="246">
        <v>90.620999999999981</v>
      </c>
      <c r="U8" s="245">
        <v>407.96</v>
      </c>
      <c r="V8" s="244">
        <v>99.543999999999997</v>
      </c>
      <c r="W8" s="243">
        <v>131.37200000000001</v>
      </c>
      <c r="X8" s="243">
        <v>149.45999999999998</v>
      </c>
      <c r="Y8" s="242">
        <v>115.71500000000003</v>
      </c>
      <c r="Z8" s="241">
        <v>496.09100000000001</v>
      </c>
      <c r="AC8" s="205"/>
      <c r="AD8" s="205"/>
      <c r="AE8" s="205"/>
      <c r="AF8" s="205"/>
      <c r="AG8" s="286"/>
      <c r="AH8" s="286"/>
      <c r="AI8" s="286"/>
      <c r="AJ8" s="286"/>
      <c r="AK8" s="286"/>
    </row>
    <row r="9" spans="2:37">
      <c r="B9" s="238" t="s">
        <v>526</v>
      </c>
      <c r="C9" s="237"/>
      <c r="D9" s="261"/>
      <c r="E9" s="160"/>
      <c r="F9" s="160"/>
      <c r="G9" s="263"/>
      <c r="H9" s="262"/>
      <c r="I9" s="261"/>
      <c r="J9" s="160"/>
      <c r="K9" s="160"/>
      <c r="L9" s="260"/>
      <c r="M9" s="259"/>
      <c r="O9" s="238" t="s">
        <v>526</v>
      </c>
      <c r="P9" s="237"/>
      <c r="Q9" s="261"/>
      <c r="R9" s="160"/>
      <c r="S9" s="160"/>
      <c r="T9" s="263"/>
      <c r="U9" s="262"/>
      <c r="V9" s="261"/>
      <c r="W9" s="160"/>
      <c r="X9" s="160"/>
      <c r="Y9" s="260"/>
      <c r="Z9" s="259"/>
      <c r="AC9" s="205"/>
      <c r="AD9" s="205"/>
      <c r="AE9" s="205"/>
      <c r="AF9" s="205"/>
      <c r="AG9" s="286"/>
      <c r="AH9" s="286"/>
      <c r="AI9" s="286"/>
      <c r="AJ9" s="286"/>
      <c r="AK9" s="286"/>
    </row>
    <row r="10" spans="2:37">
      <c r="B10" s="223"/>
      <c r="C10" s="232" t="s">
        <v>196</v>
      </c>
      <c r="D10" s="256">
        <v>251.52279999999996</v>
      </c>
      <c r="E10" s="255">
        <v>241.73165</v>
      </c>
      <c r="F10" s="255">
        <v>226.34997000000016</v>
      </c>
      <c r="G10" s="258">
        <v>232.69749999999988</v>
      </c>
      <c r="H10" s="257">
        <v>952.30192</v>
      </c>
      <c r="I10" s="256">
        <v>240.22623999999999</v>
      </c>
      <c r="J10" s="255">
        <v>224.33315000000002</v>
      </c>
      <c r="K10" s="255">
        <v>215.37112999999988</v>
      </c>
      <c r="L10" s="254">
        <v>208.71388999999999</v>
      </c>
      <c r="M10" s="253">
        <v>888.64440999999988</v>
      </c>
      <c r="O10" s="223"/>
      <c r="P10" s="232" t="s">
        <v>196</v>
      </c>
      <c r="Q10" s="256">
        <v>498.31703399999998</v>
      </c>
      <c r="R10" s="255">
        <v>497.11580899999996</v>
      </c>
      <c r="S10" s="255">
        <v>431.46272800000008</v>
      </c>
      <c r="T10" s="258">
        <v>491.66321199999993</v>
      </c>
      <c r="U10" s="257">
        <v>1918.5587829999999</v>
      </c>
      <c r="V10" s="256">
        <v>503.56724099999997</v>
      </c>
      <c r="W10" s="255">
        <v>446.92912999999999</v>
      </c>
      <c r="X10" s="255">
        <v>426.25780999999984</v>
      </c>
      <c r="Y10" s="254">
        <v>422.82047000000011</v>
      </c>
      <c r="Z10" s="253">
        <v>1799.5746509999999</v>
      </c>
      <c r="AC10" s="205"/>
      <c r="AD10" s="205"/>
      <c r="AE10" s="205"/>
      <c r="AF10" s="205"/>
      <c r="AG10" s="286"/>
      <c r="AH10" s="286"/>
      <c r="AI10" s="286"/>
      <c r="AJ10" s="286"/>
      <c r="AK10" s="286"/>
    </row>
    <row r="11" spans="2:37">
      <c r="B11" s="223"/>
      <c r="C11" s="222" t="s">
        <v>527</v>
      </c>
      <c r="D11" s="250">
        <v>73.336169999999996</v>
      </c>
      <c r="E11" s="249">
        <v>58.553470000000019</v>
      </c>
      <c r="F11" s="249">
        <v>63.036719999999974</v>
      </c>
      <c r="G11" s="252">
        <v>67.566429999999968</v>
      </c>
      <c r="H11" s="251">
        <v>262.49278999999996</v>
      </c>
      <c r="I11" s="250">
        <v>64.421459999999996</v>
      </c>
      <c r="J11" s="249">
        <v>56.773290000000003</v>
      </c>
      <c r="K11" s="249">
        <v>53.093440000000015</v>
      </c>
      <c r="L11" s="248">
        <v>39.759589999999974</v>
      </c>
      <c r="M11" s="247">
        <v>214.04777999999999</v>
      </c>
      <c r="O11" s="223"/>
      <c r="P11" s="222" t="s">
        <v>527</v>
      </c>
      <c r="Q11" s="250">
        <v>130.15534</v>
      </c>
      <c r="R11" s="249">
        <v>120.98873299999994</v>
      </c>
      <c r="S11" s="249">
        <v>104.65128900000002</v>
      </c>
      <c r="T11" s="252">
        <v>109.33089799999993</v>
      </c>
      <c r="U11" s="251">
        <v>465.12625999999989</v>
      </c>
      <c r="V11" s="250">
        <v>122.04242799999999</v>
      </c>
      <c r="W11" s="249">
        <v>111.58865200000004</v>
      </c>
      <c r="X11" s="249">
        <v>99.327320000000014</v>
      </c>
      <c r="Y11" s="248">
        <v>129.20685999999995</v>
      </c>
      <c r="Z11" s="247">
        <v>462.16525999999999</v>
      </c>
      <c r="AC11" s="205"/>
      <c r="AD11" s="205"/>
      <c r="AE11" s="205"/>
      <c r="AF11" s="205"/>
      <c r="AG11" s="286"/>
      <c r="AH11" s="286"/>
      <c r="AI11" s="286"/>
      <c r="AJ11" s="286"/>
      <c r="AK11" s="286"/>
    </row>
    <row r="12" spans="2:37">
      <c r="B12" s="223"/>
      <c r="C12" s="272" t="s">
        <v>528</v>
      </c>
      <c r="D12" s="269">
        <v>0.29156867687541649</v>
      </c>
      <c r="E12" s="268">
        <v>0.24222508719896638</v>
      </c>
      <c r="F12" s="268">
        <v>0.27849228343171389</v>
      </c>
      <c r="G12" s="271">
        <v>0.29036164978136852</v>
      </c>
      <c r="H12" s="270">
        <v>0.27564030323492361</v>
      </c>
      <c r="I12" s="269">
        <v>0.26816995512230468</v>
      </c>
      <c r="J12" s="268">
        <v>0.25307579374693395</v>
      </c>
      <c r="K12" s="268">
        <v>0.24652069197946838</v>
      </c>
      <c r="L12" s="267">
        <v>0.19049805453772137</v>
      </c>
      <c r="M12" s="266">
        <v>0.24087000108401066</v>
      </c>
      <c r="O12" s="223"/>
      <c r="P12" s="272" t="s">
        <v>528</v>
      </c>
      <c r="Q12" s="269">
        <v>0.26118982719743833</v>
      </c>
      <c r="R12" s="268">
        <v>0.24338138278760704</v>
      </c>
      <c r="S12" s="268">
        <v>0.24255001002079604</v>
      </c>
      <c r="T12" s="271">
        <v>0.22236949060162742</v>
      </c>
      <c r="U12" s="270">
        <v>0.24243524051564069</v>
      </c>
      <c r="V12" s="269">
        <v>0.24235577309922746</v>
      </c>
      <c r="W12" s="268">
        <v>0.24967862801871976</v>
      </c>
      <c r="X12" s="268">
        <v>0.23302170111557616</v>
      </c>
      <c r="Y12" s="267">
        <v>0.3055832656351759</v>
      </c>
      <c r="Z12" s="266">
        <v>0.25681916543066485</v>
      </c>
      <c r="AC12" s="205"/>
      <c r="AD12" s="205"/>
      <c r="AE12" s="205"/>
      <c r="AF12" s="205"/>
      <c r="AG12" s="286"/>
      <c r="AH12" s="286"/>
      <c r="AI12" s="286"/>
      <c r="AJ12" s="286"/>
      <c r="AK12" s="286"/>
    </row>
    <row r="13" spans="2:37">
      <c r="B13" s="215"/>
      <c r="C13" s="214" t="s">
        <v>493</v>
      </c>
      <c r="D13" s="244">
        <v>63.310360000000003</v>
      </c>
      <c r="E13" s="243">
        <v>48.118880000000004</v>
      </c>
      <c r="F13" s="243">
        <v>52.778939999999992</v>
      </c>
      <c r="G13" s="246">
        <v>57.746340000000004</v>
      </c>
      <c r="H13" s="245">
        <v>221.95452</v>
      </c>
      <c r="I13" s="244">
        <v>54.887010000000004</v>
      </c>
      <c r="J13" s="243">
        <v>45.85763</v>
      </c>
      <c r="K13" s="243">
        <v>43.911399999999986</v>
      </c>
      <c r="L13" s="242">
        <v>29.542680000000018</v>
      </c>
      <c r="M13" s="241">
        <v>174.19872000000001</v>
      </c>
      <c r="O13" s="215"/>
      <c r="P13" s="214" t="s">
        <v>493</v>
      </c>
      <c r="Q13" s="244">
        <v>97.390869000000009</v>
      </c>
      <c r="R13" s="243">
        <v>87.567389999999932</v>
      </c>
      <c r="S13" s="243">
        <v>71.929867000000058</v>
      </c>
      <c r="T13" s="246">
        <v>77.422698999999909</v>
      </c>
      <c r="U13" s="245">
        <v>334.31082499999991</v>
      </c>
      <c r="V13" s="244">
        <v>92.015581999999995</v>
      </c>
      <c r="W13" s="243">
        <v>80.664532000000008</v>
      </c>
      <c r="X13" s="243">
        <v>70.286789999999996</v>
      </c>
      <c r="Y13" s="242">
        <v>95.374500000000012</v>
      </c>
      <c r="Z13" s="241">
        <v>338.34140400000001</v>
      </c>
      <c r="AC13" s="205"/>
      <c r="AD13" s="205"/>
      <c r="AE13" s="205"/>
      <c r="AF13" s="205"/>
      <c r="AG13" s="286"/>
      <c r="AH13" s="286"/>
      <c r="AI13" s="286"/>
      <c r="AJ13" s="286"/>
      <c r="AK13" s="286"/>
    </row>
    <row r="14" spans="2:37" ht="5.25" customHeight="1">
      <c r="B14" s="265"/>
      <c r="C14" s="265"/>
      <c r="D14" s="264"/>
      <c r="E14" s="264"/>
      <c r="F14" s="264"/>
      <c r="G14" s="264"/>
      <c r="H14" s="264"/>
      <c r="I14" s="264"/>
      <c r="J14" s="264"/>
      <c r="K14" s="264"/>
      <c r="L14" s="264"/>
      <c r="M14" s="264"/>
      <c r="O14" s="265"/>
      <c r="P14" s="265"/>
      <c r="Q14" s="264"/>
      <c r="R14" s="264"/>
      <c r="S14" s="264"/>
      <c r="T14" s="264"/>
      <c r="U14" s="264"/>
      <c r="V14" s="264"/>
      <c r="W14" s="264"/>
      <c r="X14" s="264"/>
      <c r="Y14" s="264"/>
      <c r="Z14" s="264"/>
      <c r="AC14" s="205"/>
      <c r="AD14" s="205"/>
      <c r="AE14" s="205"/>
      <c r="AF14" s="205"/>
      <c r="AG14" s="286"/>
      <c r="AH14" s="286"/>
      <c r="AI14" s="286"/>
      <c r="AJ14" s="286"/>
      <c r="AK14" s="286"/>
    </row>
    <row r="15" spans="2:37">
      <c r="B15" s="238" t="s">
        <v>529</v>
      </c>
      <c r="C15" s="237"/>
      <c r="D15" s="261"/>
      <c r="E15" s="160"/>
      <c r="F15" s="160"/>
      <c r="G15" s="263"/>
      <c r="H15" s="262"/>
      <c r="I15" s="261"/>
      <c r="J15" s="160"/>
      <c r="K15" s="160"/>
      <c r="L15" s="260"/>
      <c r="M15" s="259"/>
      <c r="O15" s="238" t="s">
        <v>529</v>
      </c>
      <c r="P15" s="237"/>
      <c r="Q15" s="261"/>
      <c r="R15" s="160"/>
      <c r="S15" s="160"/>
      <c r="T15" s="263"/>
      <c r="U15" s="262"/>
      <c r="V15" s="261"/>
      <c r="W15" s="160"/>
      <c r="X15" s="160"/>
      <c r="Y15" s="260"/>
      <c r="Z15" s="259"/>
      <c r="AC15" s="205"/>
      <c r="AD15" s="205"/>
      <c r="AE15" s="205"/>
      <c r="AF15" s="205"/>
      <c r="AG15" s="286"/>
      <c r="AH15" s="286"/>
      <c r="AI15" s="286"/>
      <c r="AJ15" s="286"/>
      <c r="AK15" s="286"/>
    </row>
    <row r="16" spans="2:37">
      <c r="B16" s="223"/>
      <c r="C16" s="232" t="s">
        <v>530</v>
      </c>
      <c r="D16" s="256">
        <v>193.61694</v>
      </c>
      <c r="E16" s="255">
        <v>171.77334000000002</v>
      </c>
      <c r="F16" s="255">
        <v>167.34141999999991</v>
      </c>
      <c r="G16" s="258">
        <v>168.21508000000006</v>
      </c>
      <c r="H16" s="257">
        <v>700.94677999999999</v>
      </c>
      <c r="I16" s="256">
        <v>176.80521999999999</v>
      </c>
      <c r="J16" s="255">
        <v>158.57597000000001</v>
      </c>
      <c r="K16" s="255">
        <v>149.54686999999996</v>
      </c>
      <c r="L16" s="254">
        <v>147.2955800000002</v>
      </c>
      <c r="M16" s="253">
        <v>632.22364000000016</v>
      </c>
      <c r="O16" s="223"/>
      <c r="P16" s="232" t="s">
        <v>530</v>
      </c>
      <c r="Q16" s="256">
        <v>414.27808299999998</v>
      </c>
      <c r="R16" s="255">
        <v>393.73599200000007</v>
      </c>
      <c r="S16" s="255">
        <v>345.91786599999978</v>
      </c>
      <c r="T16" s="258">
        <v>396.61835700000029</v>
      </c>
      <c r="U16" s="257">
        <v>1550.5502980000001</v>
      </c>
      <c r="V16" s="256">
        <v>405.544286</v>
      </c>
      <c r="W16" s="255">
        <v>350.48211700000007</v>
      </c>
      <c r="X16" s="255">
        <v>341.72657000000004</v>
      </c>
      <c r="Y16" s="254">
        <v>337.19655000000012</v>
      </c>
      <c r="Z16" s="253">
        <v>1434.9495230000002</v>
      </c>
      <c r="AC16" s="205"/>
      <c r="AD16" s="205"/>
      <c r="AE16" s="205"/>
      <c r="AF16" s="205"/>
      <c r="AG16" s="286"/>
      <c r="AH16" s="286"/>
      <c r="AI16" s="286"/>
      <c r="AJ16" s="286"/>
      <c r="AK16" s="286"/>
    </row>
    <row r="17" spans="2:37">
      <c r="B17" s="223"/>
      <c r="C17" s="222" t="s">
        <v>531</v>
      </c>
      <c r="D17" s="250">
        <v>18.792200000000001</v>
      </c>
      <c r="E17" s="249">
        <v>21.041249999999991</v>
      </c>
      <c r="F17" s="249">
        <v>17.263240000000017</v>
      </c>
      <c r="G17" s="252">
        <v>19.010959999999983</v>
      </c>
      <c r="H17" s="251">
        <v>76.107649999999992</v>
      </c>
      <c r="I17" s="250">
        <v>20.568429999999999</v>
      </c>
      <c r="J17" s="249">
        <v>20.884889999999999</v>
      </c>
      <c r="K17" s="249">
        <v>21.055889999999998</v>
      </c>
      <c r="L17" s="248">
        <v>21.40455</v>
      </c>
      <c r="M17" s="247">
        <v>83.913759999999996</v>
      </c>
      <c r="O17" s="223"/>
      <c r="P17" s="222" t="s">
        <v>531</v>
      </c>
      <c r="Q17" s="250">
        <v>21.600229000000002</v>
      </c>
      <c r="R17" s="249">
        <v>24.452000999999992</v>
      </c>
      <c r="S17" s="249">
        <v>19.98277400000002</v>
      </c>
      <c r="T17" s="252">
        <v>21.63328599999997</v>
      </c>
      <c r="U17" s="251">
        <v>87.668289999999985</v>
      </c>
      <c r="V17" s="250">
        <v>23.700447999999998</v>
      </c>
      <c r="W17" s="249">
        <v>23.821338000000001</v>
      </c>
      <c r="X17" s="249">
        <v>23.71443</v>
      </c>
      <c r="Y17" s="248">
        <v>24.498450000000005</v>
      </c>
      <c r="Z17" s="247">
        <v>95.734666000000004</v>
      </c>
      <c r="AC17" s="205"/>
      <c r="AD17" s="205"/>
      <c r="AE17" s="205"/>
      <c r="AF17" s="205"/>
      <c r="AG17" s="286"/>
      <c r="AH17" s="286"/>
      <c r="AI17" s="286"/>
      <c r="AJ17" s="286"/>
      <c r="AK17" s="286"/>
    </row>
    <row r="18" spans="2:37">
      <c r="B18" s="215"/>
      <c r="C18" s="214" t="s">
        <v>532</v>
      </c>
      <c r="D18" s="244">
        <v>46.321119999999993</v>
      </c>
      <c r="E18" s="243">
        <v>55.115120000000019</v>
      </c>
      <c r="F18" s="243">
        <v>46.674159999999958</v>
      </c>
      <c r="G18" s="246">
        <v>50.148480000000035</v>
      </c>
      <c r="H18" s="245">
        <v>198.25888</v>
      </c>
      <c r="I18" s="244">
        <v>49.987810000000003</v>
      </c>
      <c r="J18" s="243">
        <v>51.93806</v>
      </c>
      <c r="K18" s="243">
        <v>52.156990000000008</v>
      </c>
      <c r="L18" s="242">
        <v>47.219120000000004</v>
      </c>
      <c r="M18" s="241">
        <v>201.30198000000001</v>
      </c>
      <c r="O18" s="215"/>
      <c r="P18" s="214" t="s">
        <v>532</v>
      </c>
      <c r="Q18" s="244">
        <v>75.403474999999986</v>
      </c>
      <c r="R18" s="243">
        <v>89.964533000000046</v>
      </c>
      <c r="S18" s="243">
        <v>75.255971999999929</v>
      </c>
      <c r="T18" s="246">
        <v>82.827773000000036</v>
      </c>
      <c r="U18" s="245">
        <v>323.451753</v>
      </c>
      <c r="V18" s="244">
        <v>87.300436000000005</v>
      </c>
      <c r="W18" s="243">
        <v>87.848093999999989</v>
      </c>
      <c r="X18" s="243">
        <v>79.79910000000001</v>
      </c>
      <c r="Y18" s="242">
        <v>77.424120000000016</v>
      </c>
      <c r="Z18" s="241">
        <v>332.37175000000002</v>
      </c>
      <c r="AC18" s="205"/>
      <c r="AD18" s="205"/>
      <c r="AE18" s="205"/>
      <c r="AF18" s="205"/>
      <c r="AG18" s="286"/>
      <c r="AH18" s="286"/>
      <c r="AI18" s="286"/>
      <c r="AJ18" s="286"/>
      <c r="AK18" s="286"/>
    </row>
    <row r="19" spans="2:37" ht="5.25" customHeight="1">
      <c r="B19" s="240"/>
      <c r="C19" s="240"/>
      <c r="D19" s="239"/>
      <c r="E19" s="239"/>
      <c r="F19" s="239"/>
      <c r="G19" s="239"/>
      <c r="H19" s="239"/>
      <c r="I19" s="239"/>
      <c r="J19" s="239"/>
      <c r="K19" s="239"/>
      <c r="L19" s="239"/>
      <c r="M19" s="239"/>
      <c r="O19" s="240"/>
      <c r="P19" s="240"/>
      <c r="Q19" s="239"/>
      <c r="R19" s="239"/>
      <c r="S19" s="239"/>
      <c r="T19" s="239"/>
      <c r="U19" s="239"/>
      <c r="V19" s="239"/>
      <c r="W19" s="239"/>
      <c r="X19" s="239"/>
      <c r="Y19" s="239"/>
      <c r="Z19" s="239"/>
      <c r="AC19" s="205"/>
      <c r="AD19" s="205"/>
      <c r="AE19" s="205"/>
      <c r="AF19" s="205"/>
      <c r="AG19" s="286"/>
      <c r="AH19" s="286"/>
      <c r="AI19" s="286"/>
      <c r="AJ19" s="286"/>
      <c r="AK19" s="286"/>
    </row>
    <row r="20" spans="2:37">
      <c r="B20" s="238" t="s">
        <v>539</v>
      </c>
      <c r="C20" s="237"/>
      <c r="D20" s="261"/>
      <c r="E20" s="160"/>
      <c r="F20" s="160"/>
      <c r="G20" s="263"/>
      <c r="H20" s="262"/>
      <c r="I20" s="261"/>
      <c r="J20" s="160"/>
      <c r="K20" s="160"/>
      <c r="L20" s="260"/>
      <c r="M20" s="259"/>
      <c r="O20" s="238" t="s">
        <v>539</v>
      </c>
      <c r="P20" s="237"/>
      <c r="Q20" s="261"/>
      <c r="R20" s="160"/>
      <c r="S20" s="160"/>
      <c r="T20" s="263"/>
      <c r="U20" s="262"/>
      <c r="V20" s="261"/>
      <c r="W20" s="160"/>
      <c r="X20" s="160"/>
      <c r="Y20" s="260"/>
      <c r="Z20" s="259"/>
      <c r="AC20" s="205"/>
      <c r="AD20" s="205"/>
      <c r="AE20" s="205"/>
      <c r="AF20" s="205"/>
      <c r="AG20" s="286"/>
      <c r="AH20" s="286"/>
      <c r="AI20" s="286"/>
      <c r="AJ20" s="286"/>
      <c r="AK20" s="286"/>
    </row>
    <row r="21" spans="2:37">
      <c r="B21" s="223"/>
      <c r="C21" s="232" t="s">
        <v>530</v>
      </c>
      <c r="D21" s="256">
        <v>57.801160000000003</v>
      </c>
      <c r="E21" s="255">
        <v>40.323699999999995</v>
      </c>
      <c r="F21" s="255">
        <v>49.263639999999995</v>
      </c>
      <c r="G21" s="258">
        <v>53.289490000000029</v>
      </c>
      <c r="H21" s="257">
        <v>200.67799000000002</v>
      </c>
      <c r="I21" s="256">
        <v>48.610520000000001</v>
      </c>
      <c r="J21" s="255">
        <v>40.075589999999998</v>
      </c>
      <c r="K21" s="255">
        <v>34.84487</v>
      </c>
      <c r="L21" s="254">
        <v>27.994940000000014</v>
      </c>
      <c r="M21" s="253">
        <v>151.52592000000001</v>
      </c>
      <c r="O21" s="223"/>
      <c r="P21" s="232" t="s">
        <v>530</v>
      </c>
      <c r="Q21" s="256">
        <v>111.03075500000003</v>
      </c>
      <c r="R21" s="255">
        <v>98.442908999999986</v>
      </c>
      <c r="S21" s="255">
        <v>88.054492999999951</v>
      </c>
      <c r="T21" s="258">
        <v>91.170407000000182</v>
      </c>
      <c r="U21" s="257">
        <v>388.69856400000015</v>
      </c>
      <c r="V21" s="256">
        <v>100.765866</v>
      </c>
      <c r="W21" s="255">
        <v>90.745052999999999</v>
      </c>
      <c r="X21" s="255">
        <v>79.02090000000004</v>
      </c>
      <c r="Y21" s="254">
        <v>113.15674999999999</v>
      </c>
      <c r="Z21" s="253">
        <v>383.68856900000003</v>
      </c>
      <c r="AC21" s="205"/>
      <c r="AD21" s="205"/>
      <c r="AE21" s="205"/>
      <c r="AF21" s="205"/>
      <c r="AG21" s="286"/>
      <c r="AH21" s="286"/>
      <c r="AI21" s="286"/>
      <c r="AJ21" s="286"/>
      <c r="AK21" s="286"/>
    </row>
    <row r="22" spans="2:37">
      <c r="B22" s="223"/>
      <c r="C22" s="222" t="s">
        <v>531</v>
      </c>
      <c r="D22" s="250">
        <v>4.8043049999999994</v>
      </c>
      <c r="E22" s="249">
        <v>4.8900000000000006</v>
      </c>
      <c r="F22" s="249">
        <v>3.1220650000000045</v>
      </c>
      <c r="G22" s="252">
        <v>4.4802399999999967</v>
      </c>
      <c r="H22" s="251">
        <v>17.296610000000001</v>
      </c>
      <c r="I22" s="250">
        <v>5.2461250000000001</v>
      </c>
      <c r="J22" s="249">
        <v>5.2454999999999989</v>
      </c>
      <c r="K22" s="249">
        <v>5.1907200000000007</v>
      </c>
      <c r="L22" s="248">
        <v>5.2129800000000035</v>
      </c>
      <c r="M22" s="247">
        <v>20.895325000000003</v>
      </c>
      <c r="O22" s="223"/>
      <c r="P22" s="222" t="s">
        <v>531</v>
      </c>
      <c r="Q22" s="250">
        <v>4.8461829999999999</v>
      </c>
      <c r="R22" s="249">
        <v>5.0272799999999975</v>
      </c>
      <c r="S22" s="249">
        <v>3.0945100000000085</v>
      </c>
      <c r="T22" s="252">
        <v>4.3364889999999949</v>
      </c>
      <c r="U22" s="251">
        <v>17.304462000000001</v>
      </c>
      <c r="V22" s="250">
        <v>5.5601690000000001</v>
      </c>
      <c r="W22" s="249">
        <v>4.8774409999999992</v>
      </c>
      <c r="X22" s="249">
        <v>5.403080000000001</v>
      </c>
      <c r="Y22" s="248">
        <v>5.0330300000000019</v>
      </c>
      <c r="Z22" s="247">
        <v>20.873720000000002</v>
      </c>
      <c r="AC22" s="205"/>
      <c r="AD22" s="205"/>
      <c r="AE22" s="205"/>
      <c r="AF22" s="205"/>
      <c r="AG22" s="286"/>
      <c r="AH22" s="286"/>
      <c r="AI22" s="286"/>
      <c r="AJ22" s="286"/>
      <c r="AK22" s="286"/>
    </row>
    <row r="23" spans="2:37">
      <c r="B23" s="215"/>
      <c r="C23" s="214" t="s">
        <v>532</v>
      </c>
      <c r="D23" s="244">
        <v>0.73006499999999974</v>
      </c>
      <c r="E23" s="243">
        <v>2.0059400000000007</v>
      </c>
      <c r="F23" s="243">
        <v>1.4448749999999997</v>
      </c>
      <c r="G23" s="246">
        <v>1.1632499999999997</v>
      </c>
      <c r="H23" s="245">
        <v>5.3441299999999998</v>
      </c>
      <c r="I23" s="244">
        <v>1.4406950000000001</v>
      </c>
      <c r="J23" s="243">
        <v>1.7888400000000007</v>
      </c>
      <c r="K23" s="243">
        <v>1.5135699999999992</v>
      </c>
      <c r="L23" s="242">
        <v>0.27965000000000106</v>
      </c>
      <c r="M23" s="241">
        <v>5.022755000000001</v>
      </c>
      <c r="O23" s="215"/>
      <c r="P23" s="214" t="s">
        <v>532</v>
      </c>
      <c r="Q23" s="244">
        <v>3.2745899999999994</v>
      </c>
      <c r="R23" s="243">
        <v>4.8746340000000004</v>
      </c>
      <c r="S23" s="243">
        <v>3.6107940000000038</v>
      </c>
      <c r="T23" s="246">
        <v>3.4814010000000071</v>
      </c>
      <c r="U23" s="245">
        <v>15.241419000000011</v>
      </c>
      <c r="V23" s="244">
        <v>5.1496550000000019</v>
      </c>
      <c r="W23" s="243">
        <v>5.5499269999999994</v>
      </c>
      <c r="X23" s="243">
        <v>3.3590599999999995</v>
      </c>
      <c r="Y23" s="242">
        <v>4.7231900000000007</v>
      </c>
      <c r="Z23" s="241">
        <v>18.781832000000001</v>
      </c>
      <c r="AC23" s="205"/>
      <c r="AD23" s="205"/>
      <c r="AE23" s="205"/>
      <c r="AF23" s="205"/>
      <c r="AG23" s="286"/>
      <c r="AH23" s="286"/>
      <c r="AI23" s="286"/>
      <c r="AJ23" s="286"/>
      <c r="AK23" s="286"/>
    </row>
    <row r="24" spans="2:37" ht="5.25" customHeight="1">
      <c r="B24" s="240"/>
      <c r="C24" s="240"/>
      <c r="D24" s="239"/>
      <c r="E24" s="239"/>
      <c r="F24" s="239"/>
      <c r="G24" s="239"/>
      <c r="H24" s="239"/>
      <c r="I24" s="239"/>
      <c r="J24" s="239"/>
      <c r="K24" s="239"/>
      <c r="L24" s="239"/>
      <c r="M24" s="239"/>
      <c r="O24" s="240"/>
      <c r="P24" s="240"/>
      <c r="Q24" s="239"/>
      <c r="R24" s="239"/>
      <c r="S24" s="239"/>
      <c r="T24" s="239"/>
      <c r="U24" s="239"/>
      <c r="V24" s="239"/>
      <c r="W24" s="239"/>
      <c r="X24" s="239"/>
      <c r="Y24" s="239"/>
      <c r="Z24" s="239"/>
      <c r="AC24" s="205"/>
      <c r="AD24" s="205"/>
      <c r="AE24" s="205"/>
      <c r="AF24" s="205"/>
      <c r="AG24" s="286"/>
      <c r="AH24" s="286"/>
      <c r="AI24" s="286"/>
      <c r="AJ24" s="286"/>
      <c r="AK24" s="286"/>
    </row>
    <row r="25" spans="2:37">
      <c r="B25" s="238" t="s">
        <v>533</v>
      </c>
      <c r="C25" s="237"/>
      <c r="D25" s="235"/>
      <c r="E25" s="175"/>
      <c r="F25" s="175"/>
      <c r="G25" s="174"/>
      <c r="H25" s="236"/>
      <c r="I25" s="235"/>
      <c r="J25" s="175"/>
      <c r="K25" s="175"/>
      <c r="L25" s="234"/>
      <c r="M25" s="233"/>
      <c r="O25" s="238" t="s">
        <v>533</v>
      </c>
      <c r="P25" s="237"/>
      <c r="Q25" s="235"/>
      <c r="R25" s="175"/>
      <c r="S25" s="175"/>
      <c r="T25" s="174"/>
      <c r="U25" s="236"/>
      <c r="V25" s="235"/>
      <c r="W25" s="175"/>
      <c r="X25" s="175"/>
      <c r="Y25" s="234"/>
      <c r="Z25" s="233"/>
      <c r="AC25" s="205"/>
      <c r="AD25" s="205"/>
      <c r="AE25" s="205"/>
      <c r="AF25" s="205"/>
      <c r="AG25" s="286"/>
      <c r="AH25" s="286"/>
      <c r="AI25" s="286"/>
      <c r="AJ25" s="286"/>
      <c r="AK25" s="286"/>
    </row>
    <row r="26" spans="2:37">
      <c r="B26" s="223"/>
      <c r="C26" s="232" t="s">
        <v>530</v>
      </c>
      <c r="D26" s="229">
        <v>0.29853358905475935</v>
      </c>
      <c r="E26" s="228">
        <v>0.23474946694289109</v>
      </c>
      <c r="F26" s="228">
        <v>0.29438999621253376</v>
      </c>
      <c r="G26" s="231">
        <v>0.31679377378056717</v>
      </c>
      <c r="H26" s="230">
        <v>0.28629561576700591</v>
      </c>
      <c r="I26" s="229">
        <v>0.27493826256939702</v>
      </c>
      <c r="J26" s="228">
        <v>0.25272170808729716</v>
      </c>
      <c r="K26" s="228">
        <v>0.2330030043423845</v>
      </c>
      <c r="L26" s="227">
        <v>0.1900596066765885</v>
      </c>
      <c r="M26" s="226">
        <v>0.23967139223076184</v>
      </c>
      <c r="O26" s="223"/>
      <c r="P26" s="232" t="s">
        <v>530</v>
      </c>
      <c r="Q26" s="229">
        <v>0.26801020753009525</v>
      </c>
      <c r="R26" s="228">
        <v>0.25002263191626123</v>
      </c>
      <c r="S26" s="228">
        <v>0.25455318055182502</v>
      </c>
      <c r="T26" s="231">
        <v>0.22986935776147174</v>
      </c>
      <c r="U26" s="230">
        <v>0.25068426641906982</v>
      </c>
      <c r="V26" s="229">
        <v>0.24847068366782513</v>
      </c>
      <c r="W26" s="228">
        <v>0.25891493060115239</v>
      </c>
      <c r="X26" s="228">
        <v>0.23124014032622642</v>
      </c>
      <c r="Y26" s="227">
        <v>0.33558098385051671</v>
      </c>
      <c r="Z26" s="226">
        <v>0.26738819927117391</v>
      </c>
      <c r="AC26" s="205"/>
      <c r="AD26" s="205"/>
      <c r="AE26" s="205"/>
      <c r="AF26" s="205"/>
      <c r="AG26" s="286"/>
      <c r="AH26" s="286"/>
      <c r="AI26" s="286"/>
      <c r="AJ26" s="286"/>
      <c r="AK26" s="286"/>
    </row>
    <row r="27" spans="2:37">
      <c r="B27" s="223"/>
      <c r="C27" s="222" t="s">
        <v>531</v>
      </c>
      <c r="D27" s="219">
        <v>0.25565420759676882</v>
      </c>
      <c r="E27" s="218">
        <v>0.23240064159686344</v>
      </c>
      <c r="F27" s="218">
        <v>0.18085046607705166</v>
      </c>
      <c r="G27" s="221">
        <v>0.23566616309749747</v>
      </c>
      <c r="H27" s="220">
        <v>0.22726506468140853</v>
      </c>
      <c r="I27" s="219">
        <v>0.25505714339888852</v>
      </c>
      <c r="J27" s="218">
        <v>0.25116244327837012</v>
      </c>
      <c r="K27" s="218">
        <v>0.24652104470530578</v>
      </c>
      <c r="L27" s="217">
        <v>0.24354541440955327</v>
      </c>
      <c r="M27" s="216">
        <v>0.24900951882027458</v>
      </c>
      <c r="O27" s="223"/>
      <c r="P27" s="222" t="s">
        <v>531</v>
      </c>
      <c r="Q27" s="219">
        <v>0.22435794546437446</v>
      </c>
      <c r="R27" s="218">
        <v>0.20559789769352615</v>
      </c>
      <c r="S27" s="218">
        <v>0.15485887995330405</v>
      </c>
      <c r="T27" s="221">
        <v>0.20045447557065538</v>
      </c>
      <c r="U27" s="220">
        <v>0.19738564536846795</v>
      </c>
      <c r="V27" s="219">
        <v>0.23460185225190683</v>
      </c>
      <c r="W27" s="218">
        <v>0.20475092540981532</v>
      </c>
      <c r="X27" s="218">
        <v>0.22783933664018072</v>
      </c>
      <c r="Y27" s="217">
        <v>0.2054427933195774</v>
      </c>
      <c r="Z27" s="216">
        <v>0.21803721548472318</v>
      </c>
      <c r="AC27" s="205"/>
      <c r="AD27" s="205"/>
      <c r="AE27" s="205"/>
      <c r="AF27" s="205"/>
      <c r="AG27" s="286"/>
      <c r="AH27" s="286"/>
      <c r="AI27" s="286"/>
      <c r="AJ27" s="286"/>
      <c r="AK27" s="286"/>
    </row>
    <row r="28" spans="2:37">
      <c r="B28" s="215"/>
      <c r="C28" s="214" t="s">
        <v>532</v>
      </c>
      <c r="D28" s="211">
        <v>1.5760953103033774E-2</v>
      </c>
      <c r="E28" s="210">
        <v>3.6395457362698294E-2</v>
      </c>
      <c r="F28" s="210">
        <v>3.0956636391528011E-2</v>
      </c>
      <c r="G28" s="213">
        <v>2.3196116811516499E-2</v>
      </c>
      <c r="H28" s="212">
        <v>2.6955312165588746E-2</v>
      </c>
      <c r="I28" s="211">
        <v>2.8820926541890911E-2</v>
      </c>
      <c r="J28" s="210">
        <v>3.4441794707002933E-2</v>
      </c>
      <c r="K28" s="210">
        <v>2.9019504384743041E-2</v>
      </c>
      <c r="L28" s="209">
        <v>5.9223890661240838E-3</v>
      </c>
      <c r="M28" s="208">
        <v>2.4951344244105302E-2</v>
      </c>
      <c r="O28" s="215"/>
      <c r="P28" s="214" t="s">
        <v>532</v>
      </c>
      <c r="Q28" s="211">
        <v>4.3427574127054488E-2</v>
      </c>
      <c r="R28" s="210">
        <v>5.4183952691667925E-2</v>
      </c>
      <c r="S28" s="210">
        <v>4.7980165613966251E-2</v>
      </c>
      <c r="T28" s="213">
        <v>4.2031807374562705E-2</v>
      </c>
      <c r="U28" s="212">
        <v>4.7121151326701916E-2</v>
      </c>
      <c r="V28" s="211">
        <v>5.8987735181528778E-2</v>
      </c>
      <c r="W28" s="210">
        <v>6.3176407674821036E-2</v>
      </c>
      <c r="X28" s="210">
        <v>4.2093958453165499E-2</v>
      </c>
      <c r="Y28" s="209">
        <v>6.100411602999168E-2</v>
      </c>
      <c r="Z28" s="208">
        <v>5.6508508921110173E-2</v>
      </c>
      <c r="AC28" s="205"/>
      <c r="AD28" s="205"/>
      <c r="AE28" s="205"/>
      <c r="AF28" s="205"/>
      <c r="AG28" s="286"/>
      <c r="AH28" s="286"/>
      <c r="AI28" s="286"/>
      <c r="AJ28" s="286"/>
      <c r="AK28" s="286"/>
    </row>
    <row r="29" spans="2:37" ht="8.25" customHeight="1">
      <c r="AC29" s="205"/>
      <c r="AD29" s="205"/>
      <c r="AE29" s="205"/>
      <c r="AF29" s="205"/>
    </row>
    <row r="30" spans="2:37">
      <c r="B30" s="285" t="s">
        <v>560</v>
      </c>
      <c r="C30" s="284"/>
      <c r="D30" s="282" t="s">
        <v>552</v>
      </c>
      <c r="E30" s="281" t="s">
        <v>552</v>
      </c>
      <c r="F30" s="281" t="s">
        <v>552</v>
      </c>
      <c r="G30" s="283" t="s">
        <v>552</v>
      </c>
      <c r="H30" s="283" t="s">
        <v>552</v>
      </c>
      <c r="I30" s="282" t="s">
        <v>552</v>
      </c>
      <c r="J30" s="281" t="s">
        <v>552</v>
      </c>
      <c r="K30" s="281" t="s">
        <v>552</v>
      </c>
      <c r="L30" s="280" t="s">
        <v>552</v>
      </c>
      <c r="M30" s="280" t="s">
        <v>552</v>
      </c>
      <c r="N30" s="207"/>
      <c r="O30" s="206"/>
      <c r="P30" s="206"/>
      <c r="Q30" s="206"/>
      <c r="R30" s="206"/>
      <c r="S30" s="206"/>
      <c r="T30" s="206"/>
      <c r="U30" s="206"/>
      <c r="V30" s="206"/>
      <c r="W30" s="206"/>
      <c r="X30" s="206"/>
      <c r="Y30" s="206"/>
      <c r="Z30" s="206"/>
      <c r="AC30" s="205"/>
      <c r="AD30" s="205"/>
      <c r="AE30" s="205"/>
      <c r="AF30" s="205"/>
    </row>
    <row r="31" spans="2:37">
      <c r="B31" s="279" t="s">
        <v>551</v>
      </c>
      <c r="C31" s="278"/>
      <c r="D31" s="276" t="s">
        <v>550</v>
      </c>
      <c r="E31" s="275" t="s">
        <v>549</v>
      </c>
      <c r="F31" s="275" t="s">
        <v>548</v>
      </c>
      <c r="G31" s="277" t="s">
        <v>547</v>
      </c>
      <c r="H31" s="277">
        <v>2015</v>
      </c>
      <c r="I31" s="276" t="s">
        <v>546</v>
      </c>
      <c r="J31" s="275" t="s">
        <v>545</v>
      </c>
      <c r="K31" s="275" t="s">
        <v>544</v>
      </c>
      <c r="L31" s="274" t="s">
        <v>543</v>
      </c>
      <c r="M31" s="274">
        <v>2016</v>
      </c>
      <c r="N31" s="207"/>
      <c r="O31" s="206"/>
      <c r="P31" s="206"/>
      <c r="Q31" s="206"/>
      <c r="R31" s="206"/>
      <c r="S31" s="206"/>
      <c r="T31" s="206"/>
      <c r="U31" s="206"/>
      <c r="V31" s="206"/>
      <c r="W31" s="206"/>
      <c r="X31" s="206"/>
      <c r="Y31" s="206"/>
      <c r="Z31" s="206"/>
      <c r="AC31" s="205"/>
      <c r="AD31" s="205"/>
      <c r="AE31" s="205"/>
      <c r="AF31" s="205"/>
    </row>
    <row r="32" spans="2:37">
      <c r="B32" s="238" t="s">
        <v>521</v>
      </c>
      <c r="C32" s="237"/>
      <c r="D32" s="261"/>
      <c r="E32" s="160"/>
      <c r="F32" s="160"/>
      <c r="G32" s="263"/>
      <c r="H32" s="262"/>
      <c r="I32" s="261"/>
      <c r="J32" s="160"/>
      <c r="K32" s="160"/>
      <c r="L32" s="260"/>
      <c r="M32" s="259"/>
      <c r="N32" s="207"/>
      <c r="O32" s="206"/>
      <c r="P32" s="206"/>
      <c r="Q32" s="206"/>
      <c r="R32" s="206"/>
      <c r="S32" s="206"/>
      <c r="T32" s="206"/>
      <c r="U32" s="206"/>
      <c r="V32" s="206"/>
      <c r="W32" s="206"/>
      <c r="X32" s="206"/>
      <c r="Y32" s="206"/>
      <c r="Z32" s="206"/>
      <c r="AC32" s="205"/>
      <c r="AD32" s="205"/>
      <c r="AE32" s="205"/>
      <c r="AF32" s="205"/>
    </row>
    <row r="33" spans="2:32">
      <c r="B33" s="223"/>
      <c r="C33" s="232" t="s">
        <v>522</v>
      </c>
      <c r="D33" s="256">
        <v>3096.2010000000005</v>
      </c>
      <c r="E33" s="255">
        <v>3110.1029999999996</v>
      </c>
      <c r="F33" s="255">
        <v>2697.6650000000009</v>
      </c>
      <c r="G33" s="258">
        <v>3578.1549999999988</v>
      </c>
      <c r="H33" s="257">
        <v>12482.124</v>
      </c>
      <c r="I33" s="256">
        <v>3482.4649999999997</v>
      </c>
      <c r="J33" s="255">
        <v>2963.6039999999998</v>
      </c>
      <c r="K33" s="255">
        <v>3028.9030000000002</v>
      </c>
      <c r="L33" s="254">
        <v>3135.1959999999999</v>
      </c>
      <c r="M33" s="253">
        <v>12610.168</v>
      </c>
      <c r="N33" s="207"/>
      <c r="O33" s="206"/>
      <c r="P33" s="206"/>
      <c r="Q33" s="206"/>
      <c r="R33" s="206"/>
      <c r="S33" s="206"/>
      <c r="T33" s="206"/>
      <c r="U33" s="206"/>
      <c r="V33" s="206"/>
      <c r="W33" s="206"/>
      <c r="X33" s="206"/>
      <c r="Y33" s="206"/>
      <c r="Z33" s="206"/>
      <c r="AC33" s="205"/>
      <c r="AD33" s="205"/>
      <c r="AE33" s="205"/>
      <c r="AF33" s="205"/>
    </row>
    <row r="34" spans="2:32">
      <c r="B34" s="223"/>
      <c r="C34" s="222" t="s">
        <v>523</v>
      </c>
      <c r="D34" s="250">
        <v>393.30400000000009</v>
      </c>
      <c r="E34" s="249">
        <v>528.375</v>
      </c>
      <c r="F34" s="249">
        <v>476.04600000000028</v>
      </c>
      <c r="G34" s="252">
        <v>415.86299999999937</v>
      </c>
      <c r="H34" s="251">
        <v>1813.5879999999997</v>
      </c>
      <c r="I34" s="250">
        <v>484.33599999999979</v>
      </c>
      <c r="J34" s="249">
        <v>461.70500000000038</v>
      </c>
      <c r="K34" s="249">
        <v>413.72200000000066</v>
      </c>
      <c r="L34" s="248">
        <v>427.8739999999998</v>
      </c>
      <c r="M34" s="247">
        <v>1787.6370000000006</v>
      </c>
      <c r="N34" s="207"/>
      <c r="O34" s="206"/>
      <c r="P34" s="206"/>
      <c r="Q34" s="206"/>
      <c r="R34" s="206"/>
      <c r="S34" s="206"/>
      <c r="T34" s="206"/>
      <c r="U34" s="206"/>
      <c r="V34" s="206"/>
      <c r="W34" s="206"/>
      <c r="X34" s="206"/>
      <c r="Y34" s="206"/>
      <c r="Z34" s="206"/>
      <c r="AC34" s="205"/>
      <c r="AD34" s="205"/>
      <c r="AE34" s="205"/>
      <c r="AF34" s="205"/>
    </row>
    <row r="35" spans="2:32" ht="13.5">
      <c r="B35" s="223"/>
      <c r="C35" s="222" t="s">
        <v>542</v>
      </c>
      <c r="D35" s="250">
        <v>492.34600000000012</v>
      </c>
      <c r="E35" s="249">
        <v>588.19899999999973</v>
      </c>
      <c r="F35" s="249">
        <v>491.75800000000049</v>
      </c>
      <c r="G35" s="252">
        <v>557.8739999999998</v>
      </c>
      <c r="H35" s="251">
        <v>2130.1770000000001</v>
      </c>
      <c r="I35" s="250">
        <v>627.74899999999991</v>
      </c>
      <c r="J35" s="249">
        <v>621.50900000000013</v>
      </c>
      <c r="K35" s="249">
        <v>468.77299999999991</v>
      </c>
      <c r="L35" s="248">
        <v>568.86599999999999</v>
      </c>
      <c r="M35" s="247">
        <v>2286.8969999999999</v>
      </c>
      <c r="N35" s="207"/>
      <c r="O35" s="206"/>
      <c r="P35" s="206"/>
      <c r="Q35" s="206"/>
      <c r="R35" s="206"/>
      <c r="S35" s="206"/>
      <c r="T35" s="206"/>
      <c r="U35" s="206"/>
      <c r="V35" s="206"/>
      <c r="W35" s="206"/>
      <c r="X35" s="206"/>
      <c r="Y35" s="206"/>
      <c r="Z35" s="206"/>
      <c r="AC35" s="205"/>
      <c r="AD35" s="205"/>
      <c r="AE35" s="205"/>
      <c r="AF35" s="205"/>
    </row>
    <row r="36" spans="2:32">
      <c r="B36" s="215"/>
      <c r="C36" s="214" t="s">
        <v>525</v>
      </c>
      <c r="D36" s="244">
        <v>0</v>
      </c>
      <c r="E36" s="243">
        <v>0</v>
      </c>
      <c r="F36" s="243">
        <v>0</v>
      </c>
      <c r="G36" s="246">
        <v>0</v>
      </c>
      <c r="H36" s="245">
        <v>0</v>
      </c>
      <c r="I36" s="244">
        <v>0</v>
      </c>
      <c r="J36" s="243">
        <v>0</v>
      </c>
      <c r="K36" s="243">
        <v>0</v>
      </c>
      <c r="L36" s="242">
        <v>0</v>
      </c>
      <c r="M36" s="241">
        <v>0</v>
      </c>
      <c r="N36" s="207"/>
      <c r="O36" s="206"/>
      <c r="P36" s="206"/>
      <c r="Q36" s="206"/>
      <c r="R36" s="206"/>
      <c r="S36" s="206"/>
      <c r="T36" s="206"/>
      <c r="U36" s="206"/>
      <c r="V36" s="206"/>
      <c r="W36" s="206"/>
      <c r="X36" s="206"/>
      <c r="Y36" s="206"/>
      <c r="Z36" s="206"/>
      <c r="AC36" s="205"/>
      <c r="AD36" s="205"/>
      <c r="AE36" s="205"/>
      <c r="AF36" s="205"/>
    </row>
    <row r="37" spans="2:32">
      <c r="B37" s="238" t="s">
        <v>526</v>
      </c>
      <c r="C37" s="237"/>
      <c r="D37" s="261"/>
      <c r="E37" s="160"/>
      <c r="F37" s="160"/>
      <c r="G37" s="263"/>
      <c r="H37" s="262"/>
      <c r="I37" s="261"/>
      <c r="J37" s="160"/>
      <c r="K37" s="160"/>
      <c r="L37" s="260"/>
      <c r="M37" s="259"/>
      <c r="N37" s="207"/>
      <c r="O37" s="206"/>
      <c r="P37" s="206"/>
      <c r="Q37" s="206"/>
      <c r="R37" s="206"/>
      <c r="S37" s="206"/>
      <c r="T37" s="206"/>
      <c r="U37" s="206"/>
      <c r="V37" s="206"/>
      <c r="W37" s="206"/>
      <c r="X37" s="206"/>
      <c r="Y37" s="206"/>
      <c r="Z37" s="206"/>
      <c r="AC37" s="205"/>
      <c r="AD37" s="205"/>
      <c r="AE37" s="205"/>
      <c r="AF37" s="205"/>
    </row>
    <row r="38" spans="2:32">
      <c r="B38" s="223"/>
      <c r="C38" s="232" t="s">
        <v>196</v>
      </c>
      <c r="D38" s="256">
        <v>246.79423400000002</v>
      </c>
      <c r="E38" s="255">
        <v>255.38415899999995</v>
      </c>
      <c r="F38" s="255">
        <v>205.11275799999993</v>
      </c>
      <c r="G38" s="258">
        <v>258.96571200000005</v>
      </c>
      <c r="H38" s="257">
        <v>966.25686299999995</v>
      </c>
      <c r="I38" s="256">
        <v>263.34100100000001</v>
      </c>
      <c r="J38" s="255">
        <v>222.59597999999994</v>
      </c>
      <c r="K38" s="255">
        <v>210.88667999999996</v>
      </c>
      <c r="L38" s="254">
        <v>214.10658000000012</v>
      </c>
      <c r="M38" s="253">
        <v>910.93024100000002</v>
      </c>
      <c r="N38" s="207"/>
      <c r="O38" s="206"/>
      <c r="P38" s="206"/>
      <c r="Q38" s="206"/>
      <c r="R38" s="206"/>
      <c r="S38" s="206"/>
      <c r="T38" s="206"/>
      <c r="U38" s="206"/>
      <c r="V38" s="206"/>
      <c r="W38" s="206"/>
      <c r="X38" s="206"/>
      <c r="Y38" s="206"/>
      <c r="Z38" s="206"/>
      <c r="AC38" s="205"/>
      <c r="AD38" s="205"/>
      <c r="AE38" s="205"/>
      <c r="AF38" s="205"/>
    </row>
    <row r="39" spans="2:32">
      <c r="B39" s="223"/>
      <c r="C39" s="222" t="s">
        <v>527</v>
      </c>
      <c r="D39" s="250">
        <v>56.81917</v>
      </c>
      <c r="E39" s="249">
        <v>62.435262999999921</v>
      </c>
      <c r="F39" s="249">
        <v>41.614569000000046</v>
      </c>
      <c r="G39" s="252">
        <v>41.764467999999965</v>
      </c>
      <c r="H39" s="251">
        <v>202.63346999999993</v>
      </c>
      <c r="I39" s="250">
        <v>57.620967999999991</v>
      </c>
      <c r="J39" s="249">
        <v>54.815362000000036</v>
      </c>
      <c r="K39" s="249">
        <v>46.233879999999999</v>
      </c>
      <c r="L39" s="248">
        <v>89.447269999999975</v>
      </c>
      <c r="M39" s="247">
        <v>248.11748</v>
      </c>
      <c r="N39" s="225"/>
      <c r="O39" s="206"/>
      <c r="P39" s="224"/>
      <c r="Q39" s="206"/>
      <c r="R39" s="206"/>
      <c r="S39" s="206"/>
      <c r="T39" s="206"/>
      <c r="U39" s="206"/>
      <c r="V39" s="206"/>
      <c r="W39" s="206"/>
      <c r="X39" s="206"/>
      <c r="Y39" s="206"/>
      <c r="Z39" s="206"/>
      <c r="AC39" s="205"/>
      <c r="AD39" s="205"/>
      <c r="AE39" s="205"/>
      <c r="AF39" s="205"/>
    </row>
    <row r="40" spans="2:32">
      <c r="B40" s="223"/>
      <c r="C40" s="272" t="s">
        <v>528</v>
      </c>
      <c r="D40" s="269">
        <v>0.23022892017809457</v>
      </c>
      <c r="E40" s="268">
        <v>0.24447586429978976</v>
      </c>
      <c r="F40" s="268">
        <v>0.20288630217726417</v>
      </c>
      <c r="G40" s="271">
        <v>0.16127412265296326</v>
      </c>
      <c r="H40" s="270">
        <v>0.20970973429453399</v>
      </c>
      <c r="I40" s="269">
        <v>0.21880743135779296</v>
      </c>
      <c r="J40" s="268">
        <v>0.24625495033647979</v>
      </c>
      <c r="K40" s="268">
        <v>0.21923565774756382</v>
      </c>
      <c r="L40" s="267">
        <v>0.41776983220226077</v>
      </c>
      <c r="M40" s="266">
        <v>0.27237813482580386</v>
      </c>
      <c r="N40" s="207"/>
      <c r="O40" s="206"/>
      <c r="P40" s="206"/>
      <c r="Q40" s="206"/>
      <c r="R40" s="206"/>
      <c r="S40" s="206"/>
      <c r="T40" s="206"/>
      <c r="U40" s="206"/>
      <c r="V40" s="206"/>
      <c r="W40" s="206"/>
      <c r="X40" s="206"/>
      <c r="Y40" s="206"/>
      <c r="Z40" s="206"/>
      <c r="AC40" s="205"/>
      <c r="AD40" s="205"/>
      <c r="AE40" s="205"/>
      <c r="AF40" s="205"/>
    </row>
    <row r="41" spans="2:32">
      <c r="B41" s="215"/>
      <c r="C41" s="214" t="s">
        <v>493</v>
      </c>
      <c r="D41" s="244">
        <v>34.080509000000006</v>
      </c>
      <c r="E41" s="243">
        <v>39.448509999999928</v>
      </c>
      <c r="F41" s="243">
        <v>19.150927000000067</v>
      </c>
      <c r="G41" s="246">
        <v>19.676358999999906</v>
      </c>
      <c r="H41" s="245">
        <v>112.35630499999991</v>
      </c>
      <c r="I41" s="244">
        <v>37.128571999999991</v>
      </c>
      <c r="J41" s="243">
        <v>34.806902000000008</v>
      </c>
      <c r="K41" s="243">
        <v>26.37539000000001</v>
      </c>
      <c r="L41" s="242">
        <v>65.831819999999993</v>
      </c>
      <c r="M41" s="241">
        <v>164.142684</v>
      </c>
      <c r="N41" s="207"/>
      <c r="O41" s="206"/>
      <c r="P41" s="206"/>
      <c r="Q41" s="206"/>
      <c r="R41" s="206"/>
      <c r="S41" s="206"/>
      <c r="T41" s="206"/>
      <c r="U41" s="206"/>
      <c r="V41" s="206"/>
      <c r="W41" s="206"/>
      <c r="X41" s="206"/>
      <c r="Y41" s="206"/>
      <c r="Z41" s="206"/>
      <c r="AC41" s="205"/>
      <c r="AD41" s="205"/>
      <c r="AE41" s="205"/>
      <c r="AF41" s="205"/>
    </row>
    <row r="42" spans="2:32" ht="5.25" customHeight="1">
      <c r="B42" s="265"/>
      <c r="C42" s="265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07"/>
      <c r="O42" s="206"/>
      <c r="P42" s="206"/>
      <c r="Q42" s="206"/>
      <c r="R42" s="206"/>
      <c r="S42" s="206"/>
      <c r="T42" s="206"/>
      <c r="U42" s="206"/>
      <c r="V42" s="206"/>
      <c r="W42" s="206"/>
      <c r="X42" s="206"/>
      <c r="Y42" s="206"/>
      <c r="Z42" s="206"/>
      <c r="AC42" s="205"/>
      <c r="AD42" s="205"/>
      <c r="AE42" s="205"/>
      <c r="AF42" s="205"/>
    </row>
    <row r="43" spans="2:32">
      <c r="B43" s="238" t="s">
        <v>529</v>
      </c>
      <c r="C43" s="237"/>
      <c r="D43" s="261"/>
      <c r="E43" s="160"/>
      <c r="F43" s="160"/>
      <c r="G43" s="263"/>
      <c r="H43" s="262"/>
      <c r="I43" s="261"/>
      <c r="J43" s="160"/>
      <c r="K43" s="160"/>
      <c r="L43" s="260"/>
      <c r="M43" s="259"/>
      <c r="N43" s="207"/>
      <c r="O43" s="206"/>
      <c r="P43" s="206"/>
      <c r="Q43" s="206"/>
      <c r="R43" s="206"/>
      <c r="S43" s="206"/>
      <c r="T43" s="206"/>
      <c r="U43" s="206"/>
      <c r="V43" s="206"/>
      <c r="W43" s="206"/>
      <c r="X43" s="206"/>
      <c r="Y43" s="206"/>
      <c r="Z43" s="206"/>
      <c r="AC43" s="205"/>
      <c r="AD43" s="205"/>
      <c r="AE43" s="205"/>
      <c r="AF43" s="205"/>
    </row>
    <row r="44" spans="2:32">
      <c r="B44" s="223"/>
      <c r="C44" s="232" t="s">
        <v>530</v>
      </c>
      <c r="D44" s="256">
        <v>220.66114299999998</v>
      </c>
      <c r="E44" s="255">
        <v>221.96265200000005</v>
      </c>
      <c r="F44" s="255">
        <v>178.57644599999986</v>
      </c>
      <c r="G44" s="258">
        <v>228.40327700000023</v>
      </c>
      <c r="H44" s="257">
        <v>849.60351800000012</v>
      </c>
      <c r="I44" s="256">
        <v>228.73906600000001</v>
      </c>
      <c r="J44" s="255">
        <v>191.90614700000006</v>
      </c>
      <c r="K44" s="255">
        <v>192.17970000000008</v>
      </c>
      <c r="L44" s="254">
        <v>189.90096999999992</v>
      </c>
      <c r="M44" s="253">
        <v>802.72588300000007</v>
      </c>
      <c r="N44" s="207"/>
      <c r="O44" s="206"/>
      <c r="P44" s="206"/>
      <c r="Q44" s="206"/>
      <c r="R44" s="206"/>
      <c r="S44" s="206"/>
      <c r="T44" s="206"/>
      <c r="U44" s="206"/>
      <c r="V44" s="206"/>
      <c r="W44" s="206"/>
      <c r="X44" s="206"/>
      <c r="Y44" s="206"/>
      <c r="Z44" s="206"/>
      <c r="AC44" s="205"/>
      <c r="AD44" s="205"/>
      <c r="AE44" s="205"/>
      <c r="AF44" s="205"/>
    </row>
    <row r="45" spans="2:32">
      <c r="B45" s="223"/>
      <c r="C45" s="222" t="s">
        <v>531</v>
      </c>
      <c r="D45" s="250">
        <v>2.8080290000000012</v>
      </c>
      <c r="E45" s="249">
        <v>3.4107510000000012</v>
      </c>
      <c r="F45" s="249">
        <v>2.719534000000003</v>
      </c>
      <c r="G45" s="252">
        <v>2.6223259999999868</v>
      </c>
      <c r="H45" s="251">
        <v>11.560639999999992</v>
      </c>
      <c r="I45" s="250">
        <v>3.1320179999999986</v>
      </c>
      <c r="J45" s="249">
        <v>2.9364480000000022</v>
      </c>
      <c r="K45" s="249">
        <v>2.6585400000000021</v>
      </c>
      <c r="L45" s="248">
        <v>3.093900000000005</v>
      </c>
      <c r="M45" s="247">
        <v>11.820906000000008</v>
      </c>
      <c r="N45" s="207"/>
      <c r="O45" s="206"/>
      <c r="P45" s="206"/>
      <c r="Q45" s="206"/>
      <c r="R45" s="206"/>
      <c r="S45" s="206"/>
      <c r="T45" s="206"/>
      <c r="U45" s="206"/>
      <c r="V45" s="206"/>
      <c r="W45" s="206"/>
      <c r="X45" s="206"/>
      <c r="Y45" s="206"/>
      <c r="Z45" s="206"/>
      <c r="AC45" s="205"/>
      <c r="AD45" s="205"/>
      <c r="AE45" s="205"/>
      <c r="AF45" s="205"/>
    </row>
    <row r="46" spans="2:32">
      <c r="B46" s="215"/>
      <c r="C46" s="214" t="s">
        <v>532</v>
      </c>
      <c r="D46" s="244">
        <v>29.082354999999993</v>
      </c>
      <c r="E46" s="243">
        <v>34.849413000000027</v>
      </c>
      <c r="F46" s="243">
        <v>28.581811999999971</v>
      </c>
      <c r="G46" s="246">
        <v>32.679293000000001</v>
      </c>
      <c r="H46" s="245">
        <v>125.19287299999999</v>
      </c>
      <c r="I46" s="244">
        <v>37.312626000000002</v>
      </c>
      <c r="J46" s="243">
        <v>35.910033999999989</v>
      </c>
      <c r="K46" s="243">
        <v>27.642110000000002</v>
      </c>
      <c r="L46" s="242">
        <v>30.205000000000013</v>
      </c>
      <c r="M46" s="241">
        <v>131.06977000000001</v>
      </c>
      <c r="N46" s="207"/>
      <c r="O46" s="206"/>
      <c r="P46" s="206"/>
      <c r="Q46" s="206"/>
      <c r="R46" s="206"/>
      <c r="S46" s="206"/>
      <c r="T46" s="206"/>
      <c r="U46" s="206"/>
      <c r="V46" s="206"/>
      <c r="W46" s="206"/>
      <c r="X46" s="206"/>
      <c r="Y46" s="206"/>
      <c r="Z46" s="206"/>
      <c r="AC46" s="205"/>
      <c r="AD46" s="205"/>
      <c r="AE46" s="205"/>
      <c r="AF46" s="205"/>
    </row>
    <row r="47" spans="2:32" ht="5.25" customHeight="1">
      <c r="B47" s="240"/>
      <c r="C47" s="240"/>
      <c r="D47" s="239"/>
      <c r="E47" s="239"/>
      <c r="F47" s="239"/>
      <c r="G47" s="239"/>
      <c r="H47" s="239"/>
      <c r="I47" s="239"/>
      <c r="J47" s="239"/>
      <c r="K47" s="239"/>
      <c r="L47" s="239"/>
      <c r="M47" s="239"/>
      <c r="N47" s="207"/>
      <c r="O47" s="206"/>
      <c r="P47" s="206"/>
      <c r="Q47" s="206"/>
      <c r="R47" s="206"/>
      <c r="S47" s="206"/>
      <c r="T47" s="206"/>
      <c r="U47" s="206"/>
      <c r="V47" s="206"/>
      <c r="W47" s="206"/>
      <c r="X47" s="206"/>
      <c r="Y47" s="206"/>
      <c r="Z47" s="206"/>
      <c r="AC47" s="205"/>
      <c r="AD47" s="205"/>
      <c r="AE47" s="205"/>
      <c r="AF47" s="205"/>
    </row>
    <row r="48" spans="2:32">
      <c r="B48" s="238" t="s">
        <v>539</v>
      </c>
      <c r="C48" s="237"/>
      <c r="D48" s="261"/>
      <c r="E48" s="160"/>
      <c r="F48" s="160"/>
      <c r="G48" s="263"/>
      <c r="H48" s="262"/>
      <c r="I48" s="261"/>
      <c r="J48" s="160"/>
      <c r="K48" s="160"/>
      <c r="L48" s="260"/>
      <c r="M48" s="259"/>
      <c r="N48" s="207"/>
      <c r="O48" s="206"/>
      <c r="P48" s="206"/>
      <c r="Q48" s="206"/>
      <c r="R48" s="206"/>
      <c r="S48" s="206"/>
      <c r="T48" s="206"/>
      <c r="U48" s="206"/>
      <c r="V48" s="206"/>
      <c r="W48" s="206"/>
      <c r="X48" s="206"/>
      <c r="Y48" s="206"/>
      <c r="Z48" s="206"/>
      <c r="AC48" s="205"/>
      <c r="AD48" s="205"/>
      <c r="AE48" s="205"/>
      <c r="AF48" s="205"/>
    </row>
    <row r="49" spans="2:32">
      <c r="B49" s="223"/>
      <c r="C49" s="232" t="s">
        <v>530</v>
      </c>
      <c r="D49" s="256">
        <v>53.229595000000025</v>
      </c>
      <c r="E49" s="255">
        <v>58.119208999999991</v>
      </c>
      <c r="F49" s="255">
        <v>38.790852999999956</v>
      </c>
      <c r="G49" s="258">
        <v>37.880917000000153</v>
      </c>
      <c r="H49" s="257">
        <v>188.02057400000012</v>
      </c>
      <c r="I49" s="256">
        <v>52.155346000000002</v>
      </c>
      <c r="J49" s="255">
        <v>50.669463</v>
      </c>
      <c r="K49" s="255">
        <v>44.17603000000004</v>
      </c>
      <c r="L49" s="254">
        <v>85.161809999999974</v>
      </c>
      <c r="M49" s="253">
        <v>232.16264900000002</v>
      </c>
      <c r="N49" s="207"/>
      <c r="O49" s="206"/>
      <c r="P49" s="206"/>
      <c r="Q49" s="206"/>
      <c r="R49" s="206"/>
      <c r="S49" s="206"/>
      <c r="T49" s="206"/>
      <c r="U49" s="206"/>
      <c r="V49" s="206"/>
      <c r="W49" s="206"/>
      <c r="X49" s="206"/>
      <c r="Y49" s="206"/>
      <c r="Z49" s="206"/>
      <c r="AC49" s="205"/>
      <c r="AD49" s="205"/>
      <c r="AE49" s="205"/>
      <c r="AF49" s="205"/>
    </row>
    <row r="50" spans="2:32">
      <c r="B50" s="223"/>
      <c r="C50" s="222" t="s">
        <v>531</v>
      </c>
      <c r="D50" s="250">
        <v>4.1878000000000526E-2</v>
      </c>
      <c r="E50" s="249">
        <v>0.13727999999999696</v>
      </c>
      <c r="F50" s="249">
        <v>-2.7554999999995999E-2</v>
      </c>
      <c r="G50" s="252">
        <v>-0.14375100000000174</v>
      </c>
      <c r="H50" s="251">
        <v>7.8519999999997481E-3</v>
      </c>
      <c r="I50" s="250">
        <v>0.31404399999999999</v>
      </c>
      <c r="J50" s="249">
        <v>-0.36805899999999969</v>
      </c>
      <c r="K50" s="249">
        <v>0.21236000000000033</v>
      </c>
      <c r="L50" s="248">
        <v>-0.17995000000000161</v>
      </c>
      <c r="M50" s="247">
        <v>-2.1605000000000985E-2</v>
      </c>
      <c r="N50" s="207"/>
      <c r="O50" s="206"/>
      <c r="P50" s="206"/>
      <c r="Q50" s="206"/>
      <c r="R50" s="206"/>
      <c r="S50" s="206"/>
      <c r="T50" s="206"/>
      <c r="U50" s="206"/>
      <c r="V50" s="206"/>
      <c r="W50" s="206"/>
      <c r="X50" s="206"/>
      <c r="Y50" s="206"/>
      <c r="Z50" s="206"/>
      <c r="AC50" s="205"/>
      <c r="AD50" s="205"/>
      <c r="AE50" s="205"/>
      <c r="AF50" s="205"/>
    </row>
    <row r="51" spans="2:32">
      <c r="B51" s="215"/>
      <c r="C51" s="214" t="s">
        <v>532</v>
      </c>
      <c r="D51" s="244">
        <v>2.5445249999999997</v>
      </c>
      <c r="E51" s="243">
        <v>2.8686940000000001</v>
      </c>
      <c r="F51" s="243">
        <v>2.1659190000000041</v>
      </c>
      <c r="G51" s="246">
        <v>2.3181510000000074</v>
      </c>
      <c r="H51" s="245">
        <v>9.8972890000000113</v>
      </c>
      <c r="I51" s="244">
        <v>3.708960000000002</v>
      </c>
      <c r="J51" s="243">
        <v>3.761086999999999</v>
      </c>
      <c r="K51" s="243">
        <v>1.8454899999999999</v>
      </c>
      <c r="L51" s="242">
        <v>4.4435400000000005</v>
      </c>
      <c r="M51" s="241">
        <v>13.759077000000001</v>
      </c>
      <c r="N51" s="207"/>
      <c r="O51" s="206"/>
      <c r="P51" s="206"/>
      <c r="Q51" s="206"/>
      <c r="R51" s="206"/>
      <c r="S51" s="206"/>
      <c r="T51" s="206"/>
      <c r="U51" s="206"/>
      <c r="V51" s="206"/>
      <c r="W51" s="206"/>
      <c r="X51" s="206"/>
      <c r="Y51" s="206"/>
      <c r="Z51" s="206"/>
      <c r="AC51" s="205"/>
      <c r="AD51" s="205"/>
      <c r="AE51" s="205"/>
      <c r="AF51" s="205"/>
    </row>
    <row r="52" spans="2:32" ht="5.25" customHeight="1">
      <c r="B52" s="240"/>
      <c r="C52" s="240"/>
      <c r="D52" s="239"/>
      <c r="E52" s="239"/>
      <c r="F52" s="239"/>
      <c r="G52" s="239"/>
      <c r="H52" s="239"/>
      <c r="I52" s="239"/>
      <c r="J52" s="239"/>
      <c r="K52" s="239"/>
      <c r="L52" s="239"/>
      <c r="M52" s="239"/>
      <c r="N52" s="207"/>
      <c r="O52" s="206"/>
      <c r="P52" s="206"/>
      <c r="Q52" s="206"/>
      <c r="R52" s="206"/>
      <c r="S52" s="206"/>
      <c r="T52" s="206"/>
      <c r="U52" s="206"/>
      <c r="V52" s="206"/>
      <c r="W52" s="206"/>
      <c r="X52" s="206"/>
      <c r="Y52" s="206"/>
      <c r="Z52" s="206"/>
      <c r="AC52" s="205"/>
      <c r="AD52" s="205"/>
      <c r="AE52" s="205"/>
      <c r="AF52" s="205"/>
    </row>
    <row r="53" spans="2:32">
      <c r="B53" s="238" t="s">
        <v>533</v>
      </c>
      <c r="C53" s="237"/>
      <c r="D53" s="235"/>
      <c r="E53" s="175"/>
      <c r="F53" s="175"/>
      <c r="G53" s="174"/>
      <c r="H53" s="236"/>
      <c r="I53" s="235"/>
      <c r="J53" s="175"/>
      <c r="K53" s="175"/>
      <c r="L53" s="234"/>
      <c r="M53" s="233"/>
      <c r="N53" s="207"/>
      <c r="O53" s="206"/>
      <c r="P53" s="206"/>
      <c r="Q53" s="206"/>
      <c r="R53" s="206"/>
      <c r="S53" s="206"/>
      <c r="T53" s="206"/>
      <c r="U53" s="206"/>
      <c r="V53" s="206"/>
      <c r="W53" s="206"/>
      <c r="X53" s="206"/>
      <c r="Y53" s="206"/>
      <c r="Z53" s="206"/>
      <c r="AC53" s="205"/>
      <c r="AD53" s="205"/>
      <c r="AE53" s="205"/>
      <c r="AF53" s="205"/>
    </row>
    <row r="54" spans="2:32">
      <c r="B54" s="223"/>
      <c r="C54" s="232" t="s">
        <v>530</v>
      </c>
      <c r="D54" s="229">
        <v>0.24122776795369011</v>
      </c>
      <c r="E54" s="228">
        <v>0.26184228957581557</v>
      </c>
      <c r="F54" s="228">
        <v>0.2172226733642128</v>
      </c>
      <c r="G54" s="231">
        <v>0.16585102235639165</v>
      </c>
      <c r="H54" s="230">
        <v>0.22130390236919911</v>
      </c>
      <c r="I54" s="229">
        <v>0.22801241131237285</v>
      </c>
      <c r="J54" s="228">
        <v>0.26403251689483392</v>
      </c>
      <c r="K54" s="228">
        <v>0.22986834717714733</v>
      </c>
      <c r="L54" s="227">
        <v>0.44845379146825848</v>
      </c>
      <c r="M54" s="226">
        <v>0.28921784374554671</v>
      </c>
      <c r="N54" s="225"/>
      <c r="O54" s="206"/>
      <c r="P54" s="224"/>
      <c r="Q54" s="206"/>
      <c r="R54" s="206"/>
      <c r="S54" s="206"/>
      <c r="T54" s="206"/>
      <c r="U54" s="206"/>
      <c r="V54" s="206"/>
      <c r="W54" s="206"/>
      <c r="X54" s="206"/>
      <c r="Y54" s="206"/>
      <c r="Z54" s="206"/>
      <c r="AC54" s="205"/>
      <c r="AD54" s="205"/>
      <c r="AE54" s="205"/>
      <c r="AF54" s="205"/>
    </row>
    <row r="55" spans="2:32">
      <c r="B55" s="223"/>
      <c r="C55" s="222" t="s">
        <v>531</v>
      </c>
      <c r="D55" s="219">
        <v>1.4913663640938362E-2</v>
      </c>
      <c r="E55" s="218">
        <v>4.0249200249445623E-2</v>
      </c>
      <c r="F55" s="218">
        <v>-1.0132250598814344E-2</v>
      </c>
      <c r="G55" s="221">
        <v>-5.4818127113105866E-2</v>
      </c>
      <c r="H55" s="220">
        <v>6.7920115149332162E-4</v>
      </c>
      <c r="I55" s="219">
        <v>0.10026890011487805</v>
      </c>
      <c r="J55" s="218">
        <v>-0.12534156913386493</v>
      </c>
      <c r="K55" s="218">
        <v>7.9878429513943805E-2</v>
      </c>
      <c r="L55" s="217">
        <v>-5.8162836549339451E-2</v>
      </c>
      <c r="M55" s="216">
        <v>-1.827694087069212E-3</v>
      </c>
      <c r="N55" s="207"/>
      <c r="O55" s="206"/>
      <c r="P55" s="206"/>
      <c r="Q55" s="206"/>
      <c r="R55" s="206"/>
      <c r="S55" s="206"/>
      <c r="T55" s="206"/>
      <c r="U55" s="206"/>
      <c r="V55" s="206"/>
      <c r="W55" s="206"/>
      <c r="X55" s="206"/>
      <c r="Y55" s="206"/>
      <c r="Z55" s="206"/>
      <c r="AC55" s="205"/>
      <c r="AD55" s="205"/>
      <c r="AE55" s="205"/>
      <c r="AF55" s="205"/>
    </row>
    <row r="56" spans="2:32">
      <c r="B56" s="215"/>
      <c r="C56" s="214" t="s">
        <v>532</v>
      </c>
      <c r="D56" s="211">
        <v>8.7493774145869563E-2</v>
      </c>
      <c r="E56" s="210">
        <v>8.2316852797491818E-2</v>
      </c>
      <c r="F56" s="210">
        <v>7.5779625168621439E-2</v>
      </c>
      <c r="G56" s="213">
        <v>7.0936387760898237E-2</v>
      </c>
      <c r="H56" s="212">
        <v>7.90563293487163E-2</v>
      </c>
      <c r="I56" s="211">
        <v>9.9402277395324631E-2</v>
      </c>
      <c r="J56" s="210">
        <v>0.10473638092350455</v>
      </c>
      <c r="K56" s="210">
        <v>6.6763716662729428E-2</v>
      </c>
      <c r="L56" s="209">
        <v>0.14711272968051642</v>
      </c>
      <c r="M56" s="208">
        <v>0.10497521281985923</v>
      </c>
      <c r="N56" s="207"/>
      <c r="O56" s="206"/>
      <c r="P56" s="206"/>
      <c r="Q56" s="206"/>
      <c r="R56" s="206"/>
      <c r="S56" s="206"/>
      <c r="T56" s="206"/>
      <c r="U56" s="206"/>
      <c r="V56" s="206"/>
      <c r="W56" s="206"/>
      <c r="X56" s="206"/>
      <c r="Y56" s="206"/>
      <c r="Z56" s="206"/>
      <c r="AC56" s="205"/>
      <c r="AD56" s="205"/>
      <c r="AE56" s="205"/>
      <c r="AF56" s="205"/>
    </row>
    <row r="70" ht="5.25" customHeight="1"/>
    <row r="75" ht="5.25" customHeight="1"/>
  </sheetData>
  <pageMargins left="0.31496062992125984" right="0.31496062992125984" top="0.74803149606299213" bottom="0.74803149606299213" header="0.31496062992125984" footer="0.31496062992125984"/>
  <pageSetup paperSize="9" scale="6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F8FC-8C9C-4355-A981-BD43A795CC77}">
  <sheetPr>
    <pageSetUpPr fitToPage="1"/>
  </sheetPr>
  <dimension ref="B2:AI56"/>
  <sheetViews>
    <sheetView showGridLines="0" zoomScale="90" zoomScaleNormal="90" workbookViewId="0">
      <selection activeCell="AG36" sqref="AG36"/>
    </sheetView>
  </sheetViews>
  <sheetFormatPr defaultColWidth="9.140625" defaultRowHeight="12.75"/>
  <cols>
    <col min="1" max="1" width="1.140625" style="204" customWidth="1"/>
    <col min="2" max="2" width="1.28515625" style="204" customWidth="1"/>
    <col min="3" max="3" width="22.85546875" style="204" customWidth="1"/>
    <col min="4" max="13" width="8.140625" style="204" customWidth="1"/>
    <col min="14" max="14" width="1.85546875" style="204" customWidth="1"/>
    <col min="15" max="15" width="1.28515625" style="204" customWidth="1"/>
    <col min="16" max="16" width="22.85546875" style="204" customWidth="1"/>
    <col min="17" max="26" width="8.140625" style="204" customWidth="1"/>
    <col min="27" max="27" width="1.140625" style="204" customWidth="1"/>
    <col min="28" max="16384" width="9.140625" style="204"/>
  </cols>
  <sheetData>
    <row r="2" spans="2:35">
      <c r="B2" s="310" t="s">
        <v>561</v>
      </c>
      <c r="C2" s="309"/>
      <c r="D2" s="307" t="s">
        <v>555</v>
      </c>
      <c r="E2" s="306" t="s">
        <v>555</v>
      </c>
      <c r="F2" s="306" t="s">
        <v>555</v>
      </c>
      <c r="G2" s="306" t="s">
        <v>555</v>
      </c>
      <c r="H2" s="306" t="s">
        <v>555</v>
      </c>
      <c r="I2" s="307" t="s">
        <v>555</v>
      </c>
      <c r="J2" s="306" t="s">
        <v>555</v>
      </c>
      <c r="K2" s="306" t="s">
        <v>555</v>
      </c>
      <c r="L2" s="305" t="s">
        <v>555</v>
      </c>
      <c r="M2" s="305" t="s">
        <v>555</v>
      </c>
    </row>
    <row r="3" spans="2:35">
      <c r="B3" s="298" t="s">
        <v>554</v>
      </c>
      <c r="C3" s="297"/>
      <c r="D3" s="295" t="s">
        <v>550</v>
      </c>
      <c r="E3" s="294" t="s">
        <v>549</v>
      </c>
      <c r="F3" s="294" t="s">
        <v>548</v>
      </c>
      <c r="G3" s="294" t="s">
        <v>547</v>
      </c>
      <c r="H3" s="294">
        <v>2015</v>
      </c>
      <c r="I3" s="295" t="s">
        <v>546</v>
      </c>
      <c r="J3" s="294" t="s">
        <v>545</v>
      </c>
      <c r="K3" s="294" t="s">
        <v>544</v>
      </c>
      <c r="L3" s="293" t="s">
        <v>543</v>
      </c>
      <c r="M3" s="293">
        <v>2016</v>
      </c>
    </row>
    <row r="4" spans="2:35">
      <c r="B4" s="238" t="s">
        <v>526</v>
      </c>
      <c r="C4" s="237"/>
      <c r="D4" s="261"/>
      <c r="E4" s="160"/>
      <c r="F4" s="160"/>
      <c r="G4" s="160"/>
      <c r="H4" s="331"/>
      <c r="I4" s="261"/>
      <c r="J4" s="160"/>
      <c r="K4" s="160"/>
      <c r="L4" s="260"/>
      <c r="M4" s="259"/>
    </row>
    <row r="5" spans="2:35">
      <c r="B5" s="223"/>
      <c r="C5" s="326" t="s">
        <v>196</v>
      </c>
      <c r="D5" s="325">
        <v>281.96384</v>
      </c>
      <c r="E5" s="164">
        <v>289.82348999999999</v>
      </c>
      <c r="F5" s="164">
        <v>218.88912999999991</v>
      </c>
      <c r="G5" s="164">
        <v>269.59265000000028</v>
      </c>
      <c r="H5" s="330">
        <v>1060.2691100000002</v>
      </c>
      <c r="I5" s="325">
        <v>229.82748000000001</v>
      </c>
      <c r="J5" s="164">
        <v>228.37336000000002</v>
      </c>
      <c r="K5" s="164">
        <v>218.19753999999995</v>
      </c>
      <c r="L5" s="324">
        <v>294.47743000000003</v>
      </c>
      <c r="M5" s="323">
        <v>970.87581</v>
      </c>
      <c r="P5" s="205"/>
      <c r="Q5" s="205"/>
      <c r="AC5" s="205">
        <v>0</v>
      </c>
      <c r="AD5" s="205">
        <v>0</v>
      </c>
      <c r="AE5" s="205">
        <v>0</v>
      </c>
      <c r="AF5" s="205">
        <v>0</v>
      </c>
      <c r="AG5" s="205"/>
      <c r="AH5" s="205"/>
      <c r="AI5" s="205"/>
    </row>
    <row r="6" spans="2:35">
      <c r="B6" s="223"/>
      <c r="C6" s="322" t="s">
        <v>527</v>
      </c>
      <c r="D6" s="321">
        <v>6.6829799999999997</v>
      </c>
      <c r="E6" s="167">
        <v>6.7904600000000004</v>
      </c>
      <c r="F6" s="167">
        <v>4.9015599999999999</v>
      </c>
      <c r="G6" s="167">
        <v>6.9652899999999995</v>
      </c>
      <c r="H6" s="329">
        <v>25.34029</v>
      </c>
      <c r="I6" s="321">
        <v>6.9978699999999998</v>
      </c>
      <c r="J6" s="167">
        <v>4.2151400000000008</v>
      </c>
      <c r="K6" s="167">
        <v>3.9344599999999978</v>
      </c>
      <c r="L6" s="320">
        <v>6.6908300000000018</v>
      </c>
      <c r="M6" s="319">
        <v>21.8383</v>
      </c>
      <c r="P6" s="205"/>
      <c r="Q6" s="205"/>
      <c r="AC6" s="205">
        <v>0</v>
      </c>
      <c r="AD6" s="205">
        <v>0</v>
      </c>
      <c r="AE6" s="205">
        <v>0</v>
      </c>
      <c r="AF6" s="205">
        <v>0</v>
      </c>
      <c r="AG6" s="205"/>
      <c r="AH6" s="205"/>
      <c r="AI6" s="205"/>
    </row>
    <row r="7" spans="2:35">
      <c r="B7" s="223"/>
      <c r="C7" s="318" t="s">
        <v>528</v>
      </c>
      <c r="D7" s="317">
        <v>2.3701549815749422E-2</v>
      </c>
      <c r="E7" s="172">
        <v>2.3429639881846709E-2</v>
      </c>
      <c r="F7" s="172">
        <v>2.2392889039304975E-2</v>
      </c>
      <c r="G7" s="172">
        <v>2.5836349766953929E-2</v>
      </c>
      <c r="H7" s="328">
        <v>2.3899866327332684E-2</v>
      </c>
      <c r="I7" s="317">
        <v>3.0448360657306949E-2</v>
      </c>
      <c r="J7" s="172">
        <v>1.8457231614055162E-2</v>
      </c>
      <c r="K7" s="172">
        <v>1.8031642336572624E-2</v>
      </c>
      <c r="L7" s="316">
        <v>2.272102822956585E-2</v>
      </c>
      <c r="M7" s="315">
        <v>2.2493402117001966E-2</v>
      </c>
      <c r="P7" s="205"/>
      <c r="Q7" s="205"/>
      <c r="AC7" s="205">
        <v>7.1460562176522358E-2</v>
      </c>
      <c r="AD7" s="205">
        <v>6.7164860720498626E-2</v>
      </c>
      <c r="AE7" s="205">
        <v>0</v>
      </c>
      <c r="AF7" s="205">
        <v>0</v>
      </c>
      <c r="AG7" s="205"/>
      <c r="AH7" s="205"/>
      <c r="AI7" s="205"/>
    </row>
    <row r="8" spans="2:35">
      <c r="B8" s="215"/>
      <c r="C8" s="314" t="s">
        <v>493</v>
      </c>
      <c r="D8" s="313">
        <v>6.6274600000000001</v>
      </c>
      <c r="E8" s="170">
        <v>6.7301799999999998</v>
      </c>
      <c r="F8" s="170">
        <v>4.8186399999999985</v>
      </c>
      <c r="G8" s="170">
        <v>6.9188500000000026</v>
      </c>
      <c r="H8" s="327">
        <v>25.095130000000001</v>
      </c>
      <c r="I8" s="313">
        <v>6.9307100000000004</v>
      </c>
      <c r="J8" s="170">
        <v>4.146580000000001</v>
      </c>
      <c r="K8" s="170">
        <v>3.8698299999999985</v>
      </c>
      <c r="L8" s="312">
        <v>6.6134700000000013</v>
      </c>
      <c r="M8" s="311">
        <v>21.560590000000001</v>
      </c>
      <c r="P8" s="205"/>
      <c r="Q8" s="205"/>
      <c r="AC8" s="205">
        <v>0</v>
      </c>
      <c r="AD8" s="205">
        <v>0</v>
      </c>
      <c r="AE8" s="205">
        <v>0</v>
      </c>
      <c r="AF8" s="205">
        <v>0</v>
      </c>
      <c r="AG8" s="205"/>
      <c r="AH8" s="205"/>
      <c r="AI8" s="205"/>
    </row>
    <row r="9" spans="2:35" ht="8.25" customHeight="1">
      <c r="B9" s="206"/>
      <c r="C9" s="206"/>
      <c r="D9" s="206"/>
      <c r="E9" s="206"/>
      <c r="F9" s="206"/>
      <c r="G9" s="206"/>
      <c r="H9" s="206"/>
      <c r="I9" s="206"/>
      <c r="J9" s="206"/>
      <c r="K9" s="206"/>
      <c r="L9" s="206"/>
      <c r="M9" s="206"/>
      <c r="P9" s="205"/>
      <c r="Q9" s="205"/>
      <c r="AC9" s="205">
        <v>0</v>
      </c>
      <c r="AD9" s="205">
        <v>0</v>
      </c>
      <c r="AE9" s="205">
        <v>0</v>
      </c>
      <c r="AF9" s="205">
        <v>0</v>
      </c>
      <c r="AG9" s="205"/>
      <c r="AH9" s="205"/>
      <c r="AI9" s="205"/>
    </row>
    <row r="10" spans="2:35">
      <c r="B10" s="285" t="s">
        <v>561</v>
      </c>
      <c r="C10" s="284"/>
      <c r="D10" s="282" t="s">
        <v>552</v>
      </c>
      <c r="E10" s="281" t="s">
        <v>552</v>
      </c>
      <c r="F10" s="281" t="s">
        <v>552</v>
      </c>
      <c r="G10" s="281" t="s">
        <v>552</v>
      </c>
      <c r="H10" s="280" t="s">
        <v>552</v>
      </c>
      <c r="I10" s="282" t="s">
        <v>552</v>
      </c>
      <c r="J10" s="281" t="s">
        <v>552</v>
      </c>
      <c r="K10" s="281" t="s">
        <v>552</v>
      </c>
      <c r="L10" s="280" t="s">
        <v>552</v>
      </c>
      <c r="M10" s="280" t="s">
        <v>552</v>
      </c>
      <c r="P10" s="205"/>
      <c r="Q10" s="205"/>
      <c r="AC10" s="205" t="e">
        <v>#VALUE!</v>
      </c>
      <c r="AD10" s="205" t="e">
        <v>#VALUE!</v>
      </c>
      <c r="AE10" s="205">
        <v>0</v>
      </c>
      <c r="AF10" s="205">
        <v>0</v>
      </c>
      <c r="AG10" s="205"/>
      <c r="AH10" s="205"/>
      <c r="AI10" s="205"/>
    </row>
    <row r="11" spans="2:35">
      <c r="B11" s="279" t="s">
        <v>551</v>
      </c>
      <c r="C11" s="278"/>
      <c r="D11" s="276" t="s">
        <v>550</v>
      </c>
      <c r="E11" s="275" t="s">
        <v>549</v>
      </c>
      <c r="F11" s="275" t="s">
        <v>548</v>
      </c>
      <c r="G11" s="275" t="s">
        <v>547</v>
      </c>
      <c r="H11" s="274">
        <v>2015</v>
      </c>
      <c r="I11" s="276" t="s">
        <v>546</v>
      </c>
      <c r="J11" s="275" t="s">
        <v>545</v>
      </c>
      <c r="K11" s="275" t="s">
        <v>544</v>
      </c>
      <c r="L11" s="274" t="s">
        <v>543</v>
      </c>
      <c r="M11" s="274">
        <v>2016</v>
      </c>
      <c r="P11" s="205"/>
      <c r="Q11" s="205"/>
      <c r="AC11" s="205">
        <v>-2015</v>
      </c>
      <c r="AD11" s="205">
        <v>-2016</v>
      </c>
      <c r="AE11" s="205">
        <v>0</v>
      </c>
      <c r="AF11" s="205">
        <v>0</v>
      </c>
      <c r="AG11" s="205"/>
      <c r="AH11" s="205"/>
      <c r="AI11" s="205"/>
    </row>
    <row r="12" spans="2:35">
      <c r="B12" s="238" t="s">
        <v>526</v>
      </c>
      <c r="C12" s="237"/>
      <c r="D12" s="261"/>
      <c r="E12" s="160"/>
      <c r="F12" s="160"/>
      <c r="G12" s="160"/>
      <c r="H12" s="259"/>
      <c r="I12" s="261"/>
      <c r="J12" s="160"/>
      <c r="K12" s="160"/>
      <c r="L12" s="260"/>
      <c r="M12" s="259"/>
      <c r="P12" s="205"/>
      <c r="Q12" s="205"/>
      <c r="AC12" s="205">
        <v>0</v>
      </c>
      <c r="AD12" s="205">
        <v>0</v>
      </c>
      <c r="AE12" s="205">
        <v>0</v>
      </c>
      <c r="AF12" s="205">
        <v>0</v>
      </c>
      <c r="AG12" s="205"/>
      <c r="AH12" s="205"/>
      <c r="AI12" s="205"/>
    </row>
    <row r="13" spans="2:35">
      <c r="B13" s="223"/>
      <c r="C13" s="326" t="s">
        <v>196</v>
      </c>
      <c r="D13" s="325">
        <v>40.886413000000005</v>
      </c>
      <c r="E13" s="164">
        <v>49.138277999999957</v>
      </c>
      <c r="F13" s="164">
        <v>34.783771999999999</v>
      </c>
      <c r="G13" s="164">
        <v>50.744418999999994</v>
      </c>
      <c r="H13" s="323">
        <v>175.55288199999995</v>
      </c>
      <c r="I13" s="325">
        <v>38.442702999999966</v>
      </c>
      <c r="J13" s="164">
        <v>45.189017000000064</v>
      </c>
      <c r="K13" s="164">
        <v>62.034989999999937</v>
      </c>
      <c r="L13" s="324">
        <v>45.399159999999938</v>
      </c>
      <c r="M13" s="323">
        <v>191.0658699999999</v>
      </c>
      <c r="P13" s="205"/>
      <c r="Q13" s="205"/>
      <c r="AC13" s="205">
        <v>0</v>
      </c>
      <c r="AD13" s="205">
        <v>0</v>
      </c>
      <c r="AE13" s="205">
        <v>0</v>
      </c>
      <c r="AF13" s="205">
        <v>0</v>
      </c>
      <c r="AG13" s="205"/>
      <c r="AH13" s="205"/>
      <c r="AI13" s="205"/>
    </row>
    <row r="14" spans="2:35">
      <c r="B14" s="223"/>
      <c r="C14" s="322" t="s">
        <v>527</v>
      </c>
      <c r="D14" s="321">
        <v>6.6459499999999965</v>
      </c>
      <c r="E14" s="167">
        <v>1.8523310000000057</v>
      </c>
      <c r="F14" s="167">
        <v>1.4519929999999839</v>
      </c>
      <c r="G14" s="167">
        <v>3.8680710000000182</v>
      </c>
      <c r="H14" s="319">
        <v>13.818345000000004</v>
      </c>
      <c r="I14" s="321">
        <v>3.4114160000000071</v>
      </c>
      <c r="J14" s="167">
        <v>0.69958699999997709</v>
      </c>
      <c r="K14" s="167">
        <v>1.0729200000000017</v>
      </c>
      <c r="L14" s="320">
        <v>0.50834999999999653</v>
      </c>
      <c r="M14" s="319">
        <v>5.6922729999999824</v>
      </c>
      <c r="P14" s="205"/>
      <c r="Q14" s="205"/>
      <c r="AC14" s="205">
        <v>0</v>
      </c>
      <c r="AD14" s="205">
        <v>0</v>
      </c>
      <c r="AE14" s="205">
        <v>0</v>
      </c>
      <c r="AF14" s="205">
        <v>0</v>
      </c>
      <c r="AG14" s="205"/>
      <c r="AH14" s="205"/>
      <c r="AI14" s="205"/>
    </row>
    <row r="15" spans="2:35">
      <c r="B15" s="223"/>
      <c r="C15" s="318" t="s">
        <v>528</v>
      </c>
      <c r="D15" s="317">
        <v>0.16254666311764732</v>
      </c>
      <c r="E15" s="172">
        <v>3.7696294526234873E-2</v>
      </c>
      <c r="F15" s="172">
        <v>4.1743402641898179E-2</v>
      </c>
      <c r="G15" s="172">
        <v>7.6226530448600047E-2</v>
      </c>
      <c r="H15" s="315">
        <v>7.8713290505820391E-2</v>
      </c>
      <c r="I15" s="317">
        <v>8.8740274064495681E-2</v>
      </c>
      <c r="J15" s="172">
        <v>1.5481350258182782E-2</v>
      </c>
      <c r="K15" s="172">
        <v>1.7295400547336314E-2</v>
      </c>
      <c r="L15" s="316">
        <v>1.1197343739399523E-2</v>
      </c>
      <c r="M15" s="315">
        <v>2.9792202029593172E-2</v>
      </c>
      <c r="P15" s="205"/>
      <c r="Q15" s="205"/>
      <c r="AC15" s="205">
        <v>0.23949960022856004</v>
      </c>
      <c r="AD15" s="205">
        <v>0.10292216657982112</v>
      </c>
      <c r="AE15" s="205">
        <v>0</v>
      </c>
      <c r="AF15" s="205">
        <v>0</v>
      </c>
      <c r="AG15" s="205"/>
      <c r="AH15" s="205"/>
      <c r="AI15" s="205"/>
    </row>
    <row r="16" spans="2:35">
      <c r="B16" s="215"/>
      <c r="C16" s="314" t="s">
        <v>493</v>
      </c>
      <c r="D16" s="313">
        <v>4.7580579999999975</v>
      </c>
      <c r="E16" s="170">
        <v>5.886200000000219E-2</v>
      </c>
      <c r="F16" s="170">
        <v>-0.36160200000001197</v>
      </c>
      <c r="G16" s="170">
        <v>2.0326780000000184</v>
      </c>
      <c r="H16" s="311">
        <v>6.4879960000000061</v>
      </c>
      <c r="I16" s="313">
        <v>1.5896910000000064</v>
      </c>
      <c r="J16" s="170">
        <v>-1.0879050000000214</v>
      </c>
      <c r="K16" s="170">
        <v>-0.71789000000000058</v>
      </c>
      <c r="L16" s="312">
        <v>-1.4841799999999985</v>
      </c>
      <c r="M16" s="311">
        <v>-1.7002840000000141</v>
      </c>
      <c r="P16" s="205"/>
      <c r="Q16" s="205"/>
      <c r="AC16" s="205">
        <v>0</v>
      </c>
      <c r="AD16" s="205">
        <v>0</v>
      </c>
      <c r="AE16" s="205">
        <v>0</v>
      </c>
      <c r="AF16" s="205">
        <v>0</v>
      </c>
      <c r="AG16" s="205"/>
      <c r="AH16" s="205"/>
      <c r="AI16" s="205"/>
    </row>
    <row r="17" spans="2:35" ht="8.25" customHeight="1">
      <c r="B17" s="206"/>
      <c r="C17" s="206"/>
      <c r="D17" s="206"/>
      <c r="E17" s="206"/>
      <c r="F17" s="206"/>
      <c r="G17" s="206"/>
      <c r="H17" s="206"/>
      <c r="I17" s="206"/>
      <c r="J17" s="206"/>
      <c r="K17" s="206"/>
      <c r="L17" s="206"/>
      <c r="M17" s="206"/>
      <c r="P17" s="205"/>
      <c r="Q17" s="205"/>
      <c r="AC17" s="205">
        <v>0</v>
      </c>
      <c r="AD17" s="205">
        <v>0</v>
      </c>
      <c r="AE17" s="205">
        <v>0</v>
      </c>
      <c r="AF17" s="205">
        <v>0</v>
      </c>
      <c r="AG17" s="205"/>
      <c r="AH17" s="205"/>
      <c r="AI17" s="205"/>
    </row>
    <row r="18" spans="2:35">
      <c r="B18" s="304" t="s">
        <v>561</v>
      </c>
      <c r="C18" s="303"/>
      <c r="D18" s="301" t="s">
        <v>553</v>
      </c>
      <c r="E18" s="300" t="s">
        <v>553</v>
      </c>
      <c r="F18" s="300" t="s">
        <v>553</v>
      </c>
      <c r="G18" s="300" t="s">
        <v>553</v>
      </c>
      <c r="H18" s="299" t="s">
        <v>553</v>
      </c>
      <c r="I18" s="301" t="s">
        <v>553</v>
      </c>
      <c r="J18" s="300" t="s">
        <v>553</v>
      </c>
      <c r="K18" s="300" t="s">
        <v>553</v>
      </c>
      <c r="L18" s="299" t="s">
        <v>553</v>
      </c>
      <c r="M18" s="299" t="s">
        <v>553</v>
      </c>
      <c r="P18" s="205"/>
      <c r="Q18" s="205"/>
      <c r="AC18" s="205" t="e">
        <v>#VALUE!</v>
      </c>
      <c r="AD18" s="205" t="e">
        <v>#VALUE!</v>
      </c>
      <c r="AE18" s="205">
        <v>0</v>
      </c>
      <c r="AF18" s="205">
        <v>0</v>
      </c>
      <c r="AG18" s="205"/>
      <c r="AH18" s="205"/>
      <c r="AI18" s="205"/>
    </row>
    <row r="19" spans="2:35">
      <c r="B19" s="292" t="s">
        <v>553</v>
      </c>
      <c r="C19" s="291"/>
      <c r="D19" s="289" t="s">
        <v>550</v>
      </c>
      <c r="E19" s="288" t="s">
        <v>549</v>
      </c>
      <c r="F19" s="288" t="s">
        <v>548</v>
      </c>
      <c r="G19" s="288" t="s">
        <v>547</v>
      </c>
      <c r="H19" s="287">
        <v>2015</v>
      </c>
      <c r="I19" s="289" t="s">
        <v>546</v>
      </c>
      <c r="J19" s="288" t="s">
        <v>545</v>
      </c>
      <c r="K19" s="288" t="s">
        <v>544</v>
      </c>
      <c r="L19" s="287" t="s">
        <v>543</v>
      </c>
      <c r="M19" s="287">
        <v>2016</v>
      </c>
      <c r="P19" s="205"/>
      <c r="Q19" s="205"/>
      <c r="AC19" s="205">
        <v>-2015</v>
      </c>
      <c r="AD19" s="205">
        <v>-2016</v>
      </c>
      <c r="AE19" s="205">
        <v>0</v>
      </c>
      <c r="AF19" s="205">
        <v>0</v>
      </c>
      <c r="AG19" s="205"/>
      <c r="AH19" s="205"/>
      <c r="AI19" s="205"/>
    </row>
    <row r="20" spans="2:35">
      <c r="B20" s="238" t="s">
        <v>526</v>
      </c>
      <c r="C20" s="237"/>
      <c r="D20" s="261"/>
      <c r="E20" s="160"/>
      <c r="F20" s="160"/>
      <c r="G20" s="160"/>
      <c r="H20" s="259"/>
      <c r="I20" s="261"/>
      <c r="J20" s="160"/>
      <c r="K20" s="160"/>
      <c r="L20" s="260"/>
      <c r="M20" s="259"/>
      <c r="P20" s="205"/>
      <c r="Q20" s="205"/>
      <c r="AC20" s="205">
        <v>0</v>
      </c>
      <c r="AD20" s="205">
        <v>0</v>
      </c>
      <c r="AE20" s="205">
        <v>0</v>
      </c>
      <c r="AF20" s="205">
        <v>0</v>
      </c>
      <c r="AG20" s="205"/>
      <c r="AH20" s="205"/>
      <c r="AI20" s="205"/>
    </row>
    <row r="21" spans="2:35">
      <c r="B21" s="223"/>
      <c r="C21" s="326" t="s">
        <v>196</v>
      </c>
      <c r="D21" s="325">
        <v>322.85025300000001</v>
      </c>
      <c r="E21" s="164">
        <v>338.96176799999995</v>
      </c>
      <c r="F21" s="164">
        <v>253.67290199999991</v>
      </c>
      <c r="G21" s="164">
        <v>320.33706900000027</v>
      </c>
      <c r="H21" s="323">
        <v>1235.8219920000001</v>
      </c>
      <c r="I21" s="325">
        <v>268.27018299999997</v>
      </c>
      <c r="J21" s="164">
        <v>273.56237700000008</v>
      </c>
      <c r="K21" s="164">
        <v>280.23252999999988</v>
      </c>
      <c r="L21" s="324">
        <v>339.87658999999996</v>
      </c>
      <c r="M21" s="323">
        <v>1161.9416799999999</v>
      </c>
      <c r="P21" s="205"/>
      <c r="Q21" s="205"/>
      <c r="AC21" s="205">
        <v>0</v>
      </c>
      <c r="AD21" s="205">
        <v>0</v>
      </c>
      <c r="AE21" s="205">
        <v>0</v>
      </c>
      <c r="AF21" s="205">
        <v>0</v>
      </c>
      <c r="AG21" s="205"/>
      <c r="AH21" s="205"/>
      <c r="AI21" s="205"/>
    </row>
    <row r="22" spans="2:35">
      <c r="B22" s="223"/>
      <c r="C22" s="322" t="s">
        <v>527</v>
      </c>
      <c r="D22" s="321">
        <v>13.328929999999996</v>
      </c>
      <c r="E22" s="167">
        <v>8.6427910000000061</v>
      </c>
      <c r="F22" s="167">
        <v>6.3535529999999838</v>
      </c>
      <c r="G22" s="167">
        <v>10.833361000000018</v>
      </c>
      <c r="H22" s="319">
        <v>39.158635000000004</v>
      </c>
      <c r="I22" s="321">
        <v>10.409286000000007</v>
      </c>
      <c r="J22" s="167">
        <v>4.9147269999999779</v>
      </c>
      <c r="K22" s="167">
        <v>5.0073799999999995</v>
      </c>
      <c r="L22" s="320">
        <v>7.1991799999999984</v>
      </c>
      <c r="M22" s="319">
        <v>27.530572999999983</v>
      </c>
      <c r="P22" s="205"/>
      <c r="Q22" s="205"/>
      <c r="AC22" s="205">
        <v>0</v>
      </c>
      <c r="AD22" s="205">
        <v>0</v>
      </c>
      <c r="AE22" s="205">
        <v>0</v>
      </c>
      <c r="AF22" s="205">
        <v>0</v>
      </c>
      <c r="AG22" s="205"/>
      <c r="AH22" s="205"/>
      <c r="AI22" s="205"/>
    </row>
    <row r="23" spans="2:35">
      <c r="B23" s="223"/>
      <c r="C23" s="318" t="s">
        <v>528</v>
      </c>
      <c r="D23" s="317">
        <v>4.1285177496825427E-2</v>
      </c>
      <c r="E23" s="172">
        <v>2.5497834316228866E-2</v>
      </c>
      <c r="F23" s="172">
        <v>2.5046242424427288E-2</v>
      </c>
      <c r="G23" s="172">
        <v>3.3818630587520326E-2</v>
      </c>
      <c r="H23" s="315">
        <v>3.1686306970980009E-2</v>
      </c>
      <c r="I23" s="317">
        <v>3.8801501842640515E-2</v>
      </c>
      <c r="J23" s="172">
        <v>1.7965653953942565E-2</v>
      </c>
      <c r="K23" s="172">
        <v>1.7868660715442283E-2</v>
      </c>
      <c r="L23" s="316">
        <v>2.1181747174761283E-2</v>
      </c>
      <c r="M23" s="315">
        <v>2.3693592779974969E-2</v>
      </c>
      <c r="P23" s="205"/>
      <c r="Q23" s="205"/>
      <c r="AC23" s="205">
        <v>9.3961577854021899E-2</v>
      </c>
      <c r="AD23" s="205">
        <v>7.2123970906811677E-2</v>
      </c>
      <c r="AE23" s="205">
        <v>0</v>
      </c>
      <c r="AF23" s="205">
        <v>0</v>
      </c>
      <c r="AG23" s="205"/>
      <c r="AH23" s="205"/>
      <c r="AI23" s="205"/>
    </row>
    <row r="24" spans="2:35">
      <c r="B24" s="215"/>
      <c r="C24" s="314" t="s">
        <v>493</v>
      </c>
      <c r="D24" s="313">
        <v>11.385517999999998</v>
      </c>
      <c r="E24" s="170">
        <v>6.789042000000002</v>
      </c>
      <c r="F24" s="170">
        <v>4.4570379999999865</v>
      </c>
      <c r="G24" s="170">
        <v>8.951528000000021</v>
      </c>
      <c r="H24" s="311">
        <v>31.583126000000007</v>
      </c>
      <c r="I24" s="313">
        <v>8.5204010000000068</v>
      </c>
      <c r="J24" s="170">
        <v>3.0586749999999796</v>
      </c>
      <c r="K24" s="170">
        <v>3.151939999999998</v>
      </c>
      <c r="L24" s="312">
        <v>5.1292900000000028</v>
      </c>
      <c r="M24" s="311">
        <v>19.860305999999987</v>
      </c>
      <c r="P24" s="205"/>
      <c r="Q24" s="205"/>
      <c r="AC24" s="205">
        <v>0</v>
      </c>
      <c r="AD24" s="205">
        <v>0</v>
      </c>
      <c r="AE24" s="205">
        <v>0</v>
      </c>
      <c r="AF24" s="205">
        <v>0</v>
      </c>
    </row>
    <row r="25" spans="2:35">
      <c r="AC25" s="205">
        <v>0</v>
      </c>
      <c r="AD25" s="205">
        <v>0</v>
      </c>
      <c r="AE25" s="205">
        <v>0</v>
      </c>
      <c r="AF25" s="205">
        <v>0</v>
      </c>
    </row>
    <row r="26" spans="2:35">
      <c r="AC26" s="205">
        <v>0</v>
      </c>
      <c r="AD26" s="205">
        <v>0</v>
      </c>
      <c r="AE26" s="205">
        <v>0</v>
      </c>
      <c r="AF26" s="205">
        <v>0</v>
      </c>
    </row>
    <row r="27" spans="2:35">
      <c r="D27" s="205"/>
      <c r="E27" s="205"/>
      <c r="F27" s="205"/>
      <c r="G27" s="205"/>
      <c r="H27" s="205"/>
      <c r="I27" s="205"/>
      <c r="J27" s="205"/>
      <c r="K27" s="205"/>
      <c r="L27" s="205"/>
      <c r="M27" s="205"/>
      <c r="AC27" s="205">
        <v>0</v>
      </c>
      <c r="AD27" s="205">
        <v>0</v>
      </c>
      <c r="AE27" s="205">
        <v>0</v>
      </c>
      <c r="AF27" s="205">
        <v>0</v>
      </c>
    </row>
    <row r="28" spans="2:35">
      <c r="D28" s="205"/>
      <c r="E28" s="205"/>
      <c r="F28" s="205"/>
      <c r="G28" s="205"/>
      <c r="H28" s="205"/>
      <c r="I28" s="205"/>
      <c r="J28" s="205"/>
      <c r="K28" s="205"/>
      <c r="L28" s="205"/>
      <c r="M28" s="205"/>
      <c r="AC28" s="205">
        <v>0</v>
      </c>
      <c r="AD28" s="205">
        <v>0</v>
      </c>
      <c r="AE28" s="205">
        <v>0</v>
      </c>
      <c r="AF28" s="205">
        <v>0</v>
      </c>
    </row>
    <row r="29" spans="2:35">
      <c r="D29" s="205"/>
      <c r="E29" s="205"/>
      <c r="F29" s="205"/>
      <c r="G29" s="205"/>
      <c r="H29" s="205"/>
      <c r="I29" s="205"/>
      <c r="J29" s="205"/>
      <c r="K29" s="205"/>
      <c r="L29" s="205"/>
      <c r="M29" s="205"/>
      <c r="AC29" s="205">
        <v>0</v>
      </c>
      <c r="AD29" s="205">
        <v>0</v>
      </c>
      <c r="AE29" s="205">
        <v>0</v>
      </c>
      <c r="AF29" s="205">
        <v>0</v>
      </c>
    </row>
    <row r="30" spans="2:35" ht="5.25" customHeight="1">
      <c r="D30" s="205"/>
      <c r="E30" s="205"/>
      <c r="F30" s="205"/>
      <c r="G30" s="205"/>
      <c r="H30" s="205"/>
      <c r="I30" s="205"/>
      <c r="J30" s="205"/>
      <c r="K30" s="205"/>
      <c r="L30" s="205"/>
      <c r="M30" s="205"/>
      <c r="AC30" s="205">
        <v>0</v>
      </c>
      <c r="AD30" s="205">
        <v>0</v>
      </c>
      <c r="AE30" s="205">
        <v>0</v>
      </c>
      <c r="AF30" s="205">
        <v>0</v>
      </c>
    </row>
    <row r="31" spans="2:35">
      <c r="AC31" s="205">
        <v>0</v>
      </c>
      <c r="AD31" s="205">
        <v>0</v>
      </c>
      <c r="AE31" s="205">
        <v>0</v>
      </c>
      <c r="AF31" s="205">
        <v>0</v>
      </c>
    </row>
    <row r="32" spans="2:35">
      <c r="AC32" s="205">
        <v>0</v>
      </c>
      <c r="AD32" s="205">
        <v>0</v>
      </c>
      <c r="AE32" s="205">
        <v>0</v>
      </c>
      <c r="AF32" s="205">
        <v>0</v>
      </c>
    </row>
    <row r="33" spans="29:32">
      <c r="AC33" s="205">
        <v>0</v>
      </c>
      <c r="AD33" s="205">
        <v>0</v>
      </c>
      <c r="AE33" s="205">
        <v>0</v>
      </c>
      <c r="AF33" s="205">
        <v>0</v>
      </c>
    </row>
    <row r="34" spans="29:32">
      <c r="AC34" s="205">
        <v>0</v>
      </c>
      <c r="AD34" s="205">
        <v>0</v>
      </c>
      <c r="AE34" s="205">
        <v>0</v>
      </c>
      <c r="AF34" s="205">
        <v>0</v>
      </c>
    </row>
    <row r="35" spans="29:32" ht="5.25" customHeight="1">
      <c r="AC35" s="205">
        <v>0</v>
      </c>
      <c r="AD35" s="205">
        <v>0</v>
      </c>
      <c r="AE35" s="205">
        <v>0</v>
      </c>
      <c r="AF35" s="205">
        <v>0</v>
      </c>
    </row>
    <row r="36" spans="29:32">
      <c r="AC36" s="205">
        <v>0</v>
      </c>
      <c r="AD36" s="205">
        <v>0</v>
      </c>
      <c r="AE36" s="205">
        <v>0</v>
      </c>
      <c r="AF36" s="205">
        <v>0</v>
      </c>
    </row>
    <row r="37" spans="29:32">
      <c r="AC37" s="205">
        <v>0</v>
      </c>
      <c r="AD37" s="205">
        <v>0</v>
      </c>
      <c r="AE37" s="205">
        <v>0</v>
      </c>
      <c r="AF37" s="205">
        <v>0</v>
      </c>
    </row>
    <row r="38" spans="29:32">
      <c r="AC38" s="205">
        <v>0</v>
      </c>
      <c r="AD38" s="205">
        <v>0</v>
      </c>
      <c r="AE38" s="205">
        <v>0</v>
      </c>
      <c r="AF38" s="205">
        <v>0</v>
      </c>
    </row>
    <row r="39" spans="29:32">
      <c r="AC39" s="205">
        <v>0</v>
      </c>
      <c r="AD39" s="205">
        <v>0</v>
      </c>
      <c r="AE39" s="205">
        <v>0</v>
      </c>
      <c r="AF39" s="205">
        <v>0</v>
      </c>
    </row>
    <row r="40" spans="29:32">
      <c r="AC40" s="205">
        <v>0</v>
      </c>
      <c r="AD40" s="205">
        <v>0</v>
      </c>
      <c r="AE40" s="205">
        <v>0</v>
      </c>
      <c r="AF40" s="205">
        <v>0</v>
      </c>
    </row>
    <row r="41" spans="29:32">
      <c r="AC41" s="205">
        <v>0</v>
      </c>
      <c r="AD41" s="205">
        <v>0</v>
      </c>
      <c r="AE41" s="205">
        <v>0</v>
      </c>
      <c r="AF41" s="205">
        <v>0</v>
      </c>
    </row>
    <row r="42" spans="29:32">
      <c r="AC42" s="205">
        <v>0</v>
      </c>
      <c r="AD42" s="205">
        <v>0</v>
      </c>
      <c r="AE42" s="205">
        <v>0</v>
      </c>
      <c r="AF42" s="205">
        <v>0</v>
      </c>
    </row>
    <row r="43" spans="29:32">
      <c r="AC43" s="205">
        <v>0</v>
      </c>
      <c r="AD43" s="205">
        <v>0</v>
      </c>
      <c r="AE43" s="205">
        <v>0</v>
      </c>
      <c r="AF43" s="205">
        <v>0</v>
      </c>
    </row>
    <row r="44" spans="29:32">
      <c r="AC44" s="205">
        <v>0</v>
      </c>
      <c r="AD44" s="205">
        <v>0</v>
      </c>
      <c r="AE44" s="205">
        <v>0</v>
      </c>
      <c r="AF44" s="205">
        <v>0</v>
      </c>
    </row>
    <row r="45" spans="29:32">
      <c r="AC45" s="205">
        <v>0</v>
      </c>
      <c r="AD45" s="205">
        <v>0</v>
      </c>
      <c r="AE45" s="205">
        <v>0</v>
      </c>
      <c r="AF45" s="205">
        <v>0</v>
      </c>
    </row>
    <row r="46" spans="29:32">
      <c r="AC46" s="205">
        <v>0</v>
      </c>
      <c r="AD46" s="205">
        <v>0</v>
      </c>
      <c r="AE46" s="205">
        <v>0</v>
      </c>
      <c r="AF46" s="205">
        <v>0</v>
      </c>
    </row>
    <row r="47" spans="29:32">
      <c r="AC47" s="205">
        <v>0</v>
      </c>
      <c r="AD47" s="205">
        <v>0</v>
      </c>
      <c r="AE47" s="205">
        <v>0</v>
      </c>
      <c r="AF47" s="205">
        <v>0</v>
      </c>
    </row>
    <row r="48" spans="29:32">
      <c r="AC48" s="205">
        <v>0</v>
      </c>
      <c r="AD48" s="205">
        <v>0</v>
      </c>
      <c r="AE48" s="205">
        <v>0</v>
      </c>
      <c r="AF48" s="205">
        <v>0</v>
      </c>
    </row>
    <row r="49" spans="29:32">
      <c r="AC49" s="205">
        <v>0</v>
      </c>
      <c r="AD49" s="205">
        <v>0</v>
      </c>
      <c r="AE49" s="205">
        <v>0</v>
      </c>
      <c r="AF49" s="205">
        <v>0</v>
      </c>
    </row>
    <row r="50" spans="29:32">
      <c r="AC50" s="205">
        <v>0</v>
      </c>
      <c r="AD50" s="205">
        <v>0</v>
      </c>
      <c r="AE50" s="205">
        <v>0</v>
      </c>
      <c r="AF50" s="205">
        <v>0</v>
      </c>
    </row>
    <row r="51" spans="29:32">
      <c r="AC51" s="205">
        <v>0</v>
      </c>
      <c r="AD51" s="205">
        <v>0</v>
      </c>
      <c r="AE51" s="205">
        <v>0</v>
      </c>
      <c r="AF51" s="205">
        <v>0</v>
      </c>
    </row>
    <row r="52" spans="29:32">
      <c r="AC52" s="205">
        <v>0</v>
      </c>
      <c r="AD52" s="205">
        <v>0</v>
      </c>
      <c r="AE52" s="205">
        <v>0</v>
      </c>
      <c r="AF52" s="205">
        <v>0</v>
      </c>
    </row>
    <row r="53" spans="29:32">
      <c r="AC53" s="205">
        <v>0</v>
      </c>
      <c r="AD53" s="205">
        <v>0</v>
      </c>
      <c r="AE53" s="205">
        <v>0</v>
      </c>
      <c r="AF53" s="205">
        <v>0</v>
      </c>
    </row>
    <row r="54" spans="29:32">
      <c r="AC54" s="205">
        <v>0</v>
      </c>
      <c r="AD54" s="205">
        <v>0</v>
      </c>
      <c r="AE54" s="205">
        <v>0</v>
      </c>
      <c r="AF54" s="205">
        <v>0</v>
      </c>
    </row>
    <row r="55" spans="29:32">
      <c r="AC55" s="205">
        <v>0</v>
      </c>
      <c r="AD55" s="205">
        <v>0</v>
      </c>
      <c r="AE55" s="205">
        <v>0</v>
      </c>
      <c r="AF55" s="205">
        <v>0</v>
      </c>
    </row>
    <row r="56" spans="29:32">
      <c r="AC56" s="205">
        <v>0</v>
      </c>
      <c r="AD56" s="205">
        <v>0</v>
      </c>
      <c r="AE56" s="205">
        <v>0</v>
      </c>
      <c r="AF56" s="205">
        <v>0</v>
      </c>
    </row>
  </sheetData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EA1A-525C-445A-BAF7-A457B7C8C044}">
  <dimension ref="A1:R47"/>
  <sheetViews>
    <sheetView showGridLines="0" zoomScale="85" zoomScaleNormal="85" workbookViewId="0">
      <selection activeCell="S47" sqref="S47"/>
    </sheetView>
  </sheetViews>
  <sheetFormatPr defaultRowHeight="14.25"/>
  <cols>
    <col min="1" max="1" width="8" style="151" customWidth="1"/>
    <col min="2" max="2" width="2.85546875" style="151" customWidth="1"/>
    <col min="3" max="3" width="24.7109375" style="151" bestFit="1" customWidth="1"/>
    <col min="4" max="4" width="2.140625" style="151" customWidth="1"/>
    <col min="5" max="8" width="9.140625" style="151"/>
    <col min="9" max="9" width="2.140625" style="151" customWidth="1"/>
    <col min="10" max="13" width="9.140625" style="151"/>
    <col min="14" max="14" width="2.140625" style="151" customWidth="1"/>
    <col min="15" max="16384" width="9.140625" style="151"/>
  </cols>
  <sheetData>
    <row r="1" spans="1:18">
      <c r="A1" s="148"/>
      <c r="B1" s="149"/>
      <c r="C1" s="150"/>
      <c r="E1" s="149"/>
      <c r="J1" s="149"/>
      <c r="O1" s="149"/>
    </row>
    <row r="2" spans="1:18" ht="15.75">
      <c r="A2" s="148"/>
      <c r="B2" s="148"/>
      <c r="C2" s="148"/>
      <c r="E2" s="152" t="s">
        <v>513</v>
      </c>
      <c r="F2" s="153"/>
      <c r="G2" s="153"/>
      <c r="H2" s="154"/>
      <c r="J2" s="152" t="s">
        <v>514</v>
      </c>
      <c r="K2" s="153"/>
      <c r="L2" s="153"/>
      <c r="M2" s="154"/>
      <c r="O2" s="152" t="s">
        <v>515</v>
      </c>
      <c r="P2" s="153"/>
      <c r="Q2" s="153"/>
      <c r="R2" s="154"/>
    </row>
    <row r="3" spans="1:18">
      <c r="A3" s="148"/>
      <c r="B3" s="155" t="s">
        <v>516</v>
      </c>
      <c r="C3" s="156"/>
      <c r="E3" s="157" t="s">
        <v>517</v>
      </c>
      <c r="F3" s="157" t="s">
        <v>518</v>
      </c>
      <c r="G3" s="157" t="s">
        <v>519</v>
      </c>
      <c r="H3" s="157" t="s">
        <v>520</v>
      </c>
      <c r="J3" s="157" t="s">
        <v>517</v>
      </c>
      <c r="K3" s="157" t="s">
        <v>518</v>
      </c>
      <c r="L3" s="157" t="s">
        <v>519</v>
      </c>
      <c r="M3" s="157" t="s">
        <v>520</v>
      </c>
      <c r="O3" s="157" t="s">
        <v>517</v>
      </c>
      <c r="P3" s="157" t="s">
        <v>518</v>
      </c>
      <c r="Q3" s="157" t="s">
        <v>519</v>
      </c>
      <c r="R3" s="157" t="s">
        <v>520</v>
      </c>
    </row>
    <row r="4" spans="1:18">
      <c r="A4" s="148"/>
      <c r="B4" s="158" t="s">
        <v>521</v>
      </c>
      <c r="C4" s="159"/>
      <c r="E4" s="160"/>
      <c r="F4" s="161"/>
      <c r="G4" s="161"/>
      <c r="H4" s="161"/>
      <c r="J4" s="160"/>
      <c r="K4" s="161"/>
      <c r="L4" s="161"/>
      <c r="M4" s="161"/>
      <c r="O4" s="160"/>
      <c r="P4" s="161"/>
      <c r="Q4" s="161"/>
      <c r="R4" s="161"/>
    </row>
    <row r="5" spans="1:18">
      <c r="A5" s="148"/>
      <c r="B5" s="162"/>
      <c r="C5" s="163" t="s">
        <v>522</v>
      </c>
      <c r="E5" s="164">
        <v>2217.0500000000002</v>
      </c>
      <c r="F5" s="164">
        <v>5633.65</v>
      </c>
      <c r="G5" s="164">
        <v>9287.61</v>
      </c>
      <c r="H5" s="164">
        <v>12310.57</v>
      </c>
      <c r="J5" s="164">
        <v>3293.596</v>
      </c>
      <c r="K5" s="164">
        <v>7591.5709999999999</v>
      </c>
      <c r="L5" s="164">
        <v>11830.041999999999</v>
      </c>
      <c r="M5" s="164">
        <v>15739.571</v>
      </c>
      <c r="O5" s="164">
        <v>3841.3159999999998</v>
      </c>
      <c r="P5" s="164">
        <v>10087.713000000002</v>
      </c>
      <c r="Q5" s="164">
        <v>16836.836000000003</v>
      </c>
      <c r="R5" s="164">
        <v>22120.355</v>
      </c>
    </row>
    <row r="6" spans="1:18">
      <c r="A6" s="165"/>
      <c r="B6" s="162"/>
      <c r="C6" s="166" t="s">
        <v>523</v>
      </c>
      <c r="E6" s="167">
        <v>18136.424999999999</v>
      </c>
      <c r="F6" s="167">
        <v>49650.77</v>
      </c>
      <c r="G6" s="167">
        <v>86696</v>
      </c>
      <c r="H6" s="167">
        <v>116594.8</v>
      </c>
      <c r="J6" s="167">
        <v>12263.088</v>
      </c>
      <c r="K6" s="167">
        <v>27219.690000000002</v>
      </c>
      <c r="L6" s="167">
        <v>41701.623</v>
      </c>
      <c r="M6" s="167">
        <v>55144.144</v>
      </c>
      <c r="O6" s="167">
        <v>5019.5879999999997</v>
      </c>
      <c r="P6" s="167">
        <v>14351.452000000001</v>
      </c>
      <c r="Q6" s="167">
        <v>24519.834000000003</v>
      </c>
      <c r="R6" s="167">
        <v>33209.156999999999</v>
      </c>
    </row>
    <row r="7" spans="1:18">
      <c r="A7" s="165"/>
      <c r="B7" s="162"/>
      <c r="C7" s="166" t="s">
        <v>524</v>
      </c>
      <c r="E7" s="167">
        <v>1290.81</v>
      </c>
      <c r="F7" s="167">
        <v>2968.68</v>
      </c>
      <c r="G7" s="167">
        <v>4835.82</v>
      </c>
      <c r="H7" s="167">
        <v>6429.87</v>
      </c>
      <c r="J7" s="167">
        <v>2324.7249999999999</v>
      </c>
      <c r="K7" s="167">
        <v>5292.5320000000011</v>
      </c>
      <c r="L7" s="167">
        <v>8249.3260000000009</v>
      </c>
      <c r="M7" s="167">
        <v>11109.885</v>
      </c>
      <c r="O7" s="167">
        <v>1029.6210000000001</v>
      </c>
      <c r="P7" s="167">
        <v>2495.7629999999999</v>
      </c>
      <c r="Q7" s="167">
        <v>4046.0499999999997</v>
      </c>
      <c r="R7" s="167">
        <v>5604.0059999999994</v>
      </c>
    </row>
    <row r="8" spans="1:18">
      <c r="A8" s="165"/>
      <c r="B8" s="168"/>
      <c r="C8" s="169" t="s">
        <v>525</v>
      </c>
      <c r="E8" s="170">
        <v>255.83</v>
      </c>
      <c r="F8" s="170">
        <v>1245.8900000000001</v>
      </c>
      <c r="G8" s="170">
        <v>2746.73</v>
      </c>
      <c r="H8" s="170">
        <v>3675.41</v>
      </c>
      <c r="J8" s="170">
        <v>750.73699999999997</v>
      </c>
      <c r="K8" s="170">
        <v>1543.2149999999999</v>
      </c>
      <c r="L8" s="170">
        <v>2279.73</v>
      </c>
      <c r="M8" s="170">
        <v>2993.703</v>
      </c>
      <c r="O8" s="170">
        <v>0</v>
      </c>
      <c r="P8" s="170">
        <v>0</v>
      </c>
      <c r="Q8" s="170">
        <v>0</v>
      </c>
      <c r="R8" s="170">
        <v>0</v>
      </c>
    </row>
    <row r="9" spans="1:18">
      <c r="A9" s="165"/>
      <c r="B9" s="158" t="s">
        <v>526</v>
      </c>
      <c r="C9" s="159"/>
      <c r="E9" s="160"/>
      <c r="F9" s="160"/>
      <c r="G9" s="160"/>
      <c r="H9" s="160"/>
      <c r="J9" s="160"/>
      <c r="K9" s="160"/>
      <c r="L9" s="160"/>
      <c r="M9" s="160"/>
      <c r="O9" s="160"/>
      <c r="P9" s="160"/>
      <c r="Q9" s="160"/>
      <c r="R9" s="160"/>
    </row>
    <row r="10" spans="1:18">
      <c r="A10" s="165"/>
      <c r="B10" s="162"/>
      <c r="C10" s="163" t="s">
        <v>196</v>
      </c>
      <c r="E10" s="164">
        <v>622.87049000000002</v>
      </c>
      <c r="F10" s="164">
        <v>1639.5152700000001</v>
      </c>
      <c r="G10" s="164">
        <v>2803.1453700000002</v>
      </c>
      <c r="H10" s="164">
        <v>3746.4823300000003</v>
      </c>
      <c r="J10" s="164">
        <v>697.81239000000005</v>
      </c>
      <c r="K10" s="164">
        <v>1580.7021200000001</v>
      </c>
      <c r="L10" s="164">
        <v>2451.5353400000004</v>
      </c>
      <c r="M10" s="164">
        <v>3224.7194999999997</v>
      </c>
      <c r="O10" s="164">
        <v>382.47407000000004</v>
      </c>
      <c r="P10" s="164">
        <v>971.95926999999972</v>
      </c>
      <c r="Q10" s="164">
        <v>1563.6612600000001</v>
      </c>
      <c r="R10" s="164">
        <v>2123.5041099999999</v>
      </c>
    </row>
    <row r="11" spans="1:18">
      <c r="A11" s="165"/>
      <c r="B11" s="162"/>
      <c r="C11" s="166" t="s">
        <v>527</v>
      </c>
      <c r="E11" s="167">
        <v>38.093429999999998</v>
      </c>
      <c r="F11" s="167">
        <v>290.13206000000002</v>
      </c>
      <c r="G11" s="167">
        <v>614.91862000000003</v>
      </c>
      <c r="H11" s="167">
        <v>828.90968999999996</v>
      </c>
      <c r="J11" s="167">
        <v>27.09816</v>
      </c>
      <c r="K11" s="167">
        <v>196.27534</v>
      </c>
      <c r="L11" s="167">
        <v>368.49371000000002</v>
      </c>
      <c r="M11" s="167">
        <v>510.85189000000003</v>
      </c>
      <c r="O11" s="167">
        <v>9.4357900000000026</v>
      </c>
      <c r="P11" s="167">
        <v>131.93819999999997</v>
      </c>
      <c r="Q11" s="167">
        <v>281.50498999999991</v>
      </c>
      <c r="R11" s="167">
        <v>381.71444000000008</v>
      </c>
    </row>
    <row r="12" spans="1:18">
      <c r="A12" s="165"/>
      <c r="B12" s="162"/>
      <c r="C12" s="171" t="s">
        <v>528</v>
      </c>
      <c r="E12" s="172">
        <v>6.1157866059764684E-2</v>
      </c>
      <c r="F12" s="172">
        <v>0.17696209685195552</v>
      </c>
      <c r="G12" s="172">
        <v>0.21936736730853171</v>
      </c>
      <c r="H12" s="172">
        <v>0.22125012664880228</v>
      </c>
      <c r="J12" s="172">
        <v>3.8833016421505495E-2</v>
      </c>
      <c r="K12" s="172">
        <v>0.12416972022533884</v>
      </c>
      <c r="L12" s="172">
        <v>0.15031140036512791</v>
      </c>
      <c r="M12" s="172">
        <v>0.15841746545707311</v>
      </c>
      <c r="O12" s="172">
        <v>2.46704044538235E-2</v>
      </c>
      <c r="P12" s="172">
        <v>0.13574457703356232</v>
      </c>
      <c r="Q12" s="172">
        <v>0.1800293946017438</v>
      </c>
      <c r="R12" s="172">
        <v>0.17975686423324139</v>
      </c>
    </row>
    <row r="13" spans="1:18">
      <c r="A13" s="165"/>
      <c r="B13" s="168"/>
      <c r="C13" s="169" t="s">
        <v>493</v>
      </c>
      <c r="E13" s="170">
        <v>-17.979119999999998</v>
      </c>
      <c r="F13" s="170">
        <v>172.54516000000001</v>
      </c>
      <c r="G13" s="170">
        <v>435.48677000000004</v>
      </c>
      <c r="H13" s="170">
        <v>582.77637000000004</v>
      </c>
      <c r="J13" s="170">
        <v>-20.70018</v>
      </c>
      <c r="K13" s="170">
        <v>99.803460000000001</v>
      </c>
      <c r="L13" s="170">
        <v>223.51919000000001</v>
      </c>
      <c r="M13" s="170">
        <v>316.76517999999999</v>
      </c>
      <c r="O13" s="170">
        <v>-24.56542</v>
      </c>
      <c r="P13" s="170">
        <v>61.152860000000004</v>
      </c>
      <c r="Q13" s="170">
        <v>175.87499</v>
      </c>
      <c r="R13" s="170">
        <v>240.72228999999993</v>
      </c>
    </row>
    <row r="14" spans="1:18">
      <c r="A14" s="148"/>
      <c r="B14" s="173"/>
      <c r="C14" s="173"/>
      <c r="E14" s="173"/>
      <c r="F14" s="173"/>
      <c r="G14" s="173"/>
      <c r="H14" s="173"/>
      <c r="J14" s="173"/>
      <c r="K14" s="173"/>
      <c r="L14" s="173"/>
      <c r="M14" s="173"/>
      <c r="O14" s="173"/>
      <c r="P14" s="173"/>
      <c r="Q14" s="173"/>
      <c r="R14" s="173"/>
    </row>
    <row r="15" spans="1:18">
      <c r="A15" s="165"/>
      <c r="B15" s="158" t="s">
        <v>529</v>
      </c>
      <c r="C15" s="159"/>
      <c r="E15" s="174"/>
      <c r="F15" s="174"/>
      <c r="G15" s="174"/>
      <c r="H15" s="175"/>
      <c r="J15" s="174"/>
      <c r="K15" s="174"/>
      <c r="L15" s="174"/>
      <c r="M15" s="175"/>
      <c r="O15" s="174"/>
      <c r="P15" s="174"/>
      <c r="Q15" s="174"/>
      <c r="R15" s="175"/>
    </row>
    <row r="16" spans="1:18">
      <c r="A16" s="148"/>
      <c r="B16" s="162"/>
      <c r="C16" s="163" t="s">
        <v>530</v>
      </c>
      <c r="E16" s="176">
        <v>238.98656</v>
      </c>
      <c r="F16" s="176">
        <v>621.13993999999991</v>
      </c>
      <c r="G16" s="176">
        <v>1028.9549999999999</v>
      </c>
      <c r="H16" s="164">
        <v>1365.8779500000001</v>
      </c>
      <c r="J16" s="176">
        <v>285.02195999999998</v>
      </c>
      <c r="K16" s="176">
        <v>659.74170000000004</v>
      </c>
      <c r="L16" s="176">
        <v>1025.3576</v>
      </c>
      <c r="M16" s="164">
        <v>1344.2750999999998</v>
      </c>
      <c r="O16" s="176">
        <v>242.04289999999997</v>
      </c>
      <c r="P16" s="176">
        <v>631.07973000000015</v>
      </c>
      <c r="Q16" s="176">
        <v>1028.6432100000002</v>
      </c>
      <c r="R16" s="164">
        <v>1330.04925</v>
      </c>
    </row>
    <row r="17" spans="1:18">
      <c r="A17" s="165"/>
      <c r="B17" s="162"/>
      <c r="C17" s="166" t="s">
        <v>531</v>
      </c>
      <c r="E17" s="177">
        <v>230.71854000000002</v>
      </c>
      <c r="F17" s="177">
        <v>626.98014999999998</v>
      </c>
      <c r="G17" s="177">
        <v>1090.15886</v>
      </c>
      <c r="H17" s="167">
        <v>1470.9764499999999</v>
      </c>
      <c r="J17" s="177">
        <v>176.26202999999998</v>
      </c>
      <c r="K17" s="177">
        <v>387.17241000000001</v>
      </c>
      <c r="L17" s="177">
        <v>590.11989000000005</v>
      </c>
      <c r="M17" s="167">
        <v>773.55334000000005</v>
      </c>
      <c r="O17" s="177">
        <v>41.730070000000005</v>
      </c>
      <c r="P17" s="177">
        <v>114.59667000000002</v>
      </c>
      <c r="Q17" s="177">
        <v>187.61109999999996</v>
      </c>
      <c r="R17" s="167">
        <v>247.24375999999998</v>
      </c>
    </row>
    <row r="18" spans="1:18">
      <c r="A18" s="165"/>
      <c r="B18" s="168"/>
      <c r="C18" s="169" t="s">
        <v>532</v>
      </c>
      <c r="E18" s="178">
        <v>176.45085999999998</v>
      </c>
      <c r="F18" s="178">
        <v>450.41073</v>
      </c>
      <c r="G18" s="178">
        <v>777.33717999999999</v>
      </c>
      <c r="H18" s="170">
        <v>1038.6907200000001</v>
      </c>
      <c r="J18" s="178">
        <v>290.33154000000002</v>
      </c>
      <c r="K18" s="178">
        <v>640.6707899999999</v>
      </c>
      <c r="L18" s="178">
        <v>999.06506000000013</v>
      </c>
      <c r="M18" s="170">
        <v>1329.9621999999999</v>
      </c>
      <c r="O18" s="178">
        <v>100.72615000000002</v>
      </c>
      <c r="P18" s="178">
        <v>236.11099999999996</v>
      </c>
      <c r="Q18" s="178">
        <v>367.63252999999997</v>
      </c>
      <c r="R18" s="170">
        <v>503.55646000000002</v>
      </c>
    </row>
    <row r="19" spans="1:18">
      <c r="A19" s="165"/>
      <c r="B19" s="179"/>
      <c r="C19" s="179"/>
      <c r="E19" s="180"/>
      <c r="F19" s="180"/>
      <c r="G19" s="180"/>
      <c r="H19" s="180"/>
      <c r="J19" s="180"/>
      <c r="K19" s="180"/>
      <c r="L19" s="180"/>
      <c r="M19" s="180"/>
      <c r="O19" s="180"/>
      <c r="P19" s="180"/>
      <c r="Q19" s="180"/>
      <c r="R19" s="180"/>
    </row>
    <row r="20" spans="1:18">
      <c r="A20" s="165"/>
      <c r="B20" s="158" t="s">
        <v>533</v>
      </c>
      <c r="C20" s="159"/>
      <c r="E20" s="174"/>
      <c r="F20" s="174"/>
      <c r="G20" s="174"/>
      <c r="H20" s="175"/>
      <c r="J20" s="174"/>
      <c r="K20" s="174"/>
      <c r="L20" s="174"/>
      <c r="M20" s="175"/>
      <c r="O20" s="174"/>
      <c r="P20" s="174"/>
      <c r="Q20" s="174"/>
      <c r="R20" s="175"/>
    </row>
    <row r="21" spans="1:18">
      <c r="A21" s="148"/>
      <c r="B21" s="162"/>
      <c r="C21" s="163" t="s">
        <v>530</v>
      </c>
      <c r="E21" s="181">
        <v>8.5756768079343043E-2</v>
      </c>
      <c r="F21" s="181">
        <v>0.19556145431575372</v>
      </c>
      <c r="G21" s="181">
        <v>0.22009597601450015</v>
      </c>
      <c r="H21" s="182">
        <v>0.22652986491216148</v>
      </c>
      <c r="J21" s="181">
        <v>1.8068265687317574E-2</v>
      </c>
      <c r="K21" s="181">
        <v>0.16272127030927402</v>
      </c>
      <c r="L21" s="181">
        <v>0.2164164068223613</v>
      </c>
      <c r="M21" s="182">
        <v>0.23020835727746505</v>
      </c>
      <c r="O21" s="181">
        <v>1.6755955245950201E-2</v>
      </c>
      <c r="P21" s="181">
        <v>0.14371494707966612</v>
      </c>
      <c r="Q21" s="181">
        <v>0.19308045595323572</v>
      </c>
      <c r="R21" s="182">
        <v>0.20288360750551154</v>
      </c>
    </row>
    <row r="22" spans="1:18">
      <c r="A22" s="165"/>
      <c r="B22" s="162"/>
      <c r="C22" s="166" t="s">
        <v>531</v>
      </c>
      <c r="E22" s="183">
        <v>7.6925930543039991E-2</v>
      </c>
      <c r="F22" s="183">
        <v>0.2230130939008238</v>
      </c>
      <c r="G22" s="183">
        <v>0.27305291887302829</v>
      </c>
      <c r="H22" s="184">
        <v>0.27583673889223825</v>
      </c>
      <c r="J22" s="183">
        <v>0.15918670912844932</v>
      </c>
      <c r="K22" s="183">
        <v>0.18704557873842301</v>
      </c>
      <c r="L22" s="183">
        <v>0.18775706322998192</v>
      </c>
      <c r="M22" s="184">
        <v>0.18296858817777195</v>
      </c>
      <c r="O22" s="183">
        <v>-4.2600935009215177E-2</v>
      </c>
      <c r="P22" s="183">
        <v>0.10198402798266301</v>
      </c>
      <c r="Q22" s="183">
        <v>0.1441891764399868</v>
      </c>
      <c r="R22" s="184">
        <v>0.14011726726692719</v>
      </c>
    </row>
    <row r="23" spans="1:18">
      <c r="A23" s="165"/>
      <c r="B23" s="168"/>
      <c r="C23" s="169" t="s">
        <v>532</v>
      </c>
      <c r="E23" s="185">
        <v>-2.8422105735273838E-2</v>
      </c>
      <c r="F23" s="185">
        <v>2.8854308155580578E-2</v>
      </c>
      <c r="G23" s="185">
        <v>6.8304548355708386E-2</v>
      </c>
      <c r="H23" s="186">
        <v>6.4986223714408473E-2</v>
      </c>
      <c r="J23" s="185">
        <v>-2.6002600337531375E-3</v>
      </c>
      <c r="K23" s="185">
        <v>1.6387257955056762E-2</v>
      </c>
      <c r="L23" s="185">
        <v>1.8854875677465893E-2</v>
      </c>
      <c r="M23" s="186">
        <v>2.354203187128176E-2</v>
      </c>
      <c r="O23" s="185">
        <v>3.25745598337671E-2</v>
      </c>
      <c r="P23" s="185">
        <v>6.1733676109965226E-2</v>
      </c>
      <c r="Q23" s="185">
        <v>7.1684407253079591E-2</v>
      </c>
      <c r="R23" s="186">
        <v>6.9266135519341757E-2</v>
      </c>
    </row>
    <row r="24" spans="1:18">
      <c r="A24" s="165"/>
      <c r="F24" s="148"/>
      <c r="K24" s="148"/>
      <c r="P24" s="148"/>
    </row>
    <row r="25" spans="1:18" ht="15.75">
      <c r="A25" s="165"/>
      <c r="E25" s="152" t="s">
        <v>534</v>
      </c>
      <c r="F25" s="153"/>
      <c r="G25" s="153"/>
      <c r="H25" s="154"/>
      <c r="J25" s="152" t="s">
        <v>535</v>
      </c>
      <c r="K25" s="153"/>
      <c r="L25" s="153"/>
      <c r="M25" s="154"/>
      <c r="O25" s="152" t="s">
        <v>536</v>
      </c>
      <c r="P25" s="153"/>
      <c r="Q25" s="153"/>
      <c r="R25" s="154"/>
    </row>
    <row r="26" spans="1:18">
      <c r="A26" s="148"/>
      <c r="B26" s="155" t="s">
        <v>516</v>
      </c>
      <c r="C26" s="156"/>
      <c r="E26" s="157" t="s">
        <v>517</v>
      </c>
      <c r="F26" s="157" t="s">
        <v>518</v>
      </c>
      <c r="G26" s="157" t="s">
        <v>519</v>
      </c>
      <c r="H26" s="157" t="s">
        <v>520</v>
      </c>
      <c r="J26" s="157" t="s">
        <v>517</v>
      </c>
      <c r="K26" s="157" t="s">
        <v>518</v>
      </c>
      <c r="L26" s="157" t="s">
        <v>519</v>
      </c>
      <c r="M26" s="157" t="s">
        <v>520</v>
      </c>
      <c r="O26" s="157" t="s">
        <v>517</v>
      </c>
      <c r="P26" s="157" t="s">
        <v>518</v>
      </c>
      <c r="Q26" s="157" t="s">
        <v>519</v>
      </c>
      <c r="R26" s="157" t="s">
        <v>520</v>
      </c>
    </row>
    <row r="27" spans="1:18">
      <c r="A27" s="148"/>
      <c r="B27" s="158" t="s">
        <v>521</v>
      </c>
      <c r="C27" s="159"/>
      <c r="E27" s="160"/>
      <c r="F27" s="161"/>
      <c r="G27" s="161"/>
      <c r="H27" s="161"/>
      <c r="J27" s="160"/>
      <c r="K27" s="161"/>
      <c r="L27" s="161"/>
      <c r="M27" s="161"/>
      <c r="O27" s="187"/>
      <c r="P27" s="188"/>
      <c r="Q27" s="188"/>
      <c r="R27" s="188"/>
    </row>
    <row r="28" spans="1:18">
      <c r="A28" s="148"/>
      <c r="B28" s="162"/>
      <c r="C28" s="163" t="s">
        <v>522</v>
      </c>
      <c r="E28" s="164">
        <v>5589.3379999999997</v>
      </c>
      <c r="F28" s="164">
        <v>11612.579</v>
      </c>
      <c r="G28" s="164">
        <v>17032.667000000001</v>
      </c>
      <c r="H28" s="164">
        <v>23506.999</v>
      </c>
      <c r="J28" s="164">
        <v>1902.0189999999998</v>
      </c>
      <c r="K28" s="164">
        <v>3851.99</v>
      </c>
      <c r="L28" s="164">
        <v>5592.8010000000004</v>
      </c>
      <c r="M28" s="164">
        <v>7427.7789999999986</v>
      </c>
      <c r="O28" s="189">
        <v>16843.319</v>
      </c>
      <c r="P28" s="189">
        <v>38777.502999999997</v>
      </c>
      <c r="Q28" s="189">
        <v>60579.956000000006</v>
      </c>
      <c r="R28" s="189">
        <v>81105.27399999999</v>
      </c>
    </row>
    <row r="29" spans="1:18">
      <c r="A29" s="165"/>
      <c r="B29" s="162"/>
      <c r="C29" s="166" t="s">
        <v>523</v>
      </c>
      <c r="E29" s="167">
        <v>8803</v>
      </c>
      <c r="F29" s="167">
        <v>17866</v>
      </c>
      <c r="G29" s="167">
        <v>26810</v>
      </c>
      <c r="H29" s="167">
        <v>35949</v>
      </c>
      <c r="J29" s="167">
        <v>2054.1660000000002</v>
      </c>
      <c r="K29" s="167">
        <v>4316.5969999999998</v>
      </c>
      <c r="L29" s="167">
        <v>6259.5360000000001</v>
      </c>
      <c r="M29" s="167">
        <v>8347.02</v>
      </c>
      <c r="O29" s="190">
        <v>46276.266999999993</v>
      </c>
      <c r="P29" s="190">
        <v>113404.50900000001</v>
      </c>
      <c r="Q29" s="190">
        <v>185986.99299999999</v>
      </c>
      <c r="R29" s="190">
        <v>249244.12100000001</v>
      </c>
    </row>
    <row r="30" spans="1:18">
      <c r="A30" s="165"/>
      <c r="B30" s="162"/>
      <c r="C30" s="166" t="s">
        <v>524</v>
      </c>
      <c r="E30" s="167">
        <v>2571</v>
      </c>
      <c r="F30" s="167">
        <v>5295</v>
      </c>
      <c r="G30" s="167">
        <v>8008</v>
      </c>
      <c r="H30" s="167">
        <v>10890</v>
      </c>
      <c r="J30" s="167">
        <v>641.17899999999997</v>
      </c>
      <c r="K30" s="167">
        <v>1366.95</v>
      </c>
      <c r="L30" s="167">
        <v>1983.471</v>
      </c>
      <c r="M30" s="167">
        <v>2673.9110000000001</v>
      </c>
      <c r="O30" s="190">
        <v>7857.335</v>
      </c>
      <c r="P30" s="190">
        <v>17418.924999999999</v>
      </c>
      <c r="Q30" s="190">
        <v>27122.667000000001</v>
      </c>
      <c r="R30" s="190">
        <v>36707.671999999999</v>
      </c>
    </row>
    <row r="31" spans="1:18">
      <c r="A31" s="165"/>
      <c r="B31" s="168"/>
      <c r="C31" s="169" t="s">
        <v>525</v>
      </c>
      <c r="E31" s="170">
        <v>472</v>
      </c>
      <c r="F31" s="170">
        <v>1042</v>
      </c>
      <c r="G31" s="170">
        <v>1576</v>
      </c>
      <c r="H31" s="170">
        <v>2045</v>
      </c>
      <c r="J31" s="170">
        <v>89.073999999999998</v>
      </c>
      <c r="K31" s="170">
        <v>206.66</v>
      </c>
      <c r="L31" s="170">
        <v>317.339</v>
      </c>
      <c r="M31" s="170">
        <v>407.96</v>
      </c>
      <c r="O31" s="191">
        <v>1567.6410000000001</v>
      </c>
      <c r="P31" s="191">
        <v>4037.7649999999999</v>
      </c>
      <c r="Q31" s="191">
        <v>6919.799</v>
      </c>
      <c r="R31" s="191">
        <v>9122.0729999999985</v>
      </c>
    </row>
    <row r="32" spans="1:18">
      <c r="A32" s="165"/>
      <c r="B32" s="158" t="s">
        <v>526</v>
      </c>
      <c r="C32" s="159"/>
      <c r="E32" s="160"/>
      <c r="F32" s="160"/>
      <c r="G32" s="160"/>
      <c r="H32" s="160"/>
      <c r="J32" s="160"/>
      <c r="K32" s="160"/>
      <c r="L32" s="160"/>
      <c r="M32" s="160"/>
      <c r="O32" s="187"/>
      <c r="P32" s="187"/>
      <c r="Q32" s="187"/>
      <c r="R32" s="187"/>
    </row>
    <row r="33" spans="1:18">
      <c r="A33" s="165"/>
      <c r="B33" s="162"/>
      <c r="C33" s="163" t="s">
        <v>196</v>
      </c>
      <c r="E33" s="164">
        <v>693.46753000000001</v>
      </c>
      <c r="F33" s="164">
        <v>1421.76261</v>
      </c>
      <c r="G33" s="164">
        <v>2059.2924899999998</v>
      </c>
      <c r="H33" s="164">
        <v>2774.8966600000003</v>
      </c>
      <c r="J33" s="164">
        <v>251.52279999999996</v>
      </c>
      <c r="K33" s="164">
        <v>493.25444999999996</v>
      </c>
      <c r="L33" s="164">
        <v>719.60442000000012</v>
      </c>
      <c r="M33" s="164">
        <v>952.30192</v>
      </c>
      <c r="O33" s="189">
        <v>2835.3318199999999</v>
      </c>
      <c r="P33" s="189">
        <v>6470.4150799999998</v>
      </c>
      <c r="Q33" s="189">
        <v>10075.91964</v>
      </c>
      <c r="R33" s="189">
        <v>13464.734640000001</v>
      </c>
    </row>
    <row r="34" spans="1:18">
      <c r="A34" s="165"/>
      <c r="B34" s="162"/>
      <c r="C34" s="166" t="s">
        <v>527</v>
      </c>
      <c r="E34" s="167">
        <v>181.13757000000001</v>
      </c>
      <c r="F34" s="167">
        <v>362.24943000000002</v>
      </c>
      <c r="G34" s="167">
        <v>531.10762</v>
      </c>
      <c r="H34" s="167">
        <v>719.02147000000002</v>
      </c>
      <c r="J34" s="167">
        <v>73.336169999999996</v>
      </c>
      <c r="K34" s="167">
        <v>131.88964000000001</v>
      </c>
      <c r="L34" s="167">
        <v>194.92635999999999</v>
      </c>
      <c r="M34" s="167">
        <v>262.49278999999996</v>
      </c>
      <c r="O34" s="190">
        <v>299.38549</v>
      </c>
      <c r="P34" s="190">
        <v>1051.58465</v>
      </c>
      <c r="Q34" s="190">
        <v>1916.4533700000002</v>
      </c>
      <c r="R34" s="190">
        <v>2612.6598199999999</v>
      </c>
    </row>
    <row r="35" spans="1:18">
      <c r="A35" s="165"/>
      <c r="B35" s="162"/>
      <c r="C35" s="171" t="s">
        <v>528</v>
      </c>
      <c r="E35" s="172">
        <v>0.26120555348856783</v>
      </c>
      <c r="F35" s="172">
        <v>0.25478896930620509</v>
      </c>
      <c r="G35" s="172">
        <v>0.25790781182327338</v>
      </c>
      <c r="H35" s="172">
        <v>0.25911648544057853</v>
      </c>
      <c r="J35" s="172">
        <v>0.29156867687541649</v>
      </c>
      <c r="K35" s="172">
        <v>0.2673866196240095</v>
      </c>
      <c r="L35" s="172">
        <v>0.27087988147710373</v>
      </c>
      <c r="M35" s="172">
        <v>0.27564030323492361</v>
      </c>
      <c r="O35" s="192">
        <v>0.10559098864132242</v>
      </c>
      <c r="P35" s="192">
        <v>0.16252197687447278</v>
      </c>
      <c r="Q35" s="192">
        <v>0.19020133530957778</v>
      </c>
      <c r="R35" s="192">
        <v>0.19403723057701491</v>
      </c>
    </row>
    <row r="36" spans="1:18">
      <c r="A36" s="165"/>
      <c r="B36" s="168"/>
      <c r="C36" s="169" t="s">
        <v>493</v>
      </c>
      <c r="E36" s="170">
        <v>147.79414000000003</v>
      </c>
      <c r="F36" s="170">
        <v>294.87258000000003</v>
      </c>
      <c r="G36" s="170">
        <v>432.21211</v>
      </c>
      <c r="H36" s="170">
        <v>587.61891000000003</v>
      </c>
      <c r="J36" s="170">
        <v>63.310360000000003</v>
      </c>
      <c r="K36" s="170">
        <v>111.42924000000001</v>
      </c>
      <c r="L36" s="170">
        <v>164.20818</v>
      </c>
      <c r="M36" s="170">
        <v>221.95452</v>
      </c>
      <c r="O36" s="191">
        <v>114.94239999999999</v>
      </c>
      <c r="P36" s="191">
        <v>672.32317</v>
      </c>
      <c r="Q36" s="191">
        <v>1346.8942500000001</v>
      </c>
      <c r="R36" s="191">
        <v>1846.0621899999999</v>
      </c>
    </row>
    <row r="37" spans="1:18">
      <c r="A37" s="148"/>
      <c r="B37" s="173"/>
      <c r="C37" s="173"/>
      <c r="E37" s="173"/>
      <c r="F37" s="173"/>
      <c r="G37" s="173"/>
      <c r="H37" s="173"/>
      <c r="J37" s="173"/>
      <c r="K37" s="173"/>
      <c r="L37" s="173"/>
      <c r="M37" s="173"/>
      <c r="O37" s="173"/>
      <c r="P37" s="173"/>
      <c r="Q37" s="173"/>
      <c r="R37" s="173"/>
    </row>
    <row r="38" spans="1:18">
      <c r="A38" s="165"/>
      <c r="B38" s="158" t="s">
        <v>529</v>
      </c>
      <c r="C38" s="159"/>
      <c r="E38" s="174"/>
      <c r="F38" s="174"/>
      <c r="G38" s="174"/>
      <c r="H38" s="175"/>
      <c r="J38" s="174"/>
      <c r="K38" s="174"/>
      <c r="L38" s="174"/>
      <c r="M38" s="175"/>
      <c r="O38" s="193"/>
      <c r="P38" s="193"/>
      <c r="Q38" s="193"/>
      <c r="R38" s="194"/>
    </row>
    <row r="39" spans="1:18">
      <c r="A39" s="148"/>
      <c r="B39" s="162"/>
      <c r="C39" s="163" t="s">
        <v>530</v>
      </c>
      <c r="E39" s="176">
        <v>373.93131</v>
      </c>
      <c r="F39" s="176">
        <v>761.01320999999996</v>
      </c>
      <c r="G39" s="176">
        <v>1075.1454699999999</v>
      </c>
      <c r="H39" s="164">
        <v>1462.8094900000001</v>
      </c>
      <c r="J39" s="176">
        <v>193.61694</v>
      </c>
      <c r="K39" s="176">
        <v>365.39028000000002</v>
      </c>
      <c r="L39" s="176">
        <v>532.73169999999993</v>
      </c>
      <c r="M39" s="164">
        <v>700.94677999999999</v>
      </c>
      <c r="O39" s="195">
        <v>1323.2916299999999</v>
      </c>
      <c r="P39" s="195">
        <v>3013.8587900000002</v>
      </c>
      <c r="Q39" s="195">
        <v>4661.5307000000003</v>
      </c>
      <c r="R39" s="189">
        <v>6163.0142100000003</v>
      </c>
    </row>
    <row r="40" spans="1:18">
      <c r="A40" s="165"/>
      <c r="B40" s="162"/>
      <c r="C40" s="166" t="s">
        <v>531</v>
      </c>
      <c r="E40" s="177">
        <v>134.27242999999999</v>
      </c>
      <c r="F40" s="177">
        <v>273.14476000000002</v>
      </c>
      <c r="G40" s="177">
        <v>404.51911999999999</v>
      </c>
      <c r="H40" s="167">
        <v>537.23054000000002</v>
      </c>
      <c r="J40" s="177">
        <v>18.792200000000001</v>
      </c>
      <c r="K40" s="177">
        <v>39.833449999999992</v>
      </c>
      <c r="L40" s="177">
        <v>57.096690000000009</v>
      </c>
      <c r="M40" s="167">
        <v>76.107649999999992</v>
      </c>
      <c r="O40" s="196">
        <v>601.77526999999998</v>
      </c>
      <c r="P40" s="196">
        <v>1441.7274399999999</v>
      </c>
      <c r="Q40" s="196">
        <v>2329.5056600000003</v>
      </c>
      <c r="R40" s="190">
        <v>3105.1117400000003</v>
      </c>
    </row>
    <row r="41" spans="1:18">
      <c r="A41" s="165"/>
      <c r="B41" s="168"/>
      <c r="C41" s="169" t="s">
        <v>532</v>
      </c>
      <c r="E41" s="178">
        <v>260.02778999999998</v>
      </c>
      <c r="F41" s="178">
        <v>542.05130999999994</v>
      </c>
      <c r="G41" s="178">
        <v>812.01404000000002</v>
      </c>
      <c r="H41" s="170">
        <v>1085.7562399999999</v>
      </c>
      <c r="J41" s="178">
        <v>46.321119999999993</v>
      </c>
      <c r="K41" s="178">
        <v>101.43624000000001</v>
      </c>
      <c r="L41" s="178">
        <v>148.11039999999997</v>
      </c>
      <c r="M41" s="170">
        <v>198.25888</v>
      </c>
      <c r="O41" s="197">
        <v>873.85746000000006</v>
      </c>
      <c r="P41" s="197">
        <v>1970.6800700000001</v>
      </c>
      <c r="Q41" s="197">
        <v>3104.1592100000003</v>
      </c>
      <c r="R41" s="191">
        <v>4156.2245000000003</v>
      </c>
    </row>
    <row r="42" spans="1:18">
      <c r="A42" s="165"/>
      <c r="B42" s="179"/>
      <c r="C42" s="179"/>
      <c r="E42" s="180"/>
      <c r="F42" s="180"/>
      <c r="G42" s="180"/>
      <c r="H42" s="180"/>
      <c r="J42" s="180"/>
      <c r="K42" s="180"/>
      <c r="L42" s="180"/>
      <c r="M42" s="180"/>
      <c r="O42" s="180"/>
      <c r="P42" s="180"/>
      <c r="Q42" s="180"/>
      <c r="R42" s="180"/>
    </row>
    <row r="43" spans="1:18">
      <c r="A43" s="165"/>
      <c r="B43" s="158" t="s">
        <v>533</v>
      </c>
      <c r="C43" s="159"/>
      <c r="E43" s="174"/>
      <c r="F43" s="174"/>
      <c r="G43" s="174"/>
      <c r="H43" s="175"/>
      <c r="J43" s="174"/>
      <c r="K43" s="174"/>
      <c r="L43" s="174"/>
      <c r="M43" s="175"/>
      <c r="O43" s="193"/>
      <c r="P43" s="193"/>
      <c r="Q43" s="193"/>
      <c r="R43" s="194"/>
    </row>
    <row r="44" spans="1:18">
      <c r="A44" s="148"/>
      <c r="B44" s="162"/>
      <c r="C44" s="163" t="s">
        <v>530</v>
      </c>
      <c r="E44" s="181">
        <v>0.32349313032920402</v>
      </c>
      <c r="F44" s="181">
        <v>0.312614704809132</v>
      </c>
      <c r="G44" s="181">
        <v>0.30834903671221348</v>
      </c>
      <c r="H44" s="182">
        <v>0.3077558582150024</v>
      </c>
      <c r="J44" s="181">
        <v>0.29853358905475935</v>
      </c>
      <c r="K44" s="181">
        <v>0.26854808507768735</v>
      </c>
      <c r="L44" s="181">
        <v>0.27666553351339901</v>
      </c>
      <c r="M44" s="182">
        <v>0.28629561576700591</v>
      </c>
      <c r="O44" s="198">
        <v>0.14159962418866054</v>
      </c>
      <c r="P44" s="198">
        <v>0.20696305001734999</v>
      </c>
      <c r="Q44" s="198">
        <v>0.2359839102850915</v>
      </c>
      <c r="R44" s="199">
        <v>0.2478494317799082</v>
      </c>
    </row>
    <row r="45" spans="1:18">
      <c r="A45" s="165"/>
      <c r="B45" s="162"/>
      <c r="C45" s="166" t="s">
        <v>531</v>
      </c>
      <c r="E45" s="183">
        <v>0.29114301424350481</v>
      </c>
      <c r="F45" s="183">
        <v>0.28937672097388945</v>
      </c>
      <c r="G45" s="183">
        <v>0.291570198214611</v>
      </c>
      <c r="H45" s="184">
        <v>0.28337489897726215</v>
      </c>
      <c r="J45" s="183">
        <v>0.25565420759676882</v>
      </c>
      <c r="K45" s="183">
        <v>0.24337096083819007</v>
      </c>
      <c r="L45" s="183">
        <v>0.22446782817007435</v>
      </c>
      <c r="M45" s="184">
        <v>0.22726506468140853</v>
      </c>
      <c r="O45" s="200">
        <v>0.1461107829888583</v>
      </c>
      <c r="P45" s="200">
        <v>0.21686952186045835</v>
      </c>
      <c r="Q45" s="200">
        <v>0.24309183960441327</v>
      </c>
      <c r="R45" s="201">
        <v>0.24200826004905107</v>
      </c>
    </row>
    <row r="46" spans="1:18">
      <c r="A46" s="165"/>
      <c r="B46" s="168"/>
      <c r="C46" s="169" t="s">
        <v>532</v>
      </c>
      <c r="E46" s="185">
        <v>3.6537248576392557E-3</v>
      </c>
      <c r="F46" s="185">
        <v>2.7749679269292861E-3</v>
      </c>
      <c r="G46" s="185">
        <v>9.4491100178514132E-3</v>
      </c>
      <c r="H46" s="186">
        <v>9.4275212270481645E-3</v>
      </c>
      <c r="J46" s="185">
        <v>1.5760953103033774E-2</v>
      </c>
      <c r="K46" s="185">
        <v>2.6972657898202853E-2</v>
      </c>
      <c r="L46" s="185">
        <v>2.8228132528168182E-2</v>
      </c>
      <c r="M46" s="186">
        <v>2.6955312165588746E-2</v>
      </c>
      <c r="O46" s="202">
        <v>-9.1552402608086894E-4</v>
      </c>
      <c r="P46" s="202">
        <v>2.1421608785032263E-2</v>
      </c>
      <c r="Q46" s="202">
        <v>3.5368702142052823E-2</v>
      </c>
      <c r="R46" s="203">
        <v>3.5827571393219973E-2</v>
      </c>
    </row>
    <row r="47" spans="1:18">
      <c r="A47" s="165"/>
      <c r="F47" s="148"/>
      <c r="K47" s="14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8E52-BE8E-4743-95A1-06028DCC6008}">
  <dimension ref="A1:D46"/>
  <sheetViews>
    <sheetView workbookViewId="0">
      <selection activeCell="H20" sqref="H20"/>
    </sheetView>
  </sheetViews>
  <sheetFormatPr defaultColWidth="12.5703125" defaultRowHeight="15"/>
  <cols>
    <col min="1" max="1" width="50.28515625" style="113" customWidth="1"/>
    <col min="2" max="2" width="8.140625" style="113" bestFit="1" customWidth="1"/>
    <col min="3" max="3" width="12.5703125" style="112"/>
    <col min="4" max="4" width="12.5703125" style="111"/>
    <col min="5" max="16384" width="12.5703125" style="113"/>
  </cols>
  <sheetData>
    <row r="1" spans="1:4">
      <c r="A1" s="110" t="s">
        <v>195</v>
      </c>
      <c r="B1" s="110"/>
    </row>
    <row r="3" spans="1:4">
      <c r="A3" s="113" t="s">
        <v>58</v>
      </c>
      <c r="B3" s="113" t="s">
        <v>981</v>
      </c>
      <c r="C3" s="112" t="s">
        <v>60</v>
      </c>
      <c r="D3" s="111" t="s">
        <v>59</v>
      </c>
    </row>
    <row r="4" spans="1:4">
      <c r="A4" s="110" t="s">
        <v>196</v>
      </c>
      <c r="B4" s="110"/>
      <c r="C4" s="112" t="s">
        <v>198</v>
      </c>
      <c r="D4" s="111" t="s">
        <v>197</v>
      </c>
    </row>
    <row r="5" spans="1:4">
      <c r="A5" s="113" t="s">
        <v>199</v>
      </c>
      <c r="C5" s="112" t="s">
        <v>201</v>
      </c>
      <c r="D5" s="111" t="s">
        <v>200</v>
      </c>
    </row>
    <row r="6" spans="1:4">
      <c r="A6" s="113" t="s">
        <v>202</v>
      </c>
      <c r="C6" s="112" t="s">
        <v>204</v>
      </c>
      <c r="D6" s="111" t="s">
        <v>203</v>
      </c>
    </row>
    <row r="7" spans="1:4">
      <c r="A7" s="110" t="s">
        <v>205</v>
      </c>
      <c r="B7" s="110"/>
      <c r="C7" s="112" t="s">
        <v>207</v>
      </c>
      <c r="D7" s="111" t="s">
        <v>206</v>
      </c>
    </row>
    <row r="9" spans="1:4">
      <c r="A9" s="113" t="s">
        <v>208</v>
      </c>
      <c r="C9" s="112" t="s">
        <v>210</v>
      </c>
      <c r="D9" s="111" t="s">
        <v>209</v>
      </c>
    </row>
    <row r="10" spans="1:4">
      <c r="A10" s="113" t="s">
        <v>211</v>
      </c>
      <c r="C10" s="112" t="s">
        <v>213</v>
      </c>
      <c r="D10" s="111" t="s">
        <v>212</v>
      </c>
    </row>
    <row r="11" spans="1:4">
      <c r="A11" s="113" t="s">
        <v>214</v>
      </c>
      <c r="C11" s="112" t="s">
        <v>216</v>
      </c>
      <c r="D11" s="111" t="s">
        <v>215</v>
      </c>
    </row>
    <row r="12" spans="1:4">
      <c r="A12" s="113" t="s">
        <v>217</v>
      </c>
      <c r="C12" s="112" t="s">
        <v>219</v>
      </c>
      <c r="D12" s="111" t="s">
        <v>218</v>
      </c>
    </row>
    <row r="13" spans="1:4">
      <c r="A13" s="113" t="s">
        <v>220</v>
      </c>
      <c r="C13" s="112" t="s">
        <v>222</v>
      </c>
      <c r="D13" s="111" t="s">
        <v>221</v>
      </c>
    </row>
    <row r="14" spans="1:4">
      <c r="A14" s="110" t="s">
        <v>223</v>
      </c>
      <c r="B14" s="110"/>
      <c r="C14" s="112" t="s">
        <v>225</v>
      </c>
      <c r="D14" s="111" t="s">
        <v>224</v>
      </c>
    </row>
    <row r="16" spans="1:4">
      <c r="A16" s="113" t="s">
        <v>226</v>
      </c>
      <c r="C16" s="112" t="s">
        <v>228</v>
      </c>
      <c r="D16" s="111" t="s">
        <v>227</v>
      </c>
    </row>
    <row r="17" spans="1:4">
      <c r="A17" s="110" t="s">
        <v>229</v>
      </c>
      <c r="B17" s="110"/>
      <c r="C17" s="112" t="s">
        <v>231</v>
      </c>
      <c r="D17" s="111" t="s">
        <v>230</v>
      </c>
    </row>
    <row r="19" spans="1:4">
      <c r="A19" s="113" t="s">
        <v>232</v>
      </c>
      <c r="C19" s="112" t="s">
        <v>234</v>
      </c>
      <c r="D19" s="111" t="s">
        <v>233</v>
      </c>
    </row>
    <row r="20" spans="1:4">
      <c r="A20" s="113" t="s">
        <v>235</v>
      </c>
      <c r="C20" s="112" t="s">
        <v>237</v>
      </c>
      <c r="D20" s="111" t="s">
        <v>236</v>
      </c>
    </row>
    <row r="21" spans="1:4">
      <c r="A21" s="110" t="s">
        <v>238</v>
      </c>
      <c r="B21" s="110"/>
      <c r="C21" s="112" t="s">
        <v>240</v>
      </c>
      <c r="D21" s="111" t="s">
        <v>239</v>
      </c>
    </row>
    <row r="22" spans="1:4">
      <c r="A22" s="113" t="s">
        <v>241</v>
      </c>
      <c r="C22" s="112" t="s">
        <v>243</v>
      </c>
      <c r="D22" s="111" t="s">
        <v>242</v>
      </c>
    </row>
    <row r="23" spans="1:4">
      <c r="A23" s="113" t="s">
        <v>244</v>
      </c>
      <c r="C23" s="112" t="s">
        <v>246</v>
      </c>
      <c r="D23" s="111" t="s">
        <v>245</v>
      </c>
    </row>
    <row r="24" spans="1:4">
      <c r="A24" s="110" t="s">
        <v>247</v>
      </c>
      <c r="B24" s="110"/>
      <c r="C24" s="112" t="s">
        <v>249</v>
      </c>
      <c r="D24" s="111" t="s">
        <v>248</v>
      </c>
    </row>
    <row r="25" spans="1:4">
      <c r="A25" s="110" t="s">
        <v>250</v>
      </c>
      <c r="B25" s="110"/>
      <c r="C25" s="112" t="s">
        <v>252</v>
      </c>
      <c r="D25" s="111" t="s">
        <v>251</v>
      </c>
    </row>
    <row r="27" spans="1:4">
      <c r="A27" s="113" t="s">
        <v>253</v>
      </c>
      <c r="C27" s="112" t="s">
        <v>255</v>
      </c>
      <c r="D27" s="111" t="s">
        <v>254</v>
      </c>
    </row>
    <row r="28" spans="1:4">
      <c r="A28" s="113" t="s">
        <v>256</v>
      </c>
      <c r="C28" s="112" t="s">
        <v>258</v>
      </c>
      <c r="D28" s="111" t="s">
        <v>257</v>
      </c>
    </row>
    <row r="29" spans="1:4">
      <c r="A29" s="113" t="s">
        <v>259</v>
      </c>
      <c r="C29" s="112" t="s">
        <v>261</v>
      </c>
      <c r="D29" s="111" t="s">
        <v>260</v>
      </c>
    </row>
    <row r="30" spans="1:4">
      <c r="A30" s="113" t="s">
        <v>262</v>
      </c>
      <c r="C30" s="112" t="s">
        <v>264</v>
      </c>
      <c r="D30" s="111" t="s">
        <v>263</v>
      </c>
    </row>
    <row r="31" spans="1:4">
      <c r="A31" s="110" t="s">
        <v>265</v>
      </c>
      <c r="B31" s="110"/>
      <c r="C31" s="112" t="s">
        <v>267</v>
      </c>
      <c r="D31" s="111" t="s">
        <v>266</v>
      </c>
    </row>
    <row r="32" spans="1:4">
      <c r="A32" s="110" t="s">
        <v>268</v>
      </c>
      <c r="B32" s="110"/>
      <c r="C32" s="112" t="s">
        <v>270</v>
      </c>
      <c r="D32" s="111" t="s">
        <v>269</v>
      </c>
    </row>
    <row r="34" spans="1:4">
      <c r="A34" s="113" t="s">
        <v>64</v>
      </c>
      <c r="C34" s="112" t="s">
        <v>272</v>
      </c>
      <c r="D34" s="111" t="s">
        <v>271</v>
      </c>
    </row>
    <row r="35" spans="1:4">
      <c r="A35" s="110" t="s">
        <v>61</v>
      </c>
      <c r="B35" s="110"/>
      <c r="C35" s="112" t="s">
        <v>63</v>
      </c>
      <c r="D35" s="111" t="s">
        <v>62</v>
      </c>
    </row>
    <row r="36" spans="1:4">
      <c r="A36" s="113" t="s">
        <v>273</v>
      </c>
      <c r="C36" s="112" t="s">
        <v>275</v>
      </c>
      <c r="D36" s="111" t="s">
        <v>274</v>
      </c>
    </row>
    <row r="37" spans="1:4">
      <c r="A37" s="110" t="s">
        <v>276</v>
      </c>
      <c r="B37" s="110"/>
      <c r="C37" s="112" t="s">
        <v>278</v>
      </c>
      <c r="D37" s="111" t="s">
        <v>277</v>
      </c>
    </row>
    <row r="38" spans="1:4">
      <c r="A38" s="110"/>
      <c r="B38" s="110"/>
    </row>
    <row r="39" spans="1:4">
      <c r="A39" s="113" t="s">
        <v>279</v>
      </c>
      <c r="C39" s="112" t="s">
        <v>281</v>
      </c>
      <c r="D39" s="111" t="s">
        <v>280</v>
      </c>
    </row>
    <row r="40" spans="1:4">
      <c r="A40" s="110" t="s">
        <v>282</v>
      </c>
      <c r="B40" s="110"/>
      <c r="C40" s="112" t="s">
        <v>284</v>
      </c>
      <c r="D40" s="111" t="s">
        <v>283</v>
      </c>
    </row>
    <row r="41" spans="1:4">
      <c r="A41" s="113" t="s">
        <v>285</v>
      </c>
      <c r="C41" s="112" t="s">
        <v>287</v>
      </c>
      <c r="D41" s="111" t="s">
        <v>286</v>
      </c>
    </row>
    <row r="43" spans="1:4">
      <c r="A43" s="110" t="s">
        <v>288</v>
      </c>
      <c r="B43" s="110"/>
    </row>
    <row r="44" spans="1:4">
      <c r="A44" s="113" t="s">
        <v>289</v>
      </c>
      <c r="C44" s="112" t="s">
        <v>291</v>
      </c>
      <c r="D44" s="111" t="s">
        <v>290</v>
      </c>
    </row>
    <row r="45" spans="1:4">
      <c r="A45" s="113" t="s">
        <v>292</v>
      </c>
      <c r="C45" s="112" t="s">
        <v>294</v>
      </c>
      <c r="D45" s="111" t="s">
        <v>293</v>
      </c>
    </row>
    <row r="46" spans="1:4">
      <c r="A46" s="113" t="s">
        <v>295</v>
      </c>
      <c r="C46" s="112" t="s">
        <v>297</v>
      </c>
      <c r="D46" s="111" t="s">
        <v>296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8BC6-302D-4D17-847D-D1852A39924E}">
  <dimension ref="A1:G44"/>
  <sheetViews>
    <sheetView workbookViewId="0">
      <selection activeCell="J13" sqref="J13"/>
    </sheetView>
  </sheetViews>
  <sheetFormatPr defaultColWidth="12.5703125" defaultRowHeight="15"/>
  <cols>
    <col min="1" max="1" width="45.28515625" style="113" customWidth="1"/>
    <col min="2" max="2" width="13.42578125" style="112" customWidth="1"/>
    <col min="3" max="4" width="14.140625" style="111" customWidth="1"/>
    <col min="5" max="5" width="46.7109375" style="113" customWidth="1"/>
    <col min="6" max="6" width="12.5703125" style="112"/>
    <col min="7" max="7" width="13.5703125" style="111" customWidth="1"/>
    <col min="8" max="16384" width="12.5703125" style="113"/>
  </cols>
  <sheetData>
    <row r="1" spans="1:7">
      <c r="A1" s="110" t="s">
        <v>12</v>
      </c>
      <c r="E1" s="110" t="s">
        <v>298</v>
      </c>
    </row>
    <row r="2" spans="1:7">
      <c r="A2" s="113" t="s">
        <v>58</v>
      </c>
      <c r="B2" s="112" t="s">
        <v>300</v>
      </c>
      <c r="C2" s="111" t="s">
        <v>299</v>
      </c>
      <c r="E2" s="113" t="s">
        <v>58</v>
      </c>
      <c r="F2" s="112" t="s">
        <v>300</v>
      </c>
      <c r="G2" s="111" t="s">
        <v>299</v>
      </c>
    </row>
    <row r="3" spans="1:7">
      <c r="A3" s="110" t="s">
        <v>301</v>
      </c>
      <c r="E3" s="110" t="s">
        <v>302</v>
      </c>
    </row>
    <row r="4" spans="1:7">
      <c r="A4" s="110" t="s">
        <v>15</v>
      </c>
      <c r="E4" s="113" t="s">
        <v>303</v>
      </c>
      <c r="F4" s="112" t="s">
        <v>305</v>
      </c>
      <c r="G4" s="111" t="s">
        <v>304</v>
      </c>
    </row>
    <row r="5" spans="1:7">
      <c r="A5" s="113" t="s">
        <v>14</v>
      </c>
      <c r="B5" s="112" t="s">
        <v>307</v>
      </c>
      <c r="C5" s="111" t="s">
        <v>306</v>
      </c>
      <c r="E5" s="113" t="s">
        <v>308</v>
      </c>
      <c r="F5" s="112" t="s">
        <v>310</v>
      </c>
      <c r="G5" s="111" t="s">
        <v>309</v>
      </c>
    </row>
    <row r="6" spans="1:7">
      <c r="A6" s="113" t="s">
        <v>311</v>
      </c>
      <c r="B6" s="112" t="s">
        <v>313</v>
      </c>
      <c r="C6" s="111" t="s">
        <v>312</v>
      </c>
      <c r="E6" s="113" t="s">
        <v>314</v>
      </c>
      <c r="F6" s="112" t="s">
        <v>316</v>
      </c>
      <c r="G6" s="111" t="s">
        <v>315</v>
      </c>
    </row>
    <row r="7" spans="1:7">
      <c r="B7" s="112" t="s">
        <v>318</v>
      </c>
      <c r="C7" s="111" t="s">
        <v>317</v>
      </c>
      <c r="E7" s="113" t="s">
        <v>319</v>
      </c>
      <c r="F7" s="112" t="s">
        <v>321</v>
      </c>
      <c r="G7" s="111" t="s">
        <v>320</v>
      </c>
    </row>
    <row r="8" spans="1:7">
      <c r="A8" s="110" t="s">
        <v>114</v>
      </c>
      <c r="E8" s="110" t="s">
        <v>322</v>
      </c>
      <c r="F8" s="112" t="s">
        <v>324</v>
      </c>
      <c r="G8" s="111" t="s">
        <v>323</v>
      </c>
    </row>
    <row r="9" spans="1:7">
      <c r="A9" s="113" t="s">
        <v>325</v>
      </c>
      <c r="B9" s="112" t="s">
        <v>327</v>
      </c>
      <c r="C9" s="111" t="s">
        <v>326</v>
      </c>
      <c r="E9" s="113" t="s">
        <v>328</v>
      </c>
      <c r="F9" s="112" t="s">
        <v>330</v>
      </c>
      <c r="G9" s="111" t="s">
        <v>329</v>
      </c>
    </row>
    <row r="10" spans="1:7">
      <c r="A10" s="113" t="s">
        <v>331</v>
      </c>
      <c r="B10" s="112" t="s">
        <v>333</v>
      </c>
      <c r="C10" s="111" t="s">
        <v>332</v>
      </c>
      <c r="E10" s="110" t="s">
        <v>334</v>
      </c>
      <c r="F10" s="112" t="s">
        <v>336</v>
      </c>
      <c r="G10" s="111" t="s">
        <v>335</v>
      </c>
    </row>
    <row r="11" spans="1:7">
      <c r="A11" s="113" t="s">
        <v>337</v>
      </c>
      <c r="B11" s="112" t="s">
        <v>339</v>
      </c>
      <c r="C11" s="111" t="s">
        <v>338</v>
      </c>
    </row>
    <row r="12" spans="1:7">
      <c r="A12" s="113" t="s">
        <v>340</v>
      </c>
      <c r="B12" s="112" t="s">
        <v>342</v>
      </c>
      <c r="C12" s="111" t="s">
        <v>341</v>
      </c>
      <c r="E12" s="110" t="s">
        <v>343</v>
      </c>
    </row>
    <row r="13" spans="1:7">
      <c r="B13" s="112" t="s">
        <v>345</v>
      </c>
      <c r="C13" s="111" t="s">
        <v>344</v>
      </c>
      <c r="E13" s="113" t="s">
        <v>346</v>
      </c>
      <c r="F13" s="112" t="s">
        <v>348</v>
      </c>
      <c r="G13" s="111" t="s">
        <v>347</v>
      </c>
    </row>
    <row r="14" spans="1:7">
      <c r="A14" s="110" t="s">
        <v>349</v>
      </c>
      <c r="E14" s="113" t="s">
        <v>350</v>
      </c>
      <c r="F14" s="112" t="s">
        <v>352</v>
      </c>
      <c r="G14" s="111" t="s">
        <v>351</v>
      </c>
    </row>
    <row r="15" spans="1:7">
      <c r="A15" s="113" t="s">
        <v>353</v>
      </c>
      <c r="B15" s="112" t="s">
        <v>355</v>
      </c>
      <c r="C15" s="111" t="s">
        <v>354</v>
      </c>
      <c r="E15" s="113" t="s">
        <v>356</v>
      </c>
      <c r="F15" s="112" t="s">
        <v>358</v>
      </c>
      <c r="G15" s="111" t="s">
        <v>357</v>
      </c>
    </row>
    <row r="16" spans="1:7">
      <c r="A16" s="113" t="s">
        <v>359</v>
      </c>
      <c r="B16" s="112" t="s">
        <v>361</v>
      </c>
      <c r="C16" s="111" t="s">
        <v>360</v>
      </c>
      <c r="E16" s="113" t="s">
        <v>362</v>
      </c>
      <c r="F16" s="112" t="s">
        <v>364</v>
      </c>
      <c r="G16" s="111" t="s">
        <v>363</v>
      </c>
    </row>
    <row r="17" spans="1:7">
      <c r="A17" s="113" t="s">
        <v>365</v>
      </c>
      <c r="B17" s="112" t="s">
        <v>367</v>
      </c>
      <c r="C17" s="111" t="s">
        <v>366</v>
      </c>
      <c r="F17" s="112" t="s">
        <v>369</v>
      </c>
      <c r="G17" s="111" t="s">
        <v>368</v>
      </c>
    </row>
    <row r="18" spans="1:7">
      <c r="A18" s="113" t="s">
        <v>370</v>
      </c>
      <c r="B18" s="112" t="s">
        <v>372</v>
      </c>
      <c r="C18" s="111" t="s">
        <v>371</v>
      </c>
    </row>
    <row r="19" spans="1:7">
      <c r="B19" s="112" t="s">
        <v>374</v>
      </c>
      <c r="C19" s="111" t="s">
        <v>373</v>
      </c>
      <c r="E19" s="113" t="s">
        <v>375</v>
      </c>
      <c r="F19" s="112" t="s">
        <v>377</v>
      </c>
      <c r="G19" s="111" t="s">
        <v>376</v>
      </c>
    </row>
    <row r="20" spans="1:7">
      <c r="A20" s="110" t="s">
        <v>378</v>
      </c>
      <c r="B20" s="112" t="s">
        <v>380</v>
      </c>
      <c r="C20" s="111" t="s">
        <v>379</v>
      </c>
      <c r="E20" s="113" t="s">
        <v>381</v>
      </c>
      <c r="F20" s="112" t="s">
        <v>383</v>
      </c>
      <c r="G20" s="111" t="s">
        <v>382</v>
      </c>
    </row>
    <row r="21" spans="1:7">
      <c r="A21" s="113" t="s">
        <v>381</v>
      </c>
      <c r="B21" s="112" t="s">
        <v>385</v>
      </c>
      <c r="C21" s="111" t="s">
        <v>384</v>
      </c>
      <c r="E21" s="113" t="s">
        <v>386</v>
      </c>
      <c r="F21" s="112" t="s">
        <v>388</v>
      </c>
      <c r="G21" s="111" t="s">
        <v>387</v>
      </c>
    </row>
    <row r="22" spans="1:7">
      <c r="A22" s="113" t="s">
        <v>389</v>
      </c>
      <c r="B22" s="112" t="s">
        <v>391</v>
      </c>
      <c r="C22" s="111" t="s">
        <v>390</v>
      </c>
      <c r="E22" s="113" t="s">
        <v>392</v>
      </c>
      <c r="F22" s="112" t="s">
        <v>394</v>
      </c>
      <c r="G22" s="111" t="s">
        <v>393</v>
      </c>
    </row>
    <row r="23" spans="1:7">
      <c r="A23" s="113" t="s">
        <v>395</v>
      </c>
      <c r="B23" s="112" t="s">
        <v>397</v>
      </c>
      <c r="C23" s="111" t="s">
        <v>396</v>
      </c>
      <c r="E23" s="113" t="s">
        <v>398</v>
      </c>
      <c r="F23" s="112" t="s">
        <v>400</v>
      </c>
      <c r="G23" s="111" t="s">
        <v>399</v>
      </c>
    </row>
    <row r="24" spans="1:7">
      <c r="A24" s="113" t="s">
        <v>401</v>
      </c>
      <c r="B24" s="112" t="s">
        <v>403</v>
      </c>
      <c r="C24" s="111" t="s">
        <v>402</v>
      </c>
      <c r="F24" s="112" t="s">
        <v>405</v>
      </c>
      <c r="G24" s="111" t="s">
        <v>404</v>
      </c>
    </row>
    <row r="25" spans="1:7">
      <c r="E25" s="110" t="s">
        <v>406</v>
      </c>
      <c r="F25" s="112" t="s">
        <v>408</v>
      </c>
      <c r="G25" s="111" t="s">
        <v>407</v>
      </c>
    </row>
    <row r="26" spans="1:7">
      <c r="A26" s="110" t="s">
        <v>409</v>
      </c>
    </row>
    <row r="27" spans="1:7">
      <c r="A27" s="110" t="s">
        <v>55</v>
      </c>
      <c r="E27" s="110" t="s">
        <v>410</v>
      </c>
    </row>
    <row r="28" spans="1:7">
      <c r="A28" s="113" t="s">
        <v>411</v>
      </c>
      <c r="B28" s="112" t="s">
        <v>413</v>
      </c>
      <c r="C28" s="111" t="s">
        <v>412</v>
      </c>
      <c r="E28" s="113" t="s">
        <v>414</v>
      </c>
      <c r="F28" s="112" t="s">
        <v>416</v>
      </c>
      <c r="G28" s="111" t="s">
        <v>415</v>
      </c>
    </row>
    <row r="29" spans="1:7">
      <c r="A29" s="113" t="s">
        <v>417</v>
      </c>
      <c r="B29" s="112" t="s">
        <v>419</v>
      </c>
      <c r="C29" s="111" t="s">
        <v>418</v>
      </c>
      <c r="E29" s="113" t="s">
        <v>420</v>
      </c>
      <c r="F29" s="112" t="s">
        <v>422</v>
      </c>
      <c r="G29" s="111" t="s">
        <v>421</v>
      </c>
    </row>
    <row r="30" spans="1:7">
      <c r="A30" s="113" t="s">
        <v>423</v>
      </c>
      <c r="B30" s="112" t="s">
        <v>425</v>
      </c>
      <c r="C30" s="111" t="s">
        <v>424</v>
      </c>
      <c r="E30" s="113" t="s">
        <v>426</v>
      </c>
      <c r="F30" s="112" t="s">
        <v>428</v>
      </c>
      <c r="G30" s="111" t="s">
        <v>427</v>
      </c>
    </row>
    <row r="31" spans="1:7">
      <c r="A31" s="113" t="s">
        <v>429</v>
      </c>
      <c r="B31" s="112" t="s">
        <v>431</v>
      </c>
      <c r="C31" s="111" t="s">
        <v>430</v>
      </c>
      <c r="E31" s="113" t="s">
        <v>362</v>
      </c>
      <c r="F31" s="112" t="s">
        <v>432</v>
      </c>
      <c r="G31" s="111" t="s">
        <v>430</v>
      </c>
    </row>
    <row r="32" spans="1:7">
      <c r="B32" s="112" t="s">
        <v>434</v>
      </c>
      <c r="C32" s="111" t="s">
        <v>433</v>
      </c>
      <c r="F32" s="112" t="s">
        <v>436</v>
      </c>
      <c r="G32" s="111" t="s">
        <v>435</v>
      </c>
    </row>
    <row r="33" spans="1:7">
      <c r="A33" s="110" t="s">
        <v>437</v>
      </c>
    </row>
    <row r="34" spans="1:7">
      <c r="A34" s="113" t="s">
        <v>438</v>
      </c>
      <c r="B34" s="112" t="s">
        <v>440</v>
      </c>
      <c r="C34" s="111" t="s">
        <v>439</v>
      </c>
      <c r="E34" s="113" t="s">
        <v>441</v>
      </c>
      <c r="F34" s="112" t="s">
        <v>443</v>
      </c>
      <c r="G34" s="111" t="s">
        <v>442</v>
      </c>
    </row>
    <row r="35" spans="1:7">
      <c r="A35" s="113" t="s">
        <v>444</v>
      </c>
      <c r="B35" s="112" t="s">
        <v>446</v>
      </c>
      <c r="C35" s="111" t="s">
        <v>445</v>
      </c>
      <c r="E35" s="113" t="s">
        <v>447</v>
      </c>
      <c r="F35" s="112" t="s">
        <v>449</v>
      </c>
      <c r="G35" s="111" t="s">
        <v>448</v>
      </c>
    </row>
    <row r="36" spans="1:7">
      <c r="A36" s="113" t="s">
        <v>450</v>
      </c>
      <c r="B36" s="112" t="s">
        <v>452</v>
      </c>
      <c r="C36" s="111" t="s">
        <v>451</v>
      </c>
      <c r="E36" s="113" t="s">
        <v>16</v>
      </c>
      <c r="F36" s="112" t="s">
        <v>454</v>
      </c>
      <c r="G36" s="111" t="s">
        <v>453</v>
      </c>
    </row>
    <row r="37" spans="1:7">
      <c r="A37" s="113" t="s">
        <v>455</v>
      </c>
      <c r="B37" s="112" t="s">
        <v>457</v>
      </c>
      <c r="C37" s="111" t="s">
        <v>456</v>
      </c>
      <c r="E37" s="113" t="s">
        <v>458</v>
      </c>
      <c r="F37" s="112" t="s">
        <v>460</v>
      </c>
      <c r="G37" s="111" t="s">
        <v>459</v>
      </c>
    </row>
    <row r="38" spans="1:7">
      <c r="B38" s="112" t="s">
        <v>462</v>
      </c>
      <c r="C38" s="111" t="s">
        <v>461</v>
      </c>
      <c r="E38" s="113" t="s">
        <v>463</v>
      </c>
      <c r="F38" s="112" t="s">
        <v>465</v>
      </c>
      <c r="G38" s="111" t="s">
        <v>464</v>
      </c>
    </row>
    <row r="39" spans="1:7">
      <c r="A39" s="113" t="s">
        <v>466</v>
      </c>
      <c r="B39" s="112" t="s">
        <v>467</v>
      </c>
      <c r="F39" s="112" t="s">
        <v>469</v>
      </c>
      <c r="G39" s="111" t="s">
        <v>468</v>
      </c>
    </row>
    <row r="40" spans="1:7">
      <c r="A40" s="113" t="s">
        <v>470</v>
      </c>
      <c r="B40" s="112" t="s">
        <v>472</v>
      </c>
      <c r="C40" s="111" t="s">
        <v>471</v>
      </c>
      <c r="E40" s="110" t="s">
        <v>473</v>
      </c>
      <c r="F40" s="112" t="s">
        <v>475</v>
      </c>
      <c r="G40" s="111" t="s">
        <v>474</v>
      </c>
    </row>
    <row r="41" spans="1:7">
      <c r="A41" s="113" t="s">
        <v>13</v>
      </c>
      <c r="B41" s="112" t="s">
        <v>194</v>
      </c>
      <c r="C41" s="111" t="s">
        <v>192</v>
      </c>
    </row>
    <row r="42" spans="1:7">
      <c r="A42" s="110" t="s">
        <v>476</v>
      </c>
      <c r="B42" s="112" t="s">
        <v>478</v>
      </c>
      <c r="C42" s="111" t="s">
        <v>477</v>
      </c>
      <c r="E42" s="110" t="s">
        <v>479</v>
      </c>
      <c r="F42" s="112" t="s">
        <v>481</v>
      </c>
      <c r="G42" s="111" t="s">
        <v>480</v>
      </c>
    </row>
    <row r="43" spans="1:7">
      <c r="A43" s="113" t="s">
        <v>482</v>
      </c>
      <c r="B43" s="112" t="s">
        <v>483</v>
      </c>
    </row>
    <row r="44" spans="1:7">
      <c r="A44" s="110" t="s">
        <v>484</v>
      </c>
      <c r="B44" s="112" t="s">
        <v>486</v>
      </c>
      <c r="C44" s="111" t="s">
        <v>485</v>
      </c>
      <c r="E44" s="110" t="s">
        <v>484</v>
      </c>
      <c r="F44" s="112" t="s">
        <v>486</v>
      </c>
      <c r="G44" s="111" t="s">
        <v>485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3D5A-C0DC-4C50-9015-7E1B4CB2105A}">
  <dimension ref="A1:G49"/>
  <sheetViews>
    <sheetView zoomScale="85" zoomScaleNormal="85" workbookViewId="0">
      <selection activeCell="I18" sqref="I18"/>
    </sheetView>
  </sheetViews>
  <sheetFormatPr defaultColWidth="12.5703125" defaultRowHeight="15"/>
  <cols>
    <col min="1" max="1" width="60.28515625" style="113" customWidth="1"/>
    <col min="2" max="2" width="6.140625" style="113" bestFit="1" customWidth="1"/>
    <col min="3" max="3" width="12.5703125" style="112"/>
    <col min="4" max="4" width="12.5703125" style="111"/>
    <col min="5" max="5" width="12.5703125" style="113"/>
    <col min="6" max="6" width="19" style="113" bestFit="1" customWidth="1"/>
    <col min="7" max="7" width="12.5703125" style="112"/>
    <col min="8" max="16384" width="12.5703125" style="113"/>
  </cols>
  <sheetData>
    <row r="1" spans="1:7">
      <c r="A1" s="110" t="s">
        <v>57</v>
      </c>
      <c r="B1" s="110"/>
    </row>
    <row r="3" spans="1:7">
      <c r="A3" s="113" t="s">
        <v>58</v>
      </c>
      <c r="B3" s="113" t="s">
        <v>982</v>
      </c>
      <c r="C3" s="112" t="s">
        <v>60</v>
      </c>
      <c r="D3" s="111" t="s">
        <v>59</v>
      </c>
      <c r="G3" s="112" t="s">
        <v>60</v>
      </c>
    </row>
    <row r="4" spans="1:7">
      <c r="A4" s="113" t="s">
        <v>61</v>
      </c>
      <c r="C4" s="112" t="s">
        <v>63</v>
      </c>
      <c r="D4" s="111" t="s">
        <v>62</v>
      </c>
      <c r="G4" s="112" t="s">
        <v>63</v>
      </c>
    </row>
    <row r="5" spans="1:7">
      <c r="A5" s="113" t="s">
        <v>64</v>
      </c>
      <c r="C5" s="112" t="s">
        <v>66</v>
      </c>
      <c r="D5" s="111" t="s">
        <v>65</v>
      </c>
      <c r="G5" s="112" t="s">
        <v>66</v>
      </c>
    </row>
    <row r="6" spans="1:7">
      <c r="A6" s="113" t="s">
        <v>67</v>
      </c>
      <c r="C6" s="112" t="s">
        <v>69</v>
      </c>
      <c r="D6" s="111" t="s">
        <v>68</v>
      </c>
      <c r="G6" s="112" t="s">
        <v>69</v>
      </c>
    </row>
    <row r="7" spans="1:7">
      <c r="A7" s="113" t="s">
        <v>70</v>
      </c>
      <c r="C7" s="112" t="s">
        <v>72</v>
      </c>
      <c r="D7" s="111" t="s">
        <v>71</v>
      </c>
      <c r="G7" s="112" t="s">
        <v>72</v>
      </c>
    </row>
    <row r="8" spans="1:7">
      <c r="A8" s="113" t="s">
        <v>73</v>
      </c>
      <c r="C8" s="112" t="s">
        <v>75</v>
      </c>
      <c r="D8" s="111" t="s">
        <v>74</v>
      </c>
      <c r="G8" s="112" t="s">
        <v>75</v>
      </c>
    </row>
    <row r="9" spans="1:7" s="334" customFormat="1">
      <c r="A9" s="334" t="s">
        <v>76</v>
      </c>
      <c r="C9" s="335" t="s">
        <v>78</v>
      </c>
      <c r="D9" s="336" t="s">
        <v>77</v>
      </c>
      <c r="F9" s="337">
        <f>8500000000*0.02</f>
        <v>170000000</v>
      </c>
      <c r="G9" s="335" t="s">
        <v>78</v>
      </c>
    </row>
    <row r="10" spans="1:7">
      <c r="A10" s="113" t="s">
        <v>79</v>
      </c>
      <c r="C10" s="112" t="s">
        <v>81</v>
      </c>
      <c r="D10" s="111" t="s">
        <v>80</v>
      </c>
      <c r="G10" s="112" t="s">
        <v>81</v>
      </c>
    </row>
    <row r="11" spans="1:7">
      <c r="A11" s="113" t="s">
        <v>82</v>
      </c>
      <c r="C11" s="112" t="s">
        <v>84</v>
      </c>
      <c r="D11" s="111" t="s">
        <v>83</v>
      </c>
      <c r="G11" s="112" t="s">
        <v>84</v>
      </c>
    </row>
    <row r="12" spans="1:7">
      <c r="A12" s="113" t="s">
        <v>85</v>
      </c>
      <c r="C12" s="112" t="s">
        <v>87</v>
      </c>
      <c r="D12" s="111" t="s">
        <v>86</v>
      </c>
      <c r="G12" s="112" t="s">
        <v>87</v>
      </c>
    </row>
    <row r="13" spans="1:7">
      <c r="A13" s="110" t="s">
        <v>88</v>
      </c>
      <c r="B13" s="110"/>
      <c r="C13" s="112" t="s">
        <v>90</v>
      </c>
      <c r="D13" s="111" t="s">
        <v>89</v>
      </c>
      <c r="G13" s="112" t="s">
        <v>90</v>
      </c>
    </row>
    <row r="14" spans="1:7">
      <c r="A14" s="113" t="s">
        <v>91</v>
      </c>
      <c r="C14" s="112" t="s">
        <v>93</v>
      </c>
      <c r="D14" s="111" t="s">
        <v>92</v>
      </c>
      <c r="G14" s="112" t="s">
        <v>93</v>
      </c>
    </row>
    <row r="15" spans="1:7">
      <c r="A15" s="113" t="s">
        <v>94</v>
      </c>
      <c r="C15" s="112" t="s">
        <v>96</v>
      </c>
      <c r="D15" s="111" t="s">
        <v>95</v>
      </c>
      <c r="G15" s="112" t="s">
        <v>96</v>
      </c>
    </row>
    <row r="16" spans="1:7">
      <c r="A16" s="110" t="s">
        <v>97</v>
      </c>
      <c r="B16" s="110"/>
      <c r="C16" s="112" t="s">
        <v>99</v>
      </c>
      <c r="D16" s="111" t="s">
        <v>98</v>
      </c>
      <c r="G16" s="112" t="s">
        <v>99</v>
      </c>
    </row>
    <row r="17" spans="1:7">
      <c r="A17" s="113" t="s">
        <v>100</v>
      </c>
      <c r="C17" s="112" t="s">
        <v>102</v>
      </c>
      <c r="D17" s="111" t="s">
        <v>101</v>
      </c>
      <c r="G17" s="112" t="s">
        <v>102</v>
      </c>
    </row>
    <row r="18" spans="1:7">
      <c r="A18" s="110" t="s">
        <v>103</v>
      </c>
      <c r="B18" s="110"/>
      <c r="C18" s="112" t="s">
        <v>105</v>
      </c>
      <c r="D18" s="111" t="s">
        <v>104</v>
      </c>
      <c r="G18" s="112" t="s">
        <v>105</v>
      </c>
    </row>
    <row r="19" spans="1:7">
      <c r="A19" s="113" t="s">
        <v>106</v>
      </c>
      <c r="C19" s="112" t="s">
        <v>108</v>
      </c>
      <c r="D19" s="111" t="s">
        <v>107</v>
      </c>
      <c r="G19" s="112" t="s">
        <v>108</v>
      </c>
    </row>
    <row r="20" spans="1:7">
      <c r="A20" s="110" t="s">
        <v>109</v>
      </c>
      <c r="B20" s="110" t="s">
        <v>983</v>
      </c>
      <c r="C20" s="112" t="s">
        <v>111</v>
      </c>
      <c r="D20" s="111" t="s">
        <v>110</v>
      </c>
      <c r="G20" s="112" t="s">
        <v>111</v>
      </c>
    </row>
    <row r="21" spans="1:7">
      <c r="A21" s="113" t="s">
        <v>15</v>
      </c>
      <c r="C21" s="112" t="s">
        <v>113</v>
      </c>
      <c r="D21" s="111" t="s">
        <v>112</v>
      </c>
      <c r="G21" s="112" t="s">
        <v>113</v>
      </c>
    </row>
    <row r="22" spans="1:7">
      <c r="A22" s="113" t="s">
        <v>114</v>
      </c>
      <c r="C22" s="112" t="s">
        <v>116</v>
      </c>
      <c r="D22" s="111" t="s">
        <v>115</v>
      </c>
      <c r="G22" s="112" t="s">
        <v>116</v>
      </c>
    </row>
    <row r="23" spans="1:7">
      <c r="A23" s="113" t="s">
        <v>117</v>
      </c>
      <c r="C23" s="112" t="s">
        <v>119</v>
      </c>
      <c r="D23" s="111" t="s">
        <v>118</v>
      </c>
      <c r="G23" s="112" t="s">
        <v>119</v>
      </c>
    </row>
    <row r="24" spans="1:7">
      <c r="A24" s="113" t="s">
        <v>120</v>
      </c>
      <c r="C24" s="112" t="s">
        <v>122</v>
      </c>
      <c r="D24" s="111" t="s">
        <v>121</v>
      </c>
      <c r="G24" s="112" t="s">
        <v>122</v>
      </c>
    </row>
    <row r="25" spans="1:7">
      <c r="A25" s="110" t="s">
        <v>123</v>
      </c>
      <c r="B25" s="110"/>
      <c r="C25" s="112" t="s">
        <v>125</v>
      </c>
      <c r="D25" s="111" t="s">
        <v>124</v>
      </c>
      <c r="G25" s="112" t="s">
        <v>125</v>
      </c>
    </row>
    <row r="26" spans="1:7">
      <c r="A26" s="113" t="s">
        <v>117</v>
      </c>
      <c r="C26" s="112" t="s">
        <v>127</v>
      </c>
      <c r="D26" s="111" t="s">
        <v>126</v>
      </c>
      <c r="G26" s="112" t="s">
        <v>127</v>
      </c>
    </row>
    <row r="27" spans="1:7">
      <c r="A27" s="113" t="s">
        <v>128</v>
      </c>
      <c r="C27" s="112" t="s">
        <v>130</v>
      </c>
      <c r="D27" s="111" t="s">
        <v>129</v>
      </c>
      <c r="G27" s="112" t="s">
        <v>130</v>
      </c>
    </row>
    <row r="28" spans="1:7">
      <c r="A28" s="110" t="s">
        <v>131</v>
      </c>
      <c r="B28" s="110"/>
      <c r="C28" s="112" t="s">
        <v>133</v>
      </c>
      <c r="D28" s="111" t="s">
        <v>132</v>
      </c>
      <c r="G28" s="112" t="s">
        <v>133</v>
      </c>
    </row>
    <row r="29" spans="1:7">
      <c r="A29" s="113" t="s">
        <v>134</v>
      </c>
      <c r="C29" s="112" t="s">
        <v>136</v>
      </c>
      <c r="D29" s="111" t="s">
        <v>135</v>
      </c>
      <c r="G29" s="112" t="s">
        <v>136</v>
      </c>
    </row>
    <row r="30" spans="1:7">
      <c r="A30" s="110" t="s">
        <v>137</v>
      </c>
      <c r="B30" s="110"/>
      <c r="C30" s="112" t="s">
        <v>139</v>
      </c>
      <c r="D30" s="111" t="s">
        <v>138</v>
      </c>
      <c r="G30" s="112" t="s">
        <v>139</v>
      </c>
    </row>
    <row r="31" spans="1:7">
      <c r="A31" s="113" t="s">
        <v>140</v>
      </c>
      <c r="C31" s="112" t="s">
        <v>142</v>
      </c>
      <c r="D31" s="111" t="s">
        <v>141</v>
      </c>
      <c r="G31" s="112" t="s">
        <v>142</v>
      </c>
    </row>
    <row r="32" spans="1:7">
      <c r="A32" s="110" t="s">
        <v>143</v>
      </c>
      <c r="B32" s="110"/>
      <c r="C32" s="112" t="s">
        <v>145</v>
      </c>
      <c r="D32" s="111" t="s">
        <v>144</v>
      </c>
      <c r="G32" s="112" t="s">
        <v>145</v>
      </c>
    </row>
    <row r="33" spans="1:7">
      <c r="A33" s="113" t="s">
        <v>146</v>
      </c>
      <c r="C33" s="112" t="s">
        <v>148</v>
      </c>
      <c r="D33" s="111" t="s">
        <v>147</v>
      </c>
      <c r="G33" s="112" t="s">
        <v>148</v>
      </c>
    </row>
    <row r="34" spans="1:7">
      <c r="A34" s="113" t="s">
        <v>149</v>
      </c>
      <c r="C34" s="112" t="s">
        <v>151</v>
      </c>
      <c r="D34" s="111" t="s">
        <v>150</v>
      </c>
      <c r="G34" s="112" t="s">
        <v>151</v>
      </c>
    </row>
    <row r="35" spans="1:7">
      <c r="A35" s="113" t="s">
        <v>152</v>
      </c>
      <c r="C35" s="112" t="s">
        <v>154</v>
      </c>
      <c r="D35" s="111" t="s">
        <v>153</v>
      </c>
      <c r="G35" s="112" t="s">
        <v>154</v>
      </c>
    </row>
    <row r="36" spans="1:7">
      <c r="A36" s="113" t="s">
        <v>155</v>
      </c>
      <c r="C36" s="112" t="s">
        <v>157</v>
      </c>
      <c r="D36" s="111" t="s">
        <v>156</v>
      </c>
      <c r="G36" s="112" t="s">
        <v>157</v>
      </c>
    </row>
    <row r="37" spans="1:7">
      <c r="A37" s="113" t="s">
        <v>158</v>
      </c>
      <c r="C37" s="112" t="s">
        <v>160</v>
      </c>
      <c r="D37" s="111" t="s">
        <v>159</v>
      </c>
      <c r="G37" s="112" t="s">
        <v>160</v>
      </c>
    </row>
    <row r="38" spans="1:7">
      <c r="A38" s="113" t="s">
        <v>161</v>
      </c>
      <c r="C38" s="112" t="s">
        <v>163</v>
      </c>
      <c r="D38" s="111" t="s">
        <v>162</v>
      </c>
      <c r="G38" s="112" t="s">
        <v>163</v>
      </c>
    </row>
    <row r="39" spans="1:7">
      <c r="A39" s="113" t="s">
        <v>164</v>
      </c>
      <c r="C39" s="112" t="s">
        <v>166</v>
      </c>
      <c r="D39" s="111" t="s">
        <v>165</v>
      </c>
      <c r="G39" s="112" t="s">
        <v>166</v>
      </c>
    </row>
    <row r="40" spans="1:7">
      <c r="A40" s="113" t="s">
        <v>167</v>
      </c>
      <c r="C40" s="112" t="s">
        <v>169</v>
      </c>
      <c r="D40" s="111" t="s">
        <v>168</v>
      </c>
      <c r="G40" s="112" t="s">
        <v>169</v>
      </c>
    </row>
    <row r="41" spans="1:7">
      <c r="A41" s="110" t="s">
        <v>170</v>
      </c>
      <c r="B41" s="110"/>
      <c r="C41" s="112" t="s">
        <v>172</v>
      </c>
      <c r="D41" s="111" t="s">
        <v>171</v>
      </c>
      <c r="G41" s="112" t="s">
        <v>172</v>
      </c>
    </row>
    <row r="42" spans="1:7">
      <c r="A42" s="113" t="s">
        <v>173</v>
      </c>
      <c r="C42" s="112" t="s">
        <v>175</v>
      </c>
      <c r="D42" s="111" t="s">
        <v>174</v>
      </c>
      <c r="G42" s="112" t="s">
        <v>175</v>
      </c>
    </row>
    <row r="43" spans="1:7">
      <c r="A43" s="110" t="s">
        <v>176</v>
      </c>
      <c r="B43" s="110"/>
      <c r="C43" s="112" t="s">
        <v>172</v>
      </c>
      <c r="D43" s="111" t="s">
        <v>177</v>
      </c>
      <c r="G43" s="112" t="s">
        <v>172</v>
      </c>
    </row>
    <row r="44" spans="1:7">
      <c r="A44" s="113" t="s">
        <v>178</v>
      </c>
      <c r="C44" s="112" t="s">
        <v>180</v>
      </c>
      <c r="D44" s="111" t="s">
        <v>179</v>
      </c>
      <c r="G44" s="112" t="s">
        <v>180</v>
      </c>
    </row>
    <row r="45" spans="1:7">
      <c r="A45" s="113" t="s">
        <v>181</v>
      </c>
      <c r="C45" s="112" t="s">
        <v>183</v>
      </c>
      <c r="D45" s="111" t="s">
        <v>182</v>
      </c>
      <c r="G45" s="112" t="s">
        <v>183</v>
      </c>
    </row>
    <row r="46" spans="1:7">
      <c r="A46" s="110" t="s">
        <v>184</v>
      </c>
      <c r="B46" s="110"/>
      <c r="C46" s="112" t="s">
        <v>186</v>
      </c>
      <c r="D46" s="111" t="s">
        <v>185</v>
      </c>
      <c r="G46" s="112" t="s">
        <v>186</v>
      </c>
    </row>
    <row r="47" spans="1:7">
      <c r="A47" s="113" t="s">
        <v>187</v>
      </c>
      <c r="C47" s="112" t="s">
        <v>189</v>
      </c>
      <c r="D47" s="111" t="s">
        <v>188</v>
      </c>
      <c r="G47" s="112" t="s">
        <v>189</v>
      </c>
    </row>
    <row r="48" spans="1:7">
      <c r="A48" s="113" t="s">
        <v>190</v>
      </c>
      <c r="C48" s="112" t="s">
        <v>192</v>
      </c>
      <c r="D48" s="111" t="s">
        <v>191</v>
      </c>
      <c r="G48" s="112" t="s">
        <v>192</v>
      </c>
    </row>
    <row r="49" spans="1:7">
      <c r="A49" s="110" t="s">
        <v>193</v>
      </c>
      <c r="B49" s="110"/>
      <c r="C49" s="112" t="s">
        <v>194</v>
      </c>
      <c r="D49" s="111" t="s">
        <v>192</v>
      </c>
      <c r="G49" s="112" t="s">
        <v>194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F635-CD92-4585-97B7-94C6FA417E04}">
  <dimension ref="A1:Z11"/>
  <sheetViews>
    <sheetView workbookViewId="0">
      <selection activeCell="H28" sqref="H28"/>
    </sheetView>
  </sheetViews>
  <sheetFormatPr defaultRowHeight="12.75"/>
  <cols>
    <col min="1" max="1" width="18.42578125" bestFit="1" customWidth="1"/>
    <col min="2" max="5" width="18.28515625" bestFit="1" customWidth="1"/>
    <col min="6" max="6" width="16.5703125" bestFit="1" customWidth="1"/>
    <col min="7" max="7" width="18.28515625" bestFit="1" customWidth="1"/>
    <col min="8" max="8" width="16.5703125" bestFit="1" customWidth="1"/>
    <col min="9" max="10" width="18.28515625" bestFit="1" customWidth="1"/>
    <col min="11" max="12" width="16.5703125" bestFit="1" customWidth="1"/>
    <col min="14" max="14" width="15.5703125" bestFit="1" customWidth="1"/>
    <col min="15" max="18" width="15.5703125" style="33" bestFit="1" customWidth="1"/>
    <col min="19" max="19" width="14" style="33" bestFit="1" customWidth="1"/>
    <col min="20" max="20" width="15.5703125" style="33" bestFit="1" customWidth="1"/>
    <col min="21" max="21" width="14" style="33" bestFit="1" customWidth="1"/>
    <col min="22" max="23" width="15.5703125" style="33" bestFit="1" customWidth="1"/>
    <col min="24" max="24" width="14" style="33" bestFit="1" customWidth="1"/>
    <col min="25" max="25" width="16.5703125" style="33" bestFit="1" customWidth="1"/>
    <col min="26" max="26" width="8.5703125" style="33" bestFit="1" customWidth="1"/>
  </cols>
  <sheetData>
    <row r="1" spans="1:26">
      <c r="A1" s="338" t="s">
        <v>984</v>
      </c>
    </row>
    <row r="6" spans="1:26">
      <c r="A6">
        <v>2017</v>
      </c>
      <c r="B6">
        <v>2018</v>
      </c>
      <c r="C6">
        <v>2019</v>
      </c>
      <c r="D6" s="33">
        <v>2020</v>
      </c>
      <c r="E6" s="33">
        <v>2021</v>
      </c>
      <c r="F6" s="33">
        <v>2022</v>
      </c>
      <c r="G6" s="33">
        <v>2023</v>
      </c>
      <c r="H6" s="33">
        <v>2024</v>
      </c>
      <c r="I6" s="33">
        <v>2025</v>
      </c>
      <c r="J6" s="33">
        <v>2026</v>
      </c>
      <c r="K6" s="33">
        <v>2027</v>
      </c>
    </row>
    <row r="7" spans="1:26">
      <c r="A7" s="348">
        <v>1198000000</v>
      </c>
      <c r="B7" s="348">
        <v>1615000000</v>
      </c>
      <c r="C7" s="348">
        <v>1029000000</v>
      </c>
      <c r="D7" s="348">
        <v>1826000000</v>
      </c>
      <c r="E7" s="348">
        <v>1275000000</v>
      </c>
      <c r="F7" s="348">
        <v>385000000</v>
      </c>
      <c r="G7" s="348">
        <v>1028000000</v>
      </c>
      <c r="H7" s="348">
        <v>750000000</v>
      </c>
      <c r="I7" s="348">
        <v>1000000000</v>
      </c>
      <c r="J7" s="348">
        <v>1000000000</v>
      </c>
      <c r="K7" s="348">
        <v>500000000</v>
      </c>
      <c r="L7" s="349">
        <f>SUM(A7:K7)</f>
        <v>11606000000</v>
      </c>
      <c r="M7" s="338" t="s">
        <v>986</v>
      </c>
      <c r="N7" s="347"/>
      <c r="O7" s="347"/>
      <c r="P7" s="347"/>
      <c r="Q7" s="347"/>
      <c r="R7" s="347"/>
      <c r="S7" s="347"/>
      <c r="T7" s="347"/>
      <c r="U7" s="347"/>
      <c r="V7" s="347"/>
      <c r="W7" s="347"/>
      <c r="X7" s="347"/>
      <c r="Y7" s="347"/>
      <c r="Z7" s="347"/>
    </row>
    <row r="8" spans="1:26">
      <c r="A8" s="339">
        <v>7.2999999999999995E-2</v>
      </c>
      <c r="B8" s="339">
        <v>7.0999999999999994E-2</v>
      </c>
      <c r="C8" s="339">
        <v>5.3999999999999999E-2</v>
      </c>
      <c r="D8" s="339">
        <v>5.8999999999999997E-2</v>
      </c>
      <c r="E8" s="339">
        <v>1.6E-2</v>
      </c>
      <c r="F8" s="339">
        <v>0</v>
      </c>
      <c r="G8" s="339">
        <v>2.3E-2</v>
      </c>
      <c r="H8" s="339">
        <v>2.3E-2</v>
      </c>
      <c r="I8" s="339">
        <v>1.4999999999999999E-2</v>
      </c>
      <c r="J8" s="339">
        <v>1.6E-2</v>
      </c>
      <c r="K8" s="339">
        <v>1.4999999999999999E-2</v>
      </c>
      <c r="L8" s="350">
        <f>L11/L7</f>
        <v>0.02</v>
      </c>
    </row>
    <row r="9" spans="1:26">
      <c r="A9" s="340">
        <f>A8*A7</f>
        <v>87454000</v>
      </c>
      <c r="B9" s="340">
        <f t="shared" ref="B9:K9" si="0">B8*B7</f>
        <v>114664999.99999999</v>
      </c>
      <c r="C9" s="340">
        <f t="shared" si="0"/>
        <v>55566000</v>
      </c>
      <c r="D9" s="340">
        <f t="shared" si="0"/>
        <v>107734000</v>
      </c>
      <c r="E9" s="340">
        <f t="shared" si="0"/>
        <v>20400000</v>
      </c>
      <c r="F9" s="340">
        <f t="shared" si="0"/>
        <v>0</v>
      </c>
      <c r="G9" s="340">
        <f t="shared" si="0"/>
        <v>23644000</v>
      </c>
      <c r="H9" s="340">
        <f t="shared" si="0"/>
        <v>17250000</v>
      </c>
      <c r="I9" s="340">
        <f t="shared" si="0"/>
        <v>15000000</v>
      </c>
      <c r="J9" s="340">
        <f t="shared" si="0"/>
        <v>16000000</v>
      </c>
      <c r="K9" s="340">
        <f t="shared" si="0"/>
        <v>7500000</v>
      </c>
      <c r="L9" s="340">
        <f>SUM(A9:K9)</f>
        <v>465213000</v>
      </c>
    </row>
    <row r="11" spans="1:26">
      <c r="A11" s="348">
        <f>A7*0.02</f>
        <v>23960000</v>
      </c>
      <c r="B11" s="348">
        <f t="shared" ref="B11:K11" si="1">B7*0.02</f>
        <v>32300000</v>
      </c>
      <c r="C11" s="348">
        <f t="shared" si="1"/>
        <v>20580000</v>
      </c>
      <c r="D11" s="348">
        <f t="shared" si="1"/>
        <v>36520000</v>
      </c>
      <c r="E11" s="348">
        <f t="shared" si="1"/>
        <v>25500000</v>
      </c>
      <c r="F11" s="348">
        <f t="shared" si="1"/>
        <v>7700000</v>
      </c>
      <c r="G11" s="348">
        <f t="shared" si="1"/>
        <v>20560000</v>
      </c>
      <c r="H11" s="348">
        <f t="shared" si="1"/>
        <v>15000000</v>
      </c>
      <c r="I11" s="348">
        <f t="shared" si="1"/>
        <v>20000000</v>
      </c>
      <c r="J11" s="348">
        <f t="shared" si="1"/>
        <v>20000000</v>
      </c>
      <c r="K11" s="348">
        <f t="shared" si="1"/>
        <v>10000000</v>
      </c>
      <c r="L11" s="349">
        <f>SUM(A11:K11)</f>
        <v>232120000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4922-139A-4E9E-B8E9-51D85A8818DA}">
  <dimension ref="A1:V943"/>
  <sheetViews>
    <sheetView tabSelected="1" workbookViewId="0">
      <selection activeCell="E5" sqref="E5:G25"/>
    </sheetView>
  </sheetViews>
  <sheetFormatPr defaultColWidth="17.28515625" defaultRowHeight="15" customHeight="1"/>
  <cols>
    <col min="1" max="1" width="50.7109375" style="120" customWidth="1"/>
    <col min="2" max="4" width="14.85546875" style="120" customWidth="1"/>
    <col min="5" max="6" width="17.28515625" style="120"/>
    <col min="7" max="7" width="19.42578125" style="120" customWidth="1"/>
    <col min="8" max="16384" width="17.28515625" style="120"/>
  </cols>
  <sheetData>
    <row r="1" spans="1:22" ht="12.75" customHeight="1">
      <c r="A1" s="117" t="s">
        <v>987</v>
      </c>
      <c r="B1" s="118"/>
      <c r="C1" s="118"/>
      <c r="D1" s="118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</row>
    <row r="2" spans="1:22" ht="12.75" customHeight="1">
      <c r="A2" s="121" t="s">
        <v>56</v>
      </c>
      <c r="B2" s="122"/>
      <c r="C2" s="121"/>
      <c r="D2" s="121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</row>
    <row r="3" spans="1:22" ht="12.75" customHeight="1">
      <c r="A3" s="123"/>
      <c r="B3" s="124"/>
      <c r="C3" s="124"/>
      <c r="D3" s="124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</row>
    <row r="4" spans="1:22" ht="12.75" customHeight="1">
      <c r="B4" s="124"/>
      <c r="C4" s="124"/>
      <c r="D4" s="124"/>
      <c r="E4" s="125"/>
      <c r="F4" s="119"/>
      <c r="G4" s="126"/>
      <c r="H4" s="127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</row>
    <row r="5" spans="1:22" ht="12.75" customHeight="1">
      <c r="A5" s="127" t="s">
        <v>489</v>
      </c>
      <c r="B5" s="128">
        <v>60</v>
      </c>
      <c r="C5" s="129"/>
      <c r="D5" s="130"/>
      <c r="E5" s="119" t="s">
        <v>489</v>
      </c>
      <c r="F5" s="119">
        <v>60</v>
      </c>
      <c r="G5" s="126"/>
      <c r="H5" s="127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</row>
    <row r="6" spans="1:22" ht="12.75" customHeight="1">
      <c r="A6" s="131" t="s">
        <v>490</v>
      </c>
      <c r="B6" s="115">
        <v>193023000</v>
      </c>
      <c r="C6" s="131"/>
      <c r="D6" s="132"/>
      <c r="E6" s="119" t="s">
        <v>490</v>
      </c>
      <c r="F6" s="119">
        <v>193023000</v>
      </c>
      <c r="G6" s="126"/>
      <c r="H6" s="12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</row>
    <row r="7" spans="1:22" ht="12.75" customHeight="1">
      <c r="A7" s="122" t="s">
        <v>491</v>
      </c>
      <c r="B7" s="122">
        <f>B5*B6</f>
        <v>11581380000</v>
      </c>
      <c r="C7" s="122"/>
      <c r="D7" s="122"/>
      <c r="E7" s="119" t="s">
        <v>491</v>
      </c>
      <c r="F7" s="119">
        <v>11581380000</v>
      </c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</row>
    <row r="8" spans="1:22" ht="12.75" customHeight="1">
      <c r="C8" s="127"/>
      <c r="D8" s="127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</row>
    <row r="9" spans="1:22" ht="12.75" customHeight="1">
      <c r="A9" s="127" t="s">
        <v>492</v>
      </c>
      <c r="B9" s="133">
        <f>B7+'Step 1'!B26-'Step 1'!B11</f>
        <v>28890180000</v>
      </c>
      <c r="C9" s="127"/>
      <c r="D9" s="122"/>
      <c r="E9" s="119" t="s">
        <v>492</v>
      </c>
      <c r="F9" s="119">
        <v>28890180000</v>
      </c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</row>
    <row r="10" spans="1:22" ht="12.75" customHeight="1">
      <c r="A10" s="127"/>
      <c r="B10" s="127"/>
      <c r="C10" s="122"/>
      <c r="D10" s="122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</row>
    <row r="11" spans="1:22" ht="12.75" customHeight="1">
      <c r="A11" s="122" t="s">
        <v>989</v>
      </c>
      <c r="B11" s="122">
        <v>1411800000</v>
      </c>
      <c r="C11" s="122"/>
      <c r="D11" s="119"/>
      <c r="E11" s="119" t="s">
        <v>989</v>
      </c>
      <c r="F11" s="119">
        <v>1411800000</v>
      </c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</row>
    <row r="12" spans="1:22" ht="12.75" customHeight="1">
      <c r="A12" s="122" t="s">
        <v>988</v>
      </c>
      <c r="C12" s="122">
        <v>250000000</v>
      </c>
      <c r="D12" s="119"/>
      <c r="E12" s="119" t="s">
        <v>988</v>
      </c>
      <c r="F12" s="119"/>
      <c r="G12" s="119">
        <v>250000000</v>
      </c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</row>
    <row r="13" spans="1:22" ht="12.75" customHeight="1">
      <c r="A13" s="122" t="s">
        <v>990</v>
      </c>
      <c r="C13" s="122">
        <v>300000000</v>
      </c>
      <c r="D13" s="119"/>
      <c r="E13" s="119" t="s">
        <v>990</v>
      </c>
      <c r="F13" s="119"/>
      <c r="G13" s="119">
        <v>300000000</v>
      </c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</row>
    <row r="14" spans="1:22" ht="12.75" customHeight="1">
      <c r="A14" s="122"/>
      <c r="B14" s="122"/>
      <c r="C14" s="122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</row>
    <row r="15" spans="1:22" ht="12.75" customHeight="1">
      <c r="A15" s="122"/>
      <c r="B15" s="122"/>
      <c r="C15" s="122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</row>
    <row r="16" spans="1:22" ht="12.75" customHeight="1">
      <c r="A16" s="122" t="s">
        <v>493</v>
      </c>
      <c r="B16" s="122">
        <f>'Step 1'!B7</f>
        <v>2939400000</v>
      </c>
      <c r="C16" s="134"/>
      <c r="D16" s="118"/>
      <c r="E16" s="119" t="s">
        <v>493</v>
      </c>
      <c r="F16" s="119">
        <v>2939400000</v>
      </c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</row>
    <row r="17" spans="1:22" ht="15.75" customHeight="1">
      <c r="A17" s="126" t="s">
        <v>494</v>
      </c>
      <c r="B17" s="122">
        <f>'Step 1'!B16</f>
        <v>17872600000</v>
      </c>
      <c r="C17" s="135"/>
      <c r="D17" s="122"/>
      <c r="E17" s="127" t="s">
        <v>494</v>
      </c>
      <c r="F17" s="119">
        <v>17872600000</v>
      </c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</row>
    <row r="18" spans="1:22" ht="12.75" customHeight="1">
      <c r="A18" s="126" t="s">
        <v>36</v>
      </c>
      <c r="B18" s="136">
        <f>'Step 1'!B34</f>
        <v>5552900000</v>
      </c>
      <c r="C18" s="122"/>
      <c r="D18" s="127"/>
      <c r="E18" s="127" t="s">
        <v>36</v>
      </c>
      <c r="F18" s="119">
        <v>5552900000</v>
      </c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</row>
    <row r="19" spans="1:22" ht="12.75" customHeight="1">
      <c r="B19" s="122"/>
      <c r="C19" s="127"/>
      <c r="D19" s="119"/>
      <c r="E19" s="119"/>
      <c r="F19" s="137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</row>
    <row r="20" spans="1:22" ht="12.75" customHeight="1">
      <c r="A20" s="131" t="s">
        <v>495</v>
      </c>
      <c r="B20" s="127">
        <f>B7/B11</f>
        <v>8.2032724181895453</v>
      </c>
      <c r="C20" s="134" t="s">
        <v>496</v>
      </c>
      <c r="D20" s="122"/>
      <c r="E20" s="119" t="s">
        <v>495</v>
      </c>
      <c r="F20" s="119">
        <v>8.2032724181895453</v>
      </c>
      <c r="G20" s="119" t="s">
        <v>496</v>
      </c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</row>
    <row r="21" spans="1:22" ht="12.75" customHeight="1">
      <c r="A21" s="122" t="s">
        <v>497</v>
      </c>
      <c r="B21" s="134">
        <f>B9/B16</f>
        <v>9.8285976729944888</v>
      </c>
      <c r="C21" s="122" t="s">
        <v>498</v>
      </c>
      <c r="D21" s="122"/>
      <c r="E21" s="119" t="s">
        <v>497</v>
      </c>
      <c r="F21" s="119">
        <v>9.8285976729944888</v>
      </c>
      <c r="G21" s="119" t="s">
        <v>498</v>
      </c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</row>
    <row r="22" spans="1:22" ht="12.75" customHeight="1">
      <c r="A22" s="127" t="s">
        <v>499</v>
      </c>
      <c r="B22" s="147">
        <f>B7/B17</f>
        <v>0.64799637433837265</v>
      </c>
      <c r="C22" s="122" t="s">
        <v>500</v>
      </c>
      <c r="D22" s="122"/>
      <c r="E22" s="119" t="s">
        <v>499</v>
      </c>
      <c r="F22" s="119">
        <v>0.64799637433837265</v>
      </c>
      <c r="G22" s="119" t="s">
        <v>500</v>
      </c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</row>
    <row r="23" spans="1:22" ht="12.75" customHeight="1">
      <c r="A23" s="127" t="s">
        <v>501</v>
      </c>
      <c r="B23" s="147">
        <f>B7/B18</f>
        <v>2.0856453384717897</v>
      </c>
      <c r="C23" s="122" t="s">
        <v>500</v>
      </c>
      <c r="D23" s="118"/>
      <c r="E23" s="119" t="s">
        <v>501</v>
      </c>
      <c r="F23" s="119">
        <v>2.0856453384717897</v>
      </c>
      <c r="G23" s="119" t="s">
        <v>500</v>
      </c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</row>
    <row r="24" spans="1:22" ht="15.75" customHeight="1">
      <c r="A24" s="118"/>
      <c r="B24" s="118"/>
      <c r="C24" s="118"/>
      <c r="D24" s="122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</row>
    <row r="25" spans="1:22" ht="12.75" customHeight="1">
      <c r="A25" s="138" t="s">
        <v>512</v>
      </c>
      <c r="B25" s="122"/>
      <c r="C25" s="122"/>
      <c r="D25" s="122"/>
      <c r="E25" s="119" t="s">
        <v>512</v>
      </c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</row>
    <row r="26" spans="1:22" ht="12.75" customHeight="1">
      <c r="A26" s="126"/>
      <c r="B26" s="122"/>
      <c r="C26" s="122"/>
      <c r="D26" s="122"/>
      <c r="E26" s="119"/>
      <c r="F26" s="119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</row>
    <row r="27" spans="1:22" ht="12.75" customHeight="1">
      <c r="A27" s="126"/>
      <c r="B27" s="122"/>
      <c r="C27" s="122"/>
      <c r="D27" s="122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</row>
    <row r="28" spans="1:22" ht="12.75" customHeight="1">
      <c r="A28" s="139" t="s">
        <v>502</v>
      </c>
      <c r="B28" s="140"/>
      <c r="C28" s="140"/>
      <c r="D28" s="118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</row>
    <row r="29" spans="1:22" ht="12.75" customHeight="1">
      <c r="A29" s="141" t="s">
        <v>503</v>
      </c>
      <c r="B29" s="118"/>
      <c r="C29" s="118"/>
      <c r="D29" s="142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</row>
    <row r="30" spans="1:22" ht="15.75" customHeight="1">
      <c r="A30" s="143" t="s">
        <v>504</v>
      </c>
      <c r="B30" s="144"/>
      <c r="C30" s="142"/>
      <c r="D30" s="142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</row>
    <row r="31" spans="1:22" ht="15.75" customHeight="1">
      <c r="A31" s="143" t="s">
        <v>505</v>
      </c>
      <c r="B31" s="144"/>
      <c r="C31" s="142"/>
      <c r="D31" s="142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</row>
    <row r="32" spans="1:22" ht="15.75" customHeight="1">
      <c r="A32" s="143" t="s">
        <v>506</v>
      </c>
      <c r="B32" s="144"/>
      <c r="C32" s="142"/>
      <c r="D32" s="142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</row>
    <row r="33" spans="1:22" ht="15.75" customHeight="1">
      <c r="A33" s="143" t="s">
        <v>507</v>
      </c>
      <c r="B33" s="144"/>
      <c r="C33" s="142"/>
      <c r="D33" s="118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</row>
    <row r="34" spans="1:22" ht="15.75" customHeight="1">
      <c r="A34" s="143" t="s">
        <v>508</v>
      </c>
      <c r="B34" s="144"/>
      <c r="C34" s="142"/>
      <c r="D34" s="142"/>
      <c r="E34" s="145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</row>
    <row r="35" spans="1:22" ht="15.75" customHeight="1">
      <c r="A35" s="143" t="s">
        <v>509</v>
      </c>
      <c r="B35" s="144"/>
      <c r="C35" s="142"/>
      <c r="D35" s="142"/>
      <c r="E35" s="145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</row>
    <row r="36" spans="1:22" ht="15.75" customHeight="1">
      <c r="A36" s="143" t="s">
        <v>510</v>
      </c>
      <c r="B36" s="144"/>
      <c r="C36" s="142"/>
      <c r="D36" s="142"/>
      <c r="E36" s="145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</row>
    <row r="37" spans="1:22" ht="15.75" customHeight="1">
      <c r="A37" s="126"/>
      <c r="B37" s="144"/>
      <c r="C37" s="142"/>
      <c r="D37" s="142"/>
      <c r="E37" s="145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</row>
    <row r="38" spans="1:22" ht="15.75" customHeight="1">
      <c r="A38" s="119"/>
      <c r="B38" s="119"/>
      <c r="C38" s="119"/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</row>
    <row r="39" spans="1:22" ht="15.75" customHeight="1">
      <c r="A39" s="126"/>
      <c r="B39" s="142"/>
      <c r="C39" s="142"/>
      <c r="D39" s="142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</row>
    <row r="40" spans="1:22" ht="15.75" customHeight="1">
      <c r="A40" s="126"/>
      <c r="B40" s="142"/>
      <c r="C40" s="142"/>
      <c r="D40" s="142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</row>
    <row r="41" spans="1:22" ht="15.75" customHeight="1">
      <c r="A41" s="126"/>
      <c r="B41" s="142"/>
      <c r="C41" s="142"/>
      <c r="D41" s="142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</row>
    <row r="42" spans="1:22" ht="15.75" customHeight="1">
      <c r="A42" s="126"/>
      <c r="B42" s="142"/>
      <c r="C42" s="142"/>
      <c r="D42" s="142"/>
      <c r="E42" s="119"/>
      <c r="F42" s="119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</row>
    <row r="43" spans="1:22" ht="15.75" customHeight="1">
      <c r="A43" s="126"/>
      <c r="B43" s="118"/>
      <c r="C43" s="118"/>
      <c r="D43" s="118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</row>
    <row r="44" spans="1:22" ht="15.75" customHeight="1">
      <c r="A44" s="121"/>
      <c r="B44" s="142"/>
      <c r="C44" s="142"/>
      <c r="D44" s="142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</row>
    <row r="45" spans="1:22" ht="15.75" customHeight="1">
      <c r="A45" s="118"/>
      <c r="B45" s="122"/>
      <c r="C45" s="122"/>
      <c r="D45" s="122"/>
      <c r="E45" s="145"/>
      <c r="F45" s="145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</row>
    <row r="46" spans="1:22" ht="15.75" customHeight="1">
      <c r="A46" s="126" t="s">
        <v>511</v>
      </c>
      <c r="B46" s="119"/>
      <c r="C46" s="119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</row>
    <row r="47" spans="1:22" ht="15.75" customHeight="1">
      <c r="A47" s="119"/>
      <c r="B47" s="122"/>
      <c r="C47" s="122"/>
      <c r="D47" s="122"/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</row>
    <row r="48" spans="1:22" ht="15.75" customHeight="1">
      <c r="A48" s="119"/>
      <c r="B48" s="122"/>
      <c r="C48" s="122"/>
      <c r="D48" s="122"/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</row>
    <row r="49" spans="1:22" ht="15.75" customHeight="1">
      <c r="A49" s="119"/>
      <c r="B49" s="127"/>
      <c r="C49" s="127"/>
      <c r="D49" s="127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</row>
    <row r="50" spans="1:22" ht="15.75" customHeight="1">
      <c r="A50" s="119"/>
      <c r="B50" s="135"/>
      <c r="C50" s="135"/>
      <c r="D50" s="135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</row>
    <row r="51" spans="1:22" ht="15.75" customHeight="1">
      <c r="A51" s="119"/>
      <c r="B51" s="127"/>
      <c r="C51" s="127"/>
      <c r="D51" s="127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</row>
    <row r="52" spans="1:22" ht="15.75" customHeight="1">
      <c r="A52" s="119"/>
      <c r="B52" s="127"/>
      <c r="C52" s="127"/>
      <c r="D52" s="127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</row>
    <row r="53" spans="1:22" ht="15.75" customHeight="1">
      <c r="A53" s="119"/>
      <c r="B53" s="127"/>
      <c r="C53" s="127"/>
      <c r="D53" s="127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</row>
    <row r="54" spans="1:22" ht="15.75" customHeight="1">
      <c r="A54" s="119"/>
      <c r="B54" s="146"/>
      <c r="C54" s="146"/>
      <c r="D54" s="146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</row>
    <row r="55" spans="1:22" ht="15.75" customHeight="1">
      <c r="A55" s="119"/>
      <c r="B55" s="135"/>
      <c r="C55" s="135"/>
      <c r="D55" s="135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</row>
    <row r="56" spans="1:22" ht="15.75" customHeight="1">
      <c r="A56" s="119"/>
      <c r="B56" s="118"/>
      <c r="C56" s="118"/>
      <c r="D56" s="118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</row>
    <row r="57" spans="1:22" ht="15.75" customHeight="1">
      <c r="A57" s="119"/>
      <c r="B57" s="122"/>
      <c r="C57" s="122"/>
      <c r="D57" s="122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</row>
    <row r="58" spans="1:22" ht="15.75" customHeight="1">
      <c r="A58" s="119"/>
      <c r="B58" s="122"/>
      <c r="C58" s="122"/>
      <c r="D58" s="122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19"/>
      <c r="V58" s="119"/>
    </row>
    <row r="59" spans="1:22" ht="15.75" customHeight="1">
      <c r="A59" s="119"/>
      <c r="B59" s="122"/>
      <c r="C59" s="122"/>
      <c r="D59" s="122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</row>
    <row r="60" spans="1:22" ht="15.75" customHeight="1">
      <c r="A60" s="119"/>
      <c r="B60" s="122"/>
      <c r="C60" s="122"/>
      <c r="D60" s="122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</row>
    <row r="61" spans="1:22" ht="15.75" customHeight="1">
      <c r="A61" s="119"/>
      <c r="B61" s="118"/>
      <c r="C61" s="118"/>
      <c r="D61" s="118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</row>
    <row r="62" spans="1:22" ht="15.75" customHeight="1">
      <c r="A62" s="118"/>
      <c r="B62" s="118"/>
      <c r="C62" s="118"/>
      <c r="D62" s="118"/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</row>
    <row r="63" spans="1:22" ht="15.75" customHeight="1">
      <c r="A63" s="118"/>
      <c r="B63" s="118"/>
      <c r="C63" s="118"/>
      <c r="D63" s="118"/>
      <c r="E63" s="119"/>
      <c r="F63" s="119"/>
      <c r="G63" s="119"/>
      <c r="H63" s="119"/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19"/>
      <c r="V63" s="119"/>
    </row>
    <row r="64" spans="1:22" ht="15.75" customHeight="1">
      <c r="A64" s="118"/>
      <c r="B64" s="118"/>
      <c r="C64" s="118"/>
      <c r="D64" s="118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</row>
    <row r="65" spans="1:22" ht="15.75" customHeight="1">
      <c r="A65" s="118"/>
      <c r="B65" s="118"/>
      <c r="C65" s="118"/>
      <c r="D65" s="118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</row>
    <row r="66" spans="1:22" ht="15.75" customHeight="1">
      <c r="A66" s="118"/>
      <c r="B66" s="118"/>
      <c r="C66" s="118"/>
      <c r="D66" s="118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</row>
    <row r="67" spans="1:22" ht="15.75" customHeight="1">
      <c r="A67" s="118"/>
      <c r="B67" s="118"/>
      <c r="C67" s="118"/>
      <c r="D67" s="118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</row>
    <row r="68" spans="1:22" ht="15.75" customHeight="1">
      <c r="A68" s="118"/>
      <c r="B68" s="118"/>
      <c r="C68" s="118"/>
      <c r="D68" s="118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</row>
    <row r="69" spans="1:22" ht="15.75" customHeight="1">
      <c r="A69" s="118"/>
      <c r="B69" s="118"/>
      <c r="C69" s="118"/>
      <c r="D69" s="118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  <c r="S69" s="119"/>
      <c r="T69" s="119"/>
      <c r="U69" s="119"/>
      <c r="V69" s="119"/>
    </row>
    <row r="70" spans="1:22" ht="15.75" customHeight="1">
      <c r="A70" s="118"/>
      <c r="B70" s="118"/>
      <c r="C70" s="118"/>
      <c r="D70" s="118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</row>
    <row r="71" spans="1:22" ht="15.75" customHeight="1">
      <c r="A71" s="118"/>
      <c r="B71" s="118"/>
      <c r="C71" s="118"/>
      <c r="D71" s="118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</row>
    <row r="72" spans="1:22" ht="15.75" customHeight="1">
      <c r="A72" s="118"/>
      <c r="B72" s="118"/>
      <c r="C72" s="118"/>
      <c r="D72" s="118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</row>
    <row r="73" spans="1:22" ht="15.75" customHeight="1">
      <c r="A73" s="118"/>
      <c r="B73" s="118"/>
      <c r="C73" s="118"/>
      <c r="D73" s="118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</row>
    <row r="74" spans="1:22" ht="15.75" customHeight="1">
      <c r="A74" s="118"/>
      <c r="B74" s="118"/>
      <c r="C74" s="118"/>
      <c r="D74" s="118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</row>
    <row r="75" spans="1:22" ht="15.75" customHeight="1">
      <c r="A75" s="118"/>
      <c r="B75" s="118"/>
      <c r="C75" s="118"/>
      <c r="D75" s="118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</row>
    <row r="76" spans="1:22" ht="15.75" customHeight="1">
      <c r="A76" s="118"/>
      <c r="B76" s="118"/>
      <c r="C76" s="118"/>
      <c r="D76" s="118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</row>
    <row r="77" spans="1:22" ht="15.75" customHeight="1">
      <c r="A77" s="118"/>
      <c r="B77" s="118"/>
      <c r="C77" s="118"/>
      <c r="D77" s="118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</row>
    <row r="78" spans="1:22" ht="15.75" customHeight="1">
      <c r="A78" s="118"/>
      <c r="B78" s="118"/>
      <c r="C78" s="118"/>
      <c r="D78" s="118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</row>
    <row r="79" spans="1:22" ht="15.75" customHeight="1">
      <c r="A79" s="118"/>
      <c r="B79" s="118"/>
      <c r="C79" s="118"/>
      <c r="D79" s="118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</row>
    <row r="80" spans="1:22" ht="15.75" customHeight="1">
      <c r="A80" s="118"/>
      <c r="B80" s="118"/>
      <c r="C80" s="118"/>
      <c r="D80" s="118"/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119"/>
      <c r="T80" s="119"/>
      <c r="U80" s="119"/>
      <c r="V80" s="119"/>
    </row>
    <row r="81" spans="1:22" ht="15.75" customHeight="1">
      <c r="A81" s="118"/>
      <c r="B81" s="118"/>
      <c r="C81" s="118"/>
      <c r="D81" s="118"/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  <c r="S81" s="119"/>
      <c r="T81" s="119"/>
      <c r="U81" s="119"/>
      <c r="V81" s="119"/>
    </row>
    <row r="82" spans="1:22" ht="15.75" customHeight="1">
      <c r="A82" s="118"/>
      <c r="B82" s="118"/>
      <c r="C82" s="118"/>
      <c r="D82" s="118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  <c r="U82" s="119"/>
      <c r="V82" s="119"/>
    </row>
    <row r="83" spans="1:22" ht="15.75" customHeight="1">
      <c r="A83" s="118"/>
      <c r="B83" s="118"/>
      <c r="C83" s="118"/>
      <c r="D83" s="118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</row>
    <row r="84" spans="1:22" ht="15.75" customHeight="1">
      <c r="A84" s="118"/>
      <c r="B84" s="118"/>
      <c r="C84" s="118"/>
      <c r="D84" s="118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</row>
    <row r="85" spans="1:22" ht="15.75" customHeight="1">
      <c r="A85" s="118"/>
      <c r="B85" s="118"/>
      <c r="C85" s="118"/>
      <c r="D85" s="118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</row>
    <row r="86" spans="1:22" ht="15.75" customHeight="1">
      <c r="A86" s="118"/>
      <c r="B86" s="118"/>
      <c r="C86" s="118"/>
      <c r="D86" s="118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</row>
    <row r="87" spans="1:22" ht="15.75" customHeight="1">
      <c r="A87" s="118"/>
      <c r="B87" s="118"/>
      <c r="C87" s="118"/>
      <c r="D87" s="118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</row>
    <row r="88" spans="1:22" ht="15.75" customHeight="1">
      <c r="A88" s="118"/>
      <c r="B88" s="118"/>
      <c r="C88" s="118"/>
      <c r="D88" s="118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</row>
    <row r="89" spans="1:22" ht="15.75" customHeight="1">
      <c r="A89" s="118"/>
      <c r="B89" s="118"/>
      <c r="C89" s="118"/>
      <c r="D89" s="118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</row>
    <row r="90" spans="1:22" ht="15.75" customHeight="1">
      <c r="A90" s="118"/>
      <c r="B90" s="118"/>
      <c r="C90" s="118"/>
      <c r="D90" s="118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</row>
    <row r="91" spans="1:22" ht="15.75" customHeight="1">
      <c r="A91" s="118"/>
      <c r="B91" s="118"/>
      <c r="C91" s="118"/>
      <c r="D91" s="118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119"/>
      <c r="T91" s="119"/>
      <c r="U91" s="119"/>
      <c r="V91" s="119"/>
    </row>
    <row r="92" spans="1:22" ht="15.75" customHeight="1">
      <c r="A92" s="118"/>
      <c r="B92" s="118"/>
      <c r="C92" s="118"/>
      <c r="D92" s="118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119"/>
      <c r="T92" s="119"/>
      <c r="U92" s="119"/>
      <c r="V92" s="119"/>
    </row>
    <row r="93" spans="1:22" ht="15.75" customHeight="1">
      <c r="A93" s="118"/>
      <c r="B93" s="118"/>
      <c r="C93" s="118"/>
      <c r="D93" s="118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  <c r="T93" s="119"/>
      <c r="U93" s="119"/>
      <c r="V93" s="119"/>
    </row>
    <row r="94" spans="1:22" ht="15.75" customHeight="1">
      <c r="A94" s="118"/>
      <c r="B94" s="118"/>
      <c r="C94" s="118"/>
      <c r="D94" s="118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19"/>
      <c r="T94" s="119"/>
      <c r="U94" s="119"/>
      <c r="V94" s="119"/>
    </row>
    <row r="95" spans="1:22" ht="15.75" customHeight="1">
      <c r="A95" s="118"/>
      <c r="B95" s="118"/>
      <c r="C95" s="118"/>
      <c r="D95" s="118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19"/>
      <c r="T95" s="119"/>
      <c r="U95" s="119"/>
      <c r="V95" s="119"/>
    </row>
    <row r="96" spans="1:22" ht="15.75" customHeight="1">
      <c r="A96" s="118"/>
      <c r="B96" s="118"/>
      <c r="C96" s="118"/>
      <c r="D96" s="118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19"/>
      <c r="V96" s="119"/>
    </row>
    <row r="97" spans="1:22" ht="15.75" customHeight="1">
      <c r="A97" s="118"/>
      <c r="B97" s="118"/>
      <c r="C97" s="118"/>
      <c r="D97" s="118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119"/>
      <c r="T97" s="119"/>
      <c r="U97" s="119"/>
      <c r="V97" s="119"/>
    </row>
    <row r="98" spans="1:22" ht="15.75" customHeight="1">
      <c r="A98" s="118"/>
      <c r="B98" s="118"/>
      <c r="C98" s="118"/>
      <c r="D98" s="118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  <c r="S98" s="119"/>
      <c r="T98" s="119"/>
      <c r="U98" s="119"/>
      <c r="V98" s="119"/>
    </row>
    <row r="99" spans="1:22" ht="15.75" customHeight="1">
      <c r="A99" s="118"/>
      <c r="B99" s="118"/>
      <c r="C99" s="118"/>
      <c r="D99" s="118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  <c r="S99" s="119"/>
      <c r="T99" s="119"/>
      <c r="U99" s="119"/>
      <c r="V99" s="119"/>
    </row>
    <row r="100" spans="1:22" ht="15.75" customHeight="1">
      <c r="A100" s="118"/>
      <c r="B100" s="118"/>
      <c r="C100" s="118"/>
      <c r="D100" s="118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  <c r="U100" s="119"/>
      <c r="V100" s="119"/>
    </row>
    <row r="101" spans="1:22" ht="15.75" customHeight="1">
      <c r="A101" s="118"/>
      <c r="B101" s="118"/>
      <c r="C101" s="118"/>
      <c r="D101" s="118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  <c r="R101" s="119"/>
      <c r="S101" s="119"/>
      <c r="T101" s="119"/>
      <c r="U101" s="119"/>
      <c r="V101" s="119"/>
    </row>
    <row r="102" spans="1:22" ht="15.75" customHeight="1">
      <c r="A102" s="118"/>
      <c r="B102" s="118"/>
      <c r="C102" s="118"/>
      <c r="D102" s="118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  <c r="R102" s="119"/>
      <c r="S102" s="119"/>
      <c r="T102" s="119"/>
      <c r="U102" s="119"/>
      <c r="V102" s="119"/>
    </row>
    <row r="103" spans="1:22" ht="15.75" customHeight="1">
      <c r="A103" s="118"/>
      <c r="B103" s="118"/>
      <c r="C103" s="118"/>
      <c r="D103" s="118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  <c r="S103" s="119"/>
      <c r="T103" s="119"/>
      <c r="U103" s="119"/>
      <c r="V103" s="119"/>
    </row>
    <row r="104" spans="1:22" ht="15.75" customHeight="1">
      <c r="A104" s="118"/>
      <c r="B104" s="118"/>
      <c r="C104" s="118"/>
      <c r="D104" s="118"/>
      <c r="E104" s="119"/>
      <c r="F104" s="119"/>
      <c r="G104" s="119"/>
      <c r="H104" s="119"/>
      <c r="I104" s="119"/>
      <c r="J104" s="119"/>
      <c r="K104" s="119"/>
      <c r="L104" s="119"/>
      <c r="M104" s="119"/>
      <c r="N104" s="119"/>
      <c r="O104" s="119"/>
      <c r="P104" s="119"/>
      <c r="Q104" s="119"/>
      <c r="R104" s="119"/>
      <c r="S104" s="119"/>
      <c r="T104" s="119"/>
      <c r="U104" s="119"/>
      <c r="V104" s="119"/>
    </row>
    <row r="105" spans="1:22" ht="15.75" customHeight="1">
      <c r="A105" s="118"/>
      <c r="B105" s="118"/>
      <c r="C105" s="118"/>
      <c r="D105" s="118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  <c r="S105" s="119"/>
      <c r="T105" s="119"/>
      <c r="U105" s="119"/>
      <c r="V105" s="119"/>
    </row>
    <row r="106" spans="1:22" ht="15.75" customHeight="1">
      <c r="A106" s="118"/>
      <c r="B106" s="118"/>
      <c r="C106" s="118"/>
      <c r="D106" s="118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9"/>
      <c r="S106" s="119"/>
      <c r="T106" s="119"/>
      <c r="U106" s="119"/>
      <c r="V106" s="119"/>
    </row>
    <row r="107" spans="1:22" ht="15.75" customHeight="1">
      <c r="A107" s="118"/>
      <c r="B107" s="118"/>
      <c r="C107" s="118"/>
      <c r="D107" s="118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  <c r="S107" s="119"/>
      <c r="T107" s="119"/>
      <c r="U107" s="119"/>
      <c r="V107" s="119"/>
    </row>
    <row r="108" spans="1:22" ht="15.75" customHeight="1">
      <c r="A108" s="118"/>
      <c r="B108" s="118"/>
      <c r="C108" s="118"/>
      <c r="D108" s="118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  <c r="S108" s="119"/>
      <c r="T108" s="119"/>
      <c r="U108" s="119"/>
      <c r="V108" s="119"/>
    </row>
    <row r="109" spans="1:22" ht="15.75" customHeight="1">
      <c r="A109" s="118"/>
      <c r="B109" s="118"/>
      <c r="C109" s="118"/>
      <c r="D109" s="118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  <c r="S109" s="119"/>
      <c r="T109" s="119"/>
      <c r="U109" s="119"/>
      <c r="V109" s="119"/>
    </row>
    <row r="110" spans="1:22" ht="15.75" customHeight="1">
      <c r="A110" s="118"/>
      <c r="B110" s="118"/>
      <c r="C110" s="118"/>
      <c r="D110" s="118"/>
      <c r="E110" s="119"/>
      <c r="F110" s="119"/>
      <c r="G110" s="119"/>
      <c r="H110" s="119"/>
      <c r="I110" s="119"/>
      <c r="J110" s="119"/>
      <c r="K110" s="119"/>
      <c r="L110" s="119"/>
      <c r="M110" s="119"/>
      <c r="N110" s="119"/>
      <c r="O110" s="119"/>
      <c r="P110" s="119"/>
      <c r="Q110" s="119"/>
      <c r="R110" s="119"/>
      <c r="S110" s="119"/>
      <c r="T110" s="119"/>
      <c r="U110" s="119"/>
      <c r="V110" s="119"/>
    </row>
    <row r="111" spans="1:22" ht="15.75" customHeight="1">
      <c r="A111" s="118"/>
      <c r="B111" s="118"/>
      <c r="C111" s="118"/>
      <c r="D111" s="118"/>
      <c r="E111" s="119"/>
      <c r="F111" s="119"/>
      <c r="G111" s="119"/>
      <c r="H111" s="119"/>
      <c r="I111" s="119"/>
      <c r="J111" s="119"/>
      <c r="K111" s="119"/>
      <c r="L111" s="119"/>
      <c r="M111" s="119"/>
      <c r="N111" s="119"/>
      <c r="O111" s="119"/>
      <c r="P111" s="119"/>
      <c r="Q111" s="119"/>
      <c r="R111" s="119"/>
      <c r="S111" s="119"/>
      <c r="T111" s="119"/>
      <c r="U111" s="119"/>
      <c r="V111" s="119"/>
    </row>
    <row r="112" spans="1:22" ht="15.75" customHeight="1">
      <c r="A112" s="118"/>
      <c r="B112" s="118"/>
      <c r="C112" s="118"/>
      <c r="D112" s="118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19"/>
      <c r="S112" s="119"/>
      <c r="T112" s="119"/>
      <c r="U112" s="119"/>
      <c r="V112" s="119"/>
    </row>
    <row r="113" spans="1:22" ht="15.75" customHeight="1">
      <c r="A113" s="118"/>
      <c r="B113" s="118"/>
      <c r="C113" s="118"/>
      <c r="D113" s="118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  <c r="S113" s="119"/>
      <c r="T113" s="119"/>
      <c r="U113" s="119"/>
      <c r="V113" s="119"/>
    </row>
    <row r="114" spans="1:22" ht="15.75" customHeight="1">
      <c r="A114" s="118"/>
      <c r="B114" s="118"/>
      <c r="C114" s="118"/>
      <c r="D114" s="118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  <c r="S114" s="119"/>
      <c r="T114" s="119"/>
      <c r="U114" s="119"/>
      <c r="V114" s="119"/>
    </row>
    <row r="115" spans="1:22" ht="15.75" customHeight="1">
      <c r="A115" s="118"/>
      <c r="B115" s="118"/>
      <c r="C115" s="118"/>
      <c r="D115" s="118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</row>
    <row r="116" spans="1:22" ht="15.75" customHeight="1">
      <c r="A116" s="118"/>
      <c r="B116" s="118"/>
      <c r="C116" s="118"/>
      <c r="D116" s="118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  <c r="S116" s="119"/>
      <c r="T116" s="119"/>
      <c r="U116" s="119"/>
      <c r="V116" s="119"/>
    </row>
    <row r="117" spans="1:22" ht="15.75" customHeight="1">
      <c r="A117" s="118"/>
      <c r="B117" s="118"/>
      <c r="C117" s="118"/>
      <c r="D117" s="118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  <c r="S117" s="119"/>
      <c r="T117" s="119"/>
      <c r="U117" s="119"/>
      <c r="V117" s="119"/>
    </row>
    <row r="118" spans="1:22" ht="15.75" customHeight="1">
      <c r="A118" s="118"/>
      <c r="B118" s="118"/>
      <c r="C118" s="118"/>
      <c r="D118" s="118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119"/>
      <c r="T118" s="119"/>
      <c r="U118" s="119"/>
      <c r="V118" s="119"/>
    </row>
    <row r="119" spans="1:22" ht="15.75" customHeight="1">
      <c r="A119" s="118"/>
      <c r="B119" s="118"/>
      <c r="C119" s="118"/>
      <c r="D119" s="118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119"/>
      <c r="T119" s="119"/>
      <c r="U119" s="119"/>
      <c r="V119" s="119"/>
    </row>
    <row r="120" spans="1:22" ht="15.75" customHeight="1">
      <c r="A120" s="118"/>
      <c r="B120" s="118"/>
      <c r="C120" s="118"/>
      <c r="D120" s="118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19"/>
      <c r="T120" s="119"/>
      <c r="U120" s="119"/>
      <c r="V120" s="119"/>
    </row>
    <row r="121" spans="1:22" ht="15.75" customHeight="1">
      <c r="A121" s="118"/>
      <c r="B121" s="118"/>
      <c r="C121" s="118"/>
      <c r="D121" s="118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119"/>
      <c r="T121" s="119"/>
      <c r="U121" s="119"/>
      <c r="V121" s="119"/>
    </row>
    <row r="122" spans="1:22" ht="15.75" customHeight="1">
      <c r="A122" s="118"/>
      <c r="B122" s="118"/>
      <c r="C122" s="118"/>
      <c r="D122" s="118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119"/>
      <c r="T122" s="119"/>
      <c r="U122" s="119"/>
      <c r="V122" s="119"/>
    </row>
    <row r="123" spans="1:22" ht="15.75" customHeight="1">
      <c r="A123" s="118"/>
      <c r="B123" s="118"/>
      <c r="C123" s="118"/>
      <c r="D123" s="118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119"/>
      <c r="T123" s="119"/>
      <c r="U123" s="119"/>
      <c r="V123" s="119"/>
    </row>
    <row r="124" spans="1:22" ht="15.75" customHeight="1">
      <c r="A124" s="118"/>
      <c r="B124" s="118"/>
      <c r="C124" s="118"/>
      <c r="D124" s="118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  <c r="S124" s="119"/>
      <c r="T124" s="119"/>
      <c r="U124" s="119"/>
      <c r="V124" s="119"/>
    </row>
    <row r="125" spans="1:22" ht="15.75" customHeight="1">
      <c r="A125" s="118"/>
      <c r="B125" s="118"/>
      <c r="C125" s="118"/>
      <c r="D125" s="118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119"/>
      <c r="T125" s="119"/>
      <c r="U125" s="119"/>
      <c r="V125" s="119"/>
    </row>
    <row r="126" spans="1:22" ht="15.75" customHeight="1">
      <c r="A126" s="118"/>
      <c r="B126" s="118"/>
      <c r="C126" s="118"/>
      <c r="D126" s="118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  <c r="S126" s="119"/>
      <c r="T126" s="119"/>
      <c r="U126" s="119"/>
      <c r="V126" s="119"/>
    </row>
    <row r="127" spans="1:22" ht="15.75" customHeight="1">
      <c r="A127" s="118"/>
      <c r="B127" s="118"/>
      <c r="C127" s="118"/>
      <c r="D127" s="118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19"/>
      <c r="V127" s="119"/>
    </row>
    <row r="128" spans="1:22" ht="15.75" customHeight="1">
      <c r="A128" s="118"/>
      <c r="B128" s="118"/>
      <c r="C128" s="118"/>
      <c r="D128" s="118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  <c r="S128" s="119"/>
      <c r="T128" s="119"/>
      <c r="U128" s="119"/>
      <c r="V128" s="119"/>
    </row>
    <row r="129" spans="1:22" ht="15.75" customHeight="1">
      <c r="A129" s="118"/>
      <c r="B129" s="118"/>
      <c r="C129" s="118"/>
      <c r="D129" s="118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  <c r="S129" s="119"/>
      <c r="T129" s="119"/>
      <c r="U129" s="119"/>
      <c r="V129" s="119"/>
    </row>
    <row r="130" spans="1:22" ht="15.75" customHeight="1">
      <c r="A130" s="118"/>
      <c r="B130" s="118"/>
      <c r="C130" s="118"/>
      <c r="D130" s="118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  <c r="S130" s="119"/>
      <c r="T130" s="119"/>
      <c r="U130" s="119"/>
      <c r="V130" s="119"/>
    </row>
    <row r="131" spans="1:22" ht="15.75" customHeight="1">
      <c r="A131" s="118"/>
      <c r="B131" s="118"/>
      <c r="C131" s="118"/>
      <c r="D131" s="118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  <c r="S131" s="119"/>
      <c r="T131" s="119"/>
      <c r="U131" s="119"/>
      <c r="V131" s="119"/>
    </row>
    <row r="132" spans="1:22" ht="15.75" customHeight="1">
      <c r="A132" s="118"/>
      <c r="B132" s="118"/>
      <c r="C132" s="118"/>
      <c r="D132" s="118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  <c r="S132" s="119"/>
      <c r="T132" s="119"/>
      <c r="U132" s="119"/>
      <c r="V132" s="119"/>
    </row>
    <row r="133" spans="1:22" ht="15.75" customHeight="1">
      <c r="A133" s="118"/>
      <c r="B133" s="118"/>
      <c r="C133" s="118"/>
      <c r="D133" s="118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  <c r="S133" s="119"/>
      <c r="T133" s="119"/>
      <c r="U133" s="119"/>
      <c r="V133" s="119"/>
    </row>
    <row r="134" spans="1:22" ht="15.75" customHeight="1">
      <c r="A134" s="118"/>
      <c r="B134" s="118"/>
      <c r="C134" s="118"/>
      <c r="D134" s="118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</row>
    <row r="135" spans="1:22" ht="15.75" customHeight="1">
      <c r="A135" s="118"/>
      <c r="B135" s="118"/>
      <c r="C135" s="118"/>
      <c r="D135" s="118"/>
      <c r="E135" s="119"/>
      <c r="F135" s="119"/>
      <c r="G135" s="119"/>
      <c r="H135" s="119"/>
      <c r="I135" s="119"/>
      <c r="J135" s="119"/>
      <c r="K135" s="119"/>
      <c r="L135" s="119"/>
      <c r="M135" s="119"/>
      <c r="N135" s="119"/>
      <c r="O135" s="119"/>
      <c r="P135" s="119"/>
      <c r="Q135" s="119"/>
      <c r="R135" s="119"/>
      <c r="S135" s="119"/>
      <c r="T135" s="119"/>
      <c r="U135" s="119"/>
      <c r="V135" s="119"/>
    </row>
    <row r="136" spans="1:22" ht="15.75" customHeight="1">
      <c r="A136" s="118"/>
      <c r="B136" s="118"/>
      <c r="C136" s="118"/>
      <c r="D136" s="118"/>
      <c r="E136" s="119"/>
      <c r="F136" s="119"/>
      <c r="G136" s="119"/>
      <c r="H136" s="119"/>
      <c r="I136" s="119"/>
      <c r="J136" s="119"/>
      <c r="K136" s="119"/>
      <c r="L136" s="119"/>
      <c r="M136" s="119"/>
      <c r="N136" s="119"/>
      <c r="O136" s="119"/>
      <c r="P136" s="119"/>
      <c r="Q136" s="119"/>
      <c r="R136" s="119"/>
      <c r="S136" s="119"/>
      <c r="T136" s="119"/>
      <c r="U136" s="119"/>
      <c r="V136" s="119"/>
    </row>
    <row r="137" spans="1:22" ht="15.75" customHeight="1">
      <c r="A137" s="118"/>
      <c r="B137" s="118"/>
      <c r="C137" s="118"/>
      <c r="D137" s="118"/>
      <c r="E137" s="119"/>
      <c r="F137" s="119"/>
      <c r="G137" s="119"/>
      <c r="H137" s="119"/>
      <c r="I137" s="119"/>
      <c r="J137" s="119"/>
      <c r="K137" s="119"/>
      <c r="L137" s="119"/>
      <c r="M137" s="119"/>
      <c r="N137" s="119"/>
      <c r="O137" s="119"/>
      <c r="P137" s="119"/>
      <c r="Q137" s="119"/>
      <c r="R137" s="119"/>
      <c r="S137" s="119"/>
      <c r="T137" s="119"/>
      <c r="U137" s="119"/>
      <c r="V137" s="119"/>
    </row>
    <row r="138" spans="1:22" ht="15.75" customHeight="1">
      <c r="A138" s="118"/>
      <c r="B138" s="118"/>
      <c r="C138" s="118"/>
      <c r="D138" s="118"/>
      <c r="E138" s="119"/>
      <c r="F138" s="119"/>
      <c r="G138" s="119"/>
      <c r="H138" s="119"/>
      <c r="I138" s="119"/>
      <c r="J138" s="119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</row>
    <row r="139" spans="1:22" ht="15.75" customHeight="1">
      <c r="A139" s="118"/>
      <c r="B139" s="118"/>
      <c r="C139" s="118"/>
      <c r="D139" s="118"/>
      <c r="E139" s="119"/>
      <c r="F139" s="119"/>
      <c r="G139" s="119"/>
      <c r="H139" s="119"/>
      <c r="I139" s="119"/>
      <c r="J139" s="119"/>
      <c r="K139" s="119"/>
      <c r="L139" s="119"/>
      <c r="M139" s="119"/>
      <c r="N139" s="119"/>
      <c r="O139" s="119"/>
      <c r="P139" s="119"/>
      <c r="Q139" s="119"/>
      <c r="R139" s="119"/>
      <c r="S139" s="119"/>
      <c r="T139" s="119"/>
      <c r="U139" s="119"/>
      <c r="V139" s="119"/>
    </row>
    <row r="140" spans="1:22" ht="15.75" customHeight="1">
      <c r="A140" s="118"/>
      <c r="B140" s="118"/>
      <c r="C140" s="118"/>
      <c r="D140" s="118"/>
      <c r="E140" s="119"/>
      <c r="F140" s="119"/>
      <c r="G140" s="119"/>
      <c r="H140" s="119"/>
      <c r="I140" s="119"/>
      <c r="J140" s="119"/>
      <c r="K140" s="119"/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  <c r="V140" s="119"/>
    </row>
    <row r="141" spans="1:22" ht="15.75" customHeight="1">
      <c r="A141" s="118"/>
      <c r="B141" s="118"/>
      <c r="C141" s="118"/>
      <c r="D141" s="118"/>
      <c r="E141" s="119"/>
      <c r="F141" s="119"/>
      <c r="G141" s="119"/>
      <c r="H141" s="119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</row>
    <row r="142" spans="1:22" ht="15.75" customHeight="1">
      <c r="A142" s="118"/>
      <c r="B142" s="118"/>
      <c r="C142" s="118"/>
      <c r="D142" s="118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  <c r="V142" s="119"/>
    </row>
    <row r="143" spans="1:22" ht="15.75" customHeight="1">
      <c r="A143" s="118"/>
      <c r="B143" s="118"/>
      <c r="C143" s="118"/>
      <c r="D143" s="118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  <c r="T143" s="119"/>
      <c r="U143" s="119"/>
      <c r="V143" s="119"/>
    </row>
    <row r="144" spans="1:22" ht="15.75" customHeight="1">
      <c r="A144" s="118"/>
      <c r="B144" s="118"/>
      <c r="C144" s="118"/>
      <c r="D144" s="118"/>
      <c r="E144" s="119"/>
      <c r="F144" s="119"/>
      <c r="G144" s="119"/>
      <c r="H144" s="119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</row>
    <row r="145" spans="1:22" ht="15.75" customHeight="1">
      <c r="A145" s="118"/>
      <c r="B145" s="118"/>
      <c r="C145" s="118"/>
      <c r="D145" s="118"/>
      <c r="E145" s="119"/>
      <c r="F145" s="119"/>
      <c r="G145" s="119"/>
      <c r="H145" s="119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</row>
    <row r="146" spans="1:22" ht="15.75" customHeight="1">
      <c r="A146" s="118"/>
      <c r="B146" s="118"/>
      <c r="C146" s="118"/>
      <c r="D146" s="118"/>
      <c r="E146" s="119"/>
      <c r="F146" s="119"/>
      <c r="G146" s="119"/>
      <c r="H146" s="119"/>
      <c r="I146" s="119"/>
      <c r="J146" s="119"/>
      <c r="K146" s="119"/>
      <c r="L146" s="119"/>
      <c r="M146" s="119"/>
      <c r="N146" s="119"/>
      <c r="O146" s="119"/>
      <c r="P146" s="119"/>
      <c r="Q146" s="119"/>
      <c r="R146" s="119"/>
      <c r="S146" s="119"/>
      <c r="T146" s="119"/>
      <c r="U146" s="119"/>
      <c r="V146" s="119"/>
    </row>
    <row r="147" spans="1:22" ht="15.75" customHeight="1">
      <c r="A147" s="118"/>
      <c r="B147" s="118"/>
      <c r="C147" s="118"/>
      <c r="D147" s="118"/>
      <c r="E147" s="119"/>
      <c r="F147" s="119"/>
      <c r="G147" s="119"/>
      <c r="H147" s="119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  <c r="V147" s="119"/>
    </row>
    <row r="148" spans="1:22" ht="15.75" customHeight="1">
      <c r="A148" s="118"/>
      <c r="B148" s="118"/>
      <c r="C148" s="118"/>
      <c r="D148" s="118"/>
      <c r="E148" s="119"/>
      <c r="F148" s="119"/>
      <c r="G148" s="119"/>
      <c r="H148" s="119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</row>
    <row r="149" spans="1:22" ht="15.75" customHeight="1">
      <c r="A149" s="118"/>
      <c r="B149" s="118"/>
      <c r="C149" s="118"/>
      <c r="D149" s="118"/>
      <c r="E149" s="119"/>
      <c r="F149" s="119"/>
      <c r="G149" s="119"/>
      <c r="H149" s="119"/>
      <c r="I149" s="119"/>
      <c r="J149" s="119"/>
      <c r="K149" s="119"/>
      <c r="L149" s="119"/>
      <c r="M149" s="119"/>
      <c r="N149" s="119"/>
      <c r="O149" s="119"/>
      <c r="P149" s="119"/>
      <c r="Q149" s="119"/>
      <c r="R149" s="119"/>
      <c r="S149" s="119"/>
      <c r="T149" s="119"/>
      <c r="U149" s="119"/>
      <c r="V149" s="119"/>
    </row>
    <row r="150" spans="1:22" ht="15.75" customHeight="1">
      <c r="A150" s="118"/>
      <c r="B150" s="118"/>
      <c r="C150" s="118"/>
      <c r="D150" s="118"/>
      <c r="E150" s="119"/>
      <c r="F150" s="119"/>
      <c r="G150" s="119"/>
      <c r="H150" s="119"/>
      <c r="I150" s="119"/>
      <c r="J150" s="119"/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/>
    </row>
    <row r="151" spans="1:22" ht="15.75" customHeight="1">
      <c r="A151" s="118"/>
      <c r="B151" s="118"/>
      <c r="C151" s="118"/>
      <c r="D151" s="118"/>
      <c r="E151" s="119"/>
      <c r="F151" s="119"/>
      <c r="G151" s="119"/>
      <c r="H151" s="119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</row>
    <row r="152" spans="1:22" ht="15.75" customHeight="1">
      <c r="A152" s="118"/>
      <c r="B152" s="118"/>
      <c r="C152" s="118"/>
      <c r="D152" s="118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</row>
    <row r="153" spans="1:22" ht="15.75" customHeight="1">
      <c r="A153" s="118"/>
      <c r="B153" s="118"/>
      <c r="C153" s="118"/>
      <c r="D153" s="118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</row>
    <row r="154" spans="1:22" ht="15.75" customHeight="1">
      <c r="A154" s="118"/>
      <c r="B154" s="118"/>
      <c r="C154" s="118"/>
      <c r="D154" s="118"/>
      <c r="E154" s="119"/>
      <c r="F154" s="119"/>
      <c r="G154" s="119"/>
      <c r="H154" s="119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</row>
    <row r="155" spans="1:22" ht="15.75" customHeight="1">
      <c r="A155" s="118"/>
      <c r="B155" s="118"/>
      <c r="C155" s="118"/>
      <c r="D155" s="118"/>
      <c r="E155" s="119"/>
      <c r="F155" s="119"/>
      <c r="G155" s="119"/>
      <c r="H155" s="119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</row>
    <row r="156" spans="1:22" ht="15.75" customHeight="1">
      <c r="A156" s="118"/>
      <c r="B156" s="118"/>
      <c r="C156" s="118"/>
      <c r="D156" s="118"/>
      <c r="E156" s="119"/>
      <c r="F156" s="119"/>
      <c r="G156" s="119"/>
      <c r="H156" s="119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</row>
    <row r="157" spans="1:22" ht="15.75" customHeight="1">
      <c r="A157" s="118"/>
      <c r="B157" s="118"/>
      <c r="C157" s="118"/>
      <c r="D157" s="118"/>
      <c r="E157" s="11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</row>
    <row r="158" spans="1:22" ht="15.75" customHeight="1">
      <c r="A158" s="118"/>
      <c r="B158" s="118"/>
      <c r="C158" s="118"/>
      <c r="D158" s="118"/>
      <c r="E158" s="119"/>
      <c r="F158" s="119"/>
      <c r="G158" s="119"/>
      <c r="H158" s="119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</row>
    <row r="159" spans="1:22" ht="15.75" customHeight="1">
      <c r="A159" s="118"/>
      <c r="B159" s="118"/>
      <c r="C159" s="118"/>
      <c r="D159" s="118"/>
      <c r="E159" s="11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</row>
    <row r="160" spans="1:22" ht="15.75" customHeight="1">
      <c r="A160" s="118"/>
      <c r="B160" s="118"/>
      <c r="C160" s="118"/>
      <c r="D160" s="118"/>
      <c r="E160" s="11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</row>
    <row r="161" spans="1:22" ht="15.75" customHeight="1">
      <c r="A161" s="118"/>
      <c r="B161" s="118"/>
      <c r="C161" s="118"/>
      <c r="D161" s="118"/>
      <c r="E161" s="119"/>
      <c r="F161" s="119"/>
      <c r="G161" s="119"/>
      <c r="H161" s="119"/>
      <c r="I161" s="119"/>
      <c r="J161" s="119"/>
      <c r="K161" s="119"/>
      <c r="L161" s="119"/>
      <c r="M161" s="119"/>
      <c r="N161" s="119"/>
      <c r="O161" s="119"/>
      <c r="P161" s="119"/>
      <c r="Q161" s="119"/>
      <c r="R161" s="119"/>
      <c r="S161" s="119"/>
      <c r="T161" s="119"/>
      <c r="U161" s="119"/>
      <c r="V161" s="119"/>
    </row>
    <row r="162" spans="1:22" ht="15.75" customHeight="1">
      <c r="A162" s="118"/>
      <c r="B162" s="118"/>
      <c r="C162" s="118"/>
      <c r="D162" s="118"/>
      <c r="E162" s="119"/>
      <c r="F162" s="119"/>
      <c r="G162" s="119"/>
      <c r="H162" s="119"/>
      <c r="I162" s="119"/>
      <c r="J162" s="119"/>
      <c r="K162" s="119"/>
      <c r="L162" s="119"/>
      <c r="M162" s="119"/>
      <c r="N162" s="119"/>
      <c r="O162" s="119"/>
      <c r="P162" s="119"/>
      <c r="Q162" s="119"/>
      <c r="R162" s="119"/>
      <c r="S162" s="119"/>
      <c r="T162" s="119"/>
      <c r="U162" s="119"/>
      <c r="V162" s="119"/>
    </row>
    <row r="163" spans="1:22" ht="15.75" customHeight="1">
      <c r="A163" s="118"/>
      <c r="B163" s="118"/>
      <c r="C163" s="118"/>
      <c r="D163" s="118"/>
      <c r="E163" s="119"/>
      <c r="F163" s="119"/>
      <c r="G163" s="119"/>
      <c r="H163" s="119"/>
      <c r="I163" s="119"/>
      <c r="J163" s="119"/>
      <c r="K163" s="119"/>
      <c r="L163" s="119"/>
      <c r="M163" s="119"/>
      <c r="N163" s="119"/>
      <c r="O163" s="119"/>
      <c r="P163" s="119"/>
      <c r="Q163" s="119"/>
      <c r="R163" s="119"/>
      <c r="S163" s="119"/>
      <c r="T163" s="119"/>
      <c r="U163" s="119"/>
      <c r="V163" s="119"/>
    </row>
    <row r="164" spans="1:22" ht="15.75" customHeight="1">
      <c r="A164" s="118"/>
      <c r="B164" s="118"/>
      <c r="C164" s="118"/>
      <c r="D164" s="118"/>
      <c r="E164" s="119"/>
      <c r="F164" s="119"/>
      <c r="G164" s="119"/>
      <c r="H164" s="119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</row>
    <row r="165" spans="1:22" ht="15.75" customHeight="1">
      <c r="A165" s="118"/>
      <c r="B165" s="118"/>
      <c r="C165" s="118"/>
      <c r="D165" s="118"/>
      <c r="E165" s="119"/>
      <c r="F165" s="119"/>
      <c r="G165" s="119"/>
      <c r="H165" s="119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9"/>
      <c r="T165" s="119"/>
      <c r="U165" s="119"/>
      <c r="V165" s="119"/>
    </row>
    <row r="166" spans="1:22" ht="15.75" customHeight="1">
      <c r="A166" s="118"/>
      <c r="B166" s="118"/>
      <c r="C166" s="118"/>
      <c r="D166" s="118"/>
      <c r="E166" s="119"/>
      <c r="F166" s="119"/>
      <c r="G166" s="119"/>
      <c r="H166" s="119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19"/>
      <c r="T166" s="119"/>
      <c r="U166" s="119"/>
      <c r="V166" s="119"/>
    </row>
    <row r="167" spans="1:22" ht="15.75" customHeight="1">
      <c r="A167" s="118"/>
      <c r="B167" s="118"/>
      <c r="C167" s="118"/>
      <c r="D167" s="118"/>
      <c r="E167" s="119"/>
      <c r="F167" s="119"/>
      <c r="G167" s="119"/>
      <c r="H167" s="119"/>
      <c r="I167" s="119"/>
      <c r="J167" s="119"/>
      <c r="K167" s="119"/>
      <c r="L167" s="119"/>
      <c r="M167" s="119"/>
      <c r="N167" s="119"/>
      <c r="O167" s="119"/>
      <c r="P167" s="119"/>
      <c r="Q167" s="119"/>
      <c r="R167" s="119"/>
      <c r="S167" s="119"/>
      <c r="T167" s="119"/>
      <c r="U167" s="119"/>
      <c r="V167" s="119"/>
    </row>
    <row r="168" spans="1:22" ht="15.75" customHeight="1">
      <c r="A168" s="118"/>
      <c r="B168" s="118"/>
      <c r="C168" s="118"/>
      <c r="D168" s="118"/>
      <c r="E168" s="119"/>
      <c r="F168" s="119"/>
      <c r="G168" s="119"/>
      <c r="H168" s="119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</row>
    <row r="169" spans="1:22" ht="15.75" customHeight="1">
      <c r="A169" s="118"/>
      <c r="B169" s="118"/>
      <c r="C169" s="118"/>
      <c r="D169" s="118"/>
      <c r="E169" s="119"/>
      <c r="F169" s="119"/>
      <c r="G169" s="119"/>
      <c r="H169" s="119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19"/>
      <c r="T169" s="119"/>
      <c r="U169" s="119"/>
      <c r="V169" s="119"/>
    </row>
    <row r="170" spans="1:22" ht="15.75" customHeight="1">
      <c r="A170" s="118"/>
      <c r="B170" s="118"/>
      <c r="C170" s="118"/>
      <c r="D170" s="118"/>
      <c r="E170" s="119"/>
      <c r="F170" s="119"/>
      <c r="G170" s="119"/>
      <c r="H170" s="119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19"/>
      <c r="V170" s="119"/>
    </row>
    <row r="171" spans="1:22" ht="15.75" customHeight="1">
      <c r="A171" s="118"/>
      <c r="B171" s="118"/>
      <c r="C171" s="118"/>
      <c r="D171" s="118"/>
      <c r="E171" s="119"/>
      <c r="F171" s="119"/>
      <c r="G171" s="119"/>
      <c r="H171" s="119"/>
      <c r="I171" s="119"/>
      <c r="J171" s="119"/>
      <c r="K171" s="119"/>
      <c r="L171" s="119"/>
      <c r="M171" s="119"/>
      <c r="N171" s="119"/>
      <c r="O171" s="119"/>
      <c r="P171" s="119"/>
      <c r="Q171" s="119"/>
      <c r="R171" s="119"/>
      <c r="S171" s="119"/>
      <c r="T171" s="119"/>
      <c r="U171" s="119"/>
      <c r="V171" s="119"/>
    </row>
    <row r="172" spans="1:22" ht="15.75" customHeight="1">
      <c r="A172" s="118"/>
      <c r="B172" s="118"/>
      <c r="C172" s="118"/>
      <c r="D172" s="118"/>
      <c r="E172" s="119"/>
      <c r="F172" s="119"/>
      <c r="G172" s="119"/>
      <c r="H172" s="119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</row>
    <row r="173" spans="1:22" ht="15.75" customHeight="1">
      <c r="A173" s="118"/>
      <c r="B173" s="118"/>
      <c r="C173" s="118"/>
      <c r="D173" s="118"/>
      <c r="E173" s="119"/>
      <c r="F173" s="119"/>
      <c r="G173" s="119"/>
      <c r="H173" s="119"/>
      <c r="I173" s="119"/>
      <c r="J173" s="119"/>
      <c r="K173" s="119"/>
      <c r="L173" s="119"/>
      <c r="M173" s="119"/>
      <c r="N173" s="119"/>
      <c r="O173" s="119"/>
      <c r="P173" s="119"/>
      <c r="Q173" s="119"/>
      <c r="R173" s="119"/>
      <c r="S173" s="119"/>
      <c r="T173" s="119"/>
      <c r="U173" s="119"/>
      <c r="V173" s="119"/>
    </row>
    <row r="174" spans="1:22" ht="15.75" customHeight="1">
      <c r="A174" s="118"/>
      <c r="B174" s="118"/>
      <c r="C174" s="118"/>
      <c r="D174" s="118"/>
      <c r="E174" s="119"/>
      <c r="F174" s="119"/>
      <c r="G174" s="119"/>
      <c r="H174" s="119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19"/>
      <c r="T174" s="119"/>
      <c r="U174" s="119"/>
      <c r="V174" s="119"/>
    </row>
    <row r="175" spans="1:22" ht="15.75" customHeight="1">
      <c r="A175" s="118"/>
      <c r="B175" s="118"/>
      <c r="C175" s="118"/>
      <c r="D175" s="118"/>
      <c r="E175" s="119"/>
      <c r="F175" s="119"/>
      <c r="G175" s="119"/>
      <c r="H175" s="119"/>
      <c r="I175" s="119"/>
      <c r="J175" s="119"/>
      <c r="K175" s="119"/>
      <c r="L175" s="119"/>
      <c r="M175" s="119"/>
      <c r="N175" s="119"/>
      <c r="O175" s="119"/>
      <c r="P175" s="119"/>
      <c r="Q175" s="119"/>
      <c r="R175" s="119"/>
      <c r="S175" s="119"/>
      <c r="T175" s="119"/>
      <c r="U175" s="119"/>
      <c r="V175" s="119"/>
    </row>
    <row r="176" spans="1:22" ht="15.75" customHeight="1">
      <c r="A176" s="118"/>
      <c r="B176" s="118"/>
      <c r="C176" s="118"/>
      <c r="D176" s="118"/>
      <c r="E176" s="119"/>
      <c r="F176" s="119"/>
      <c r="G176" s="119"/>
      <c r="H176" s="119"/>
      <c r="I176" s="119"/>
      <c r="J176" s="119"/>
      <c r="K176" s="119"/>
      <c r="L176" s="119"/>
      <c r="M176" s="119"/>
      <c r="N176" s="119"/>
      <c r="O176" s="119"/>
      <c r="P176" s="119"/>
      <c r="Q176" s="119"/>
      <c r="R176" s="119"/>
      <c r="S176" s="119"/>
      <c r="T176" s="119"/>
      <c r="U176" s="119"/>
      <c r="V176" s="119"/>
    </row>
    <row r="177" spans="1:22" ht="15.75" customHeight="1">
      <c r="A177" s="118"/>
      <c r="B177" s="118"/>
      <c r="C177" s="118"/>
      <c r="D177" s="118"/>
      <c r="E177" s="119"/>
      <c r="F177" s="119"/>
      <c r="G177" s="119"/>
      <c r="H177" s="119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  <c r="V177" s="119"/>
    </row>
    <row r="178" spans="1:22" ht="15.75" customHeight="1">
      <c r="A178" s="118"/>
      <c r="B178" s="118"/>
      <c r="C178" s="118"/>
      <c r="D178" s="118"/>
      <c r="E178" s="119"/>
      <c r="F178" s="119"/>
      <c r="G178" s="119"/>
      <c r="H178" s="119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19"/>
      <c r="V178" s="119"/>
    </row>
    <row r="179" spans="1:22" ht="15.75" customHeight="1">
      <c r="A179" s="118"/>
      <c r="B179" s="118"/>
      <c r="C179" s="118"/>
      <c r="D179" s="118"/>
      <c r="E179" s="119"/>
      <c r="F179" s="119"/>
      <c r="G179" s="119"/>
      <c r="H179" s="119"/>
      <c r="I179" s="119"/>
      <c r="J179" s="119"/>
      <c r="K179" s="119"/>
      <c r="L179" s="119"/>
      <c r="M179" s="119"/>
      <c r="N179" s="119"/>
      <c r="O179" s="119"/>
      <c r="P179" s="119"/>
      <c r="Q179" s="119"/>
      <c r="R179" s="119"/>
      <c r="S179" s="119"/>
      <c r="T179" s="119"/>
      <c r="U179" s="119"/>
      <c r="V179" s="119"/>
    </row>
    <row r="180" spans="1:22" ht="15.75" customHeight="1">
      <c r="A180" s="118"/>
      <c r="B180" s="118"/>
      <c r="C180" s="118"/>
      <c r="D180" s="118"/>
      <c r="E180" s="119"/>
      <c r="F180" s="119"/>
      <c r="G180" s="119"/>
      <c r="H180" s="119"/>
      <c r="I180" s="119"/>
      <c r="J180" s="119"/>
      <c r="K180" s="119"/>
      <c r="L180" s="119"/>
      <c r="M180" s="119"/>
      <c r="N180" s="119"/>
      <c r="O180" s="119"/>
      <c r="P180" s="119"/>
      <c r="Q180" s="119"/>
      <c r="R180" s="119"/>
      <c r="S180" s="119"/>
      <c r="T180" s="119"/>
      <c r="U180" s="119"/>
      <c r="V180" s="119"/>
    </row>
    <row r="181" spans="1:22" ht="15.75" customHeight="1">
      <c r="A181" s="118"/>
      <c r="B181" s="118"/>
      <c r="C181" s="118"/>
      <c r="D181" s="118"/>
      <c r="E181" s="119"/>
      <c r="F181" s="119"/>
      <c r="G181" s="119"/>
      <c r="H181" s="119"/>
      <c r="I181" s="119"/>
      <c r="J181" s="119"/>
      <c r="K181" s="119"/>
      <c r="L181" s="119"/>
      <c r="M181" s="119"/>
      <c r="N181" s="119"/>
      <c r="O181" s="119"/>
      <c r="P181" s="119"/>
      <c r="Q181" s="119"/>
      <c r="R181" s="119"/>
      <c r="S181" s="119"/>
      <c r="T181" s="119"/>
      <c r="U181" s="119"/>
      <c r="V181" s="119"/>
    </row>
    <row r="182" spans="1:22" ht="15.75" customHeight="1">
      <c r="A182" s="118"/>
      <c r="B182" s="118"/>
      <c r="C182" s="118"/>
      <c r="D182" s="118"/>
      <c r="E182" s="119"/>
      <c r="F182" s="119"/>
      <c r="G182" s="119"/>
      <c r="H182" s="119"/>
      <c r="I182" s="119"/>
      <c r="J182" s="119"/>
      <c r="K182" s="119"/>
      <c r="L182" s="119"/>
      <c r="M182" s="119"/>
      <c r="N182" s="119"/>
      <c r="O182" s="119"/>
      <c r="P182" s="119"/>
      <c r="Q182" s="119"/>
      <c r="R182" s="119"/>
      <c r="S182" s="119"/>
      <c r="T182" s="119"/>
      <c r="U182" s="119"/>
      <c r="V182" s="119"/>
    </row>
    <row r="183" spans="1:22" ht="15.75" customHeight="1">
      <c r="A183" s="118"/>
      <c r="B183" s="118"/>
      <c r="C183" s="118"/>
      <c r="D183" s="118"/>
      <c r="E183" s="119"/>
      <c r="F183" s="119"/>
      <c r="G183" s="119"/>
      <c r="H183" s="119"/>
      <c r="I183" s="119"/>
      <c r="J183" s="119"/>
      <c r="K183" s="119"/>
      <c r="L183" s="119"/>
      <c r="M183" s="119"/>
      <c r="N183" s="119"/>
      <c r="O183" s="119"/>
      <c r="P183" s="119"/>
      <c r="Q183" s="119"/>
      <c r="R183" s="119"/>
      <c r="S183" s="119"/>
      <c r="T183" s="119"/>
      <c r="U183" s="119"/>
      <c r="V183" s="119"/>
    </row>
    <row r="184" spans="1:22" ht="15.75" customHeight="1">
      <c r="A184" s="118"/>
      <c r="B184" s="118"/>
      <c r="C184" s="118"/>
      <c r="D184" s="118"/>
      <c r="E184" s="119"/>
      <c r="F184" s="119"/>
      <c r="G184" s="119"/>
      <c r="H184" s="119"/>
      <c r="I184" s="119"/>
      <c r="J184" s="119"/>
      <c r="K184" s="119"/>
      <c r="L184" s="119"/>
      <c r="M184" s="119"/>
      <c r="N184" s="119"/>
      <c r="O184" s="119"/>
      <c r="P184" s="119"/>
      <c r="Q184" s="119"/>
      <c r="R184" s="119"/>
      <c r="S184" s="119"/>
      <c r="T184" s="119"/>
      <c r="U184" s="119"/>
      <c r="V184" s="119"/>
    </row>
    <row r="185" spans="1:22" ht="15.75" customHeight="1">
      <c r="A185" s="118"/>
      <c r="B185" s="118"/>
      <c r="C185" s="118"/>
      <c r="D185" s="118"/>
      <c r="E185" s="119"/>
      <c r="F185" s="119"/>
      <c r="G185" s="119"/>
      <c r="H185" s="119"/>
      <c r="I185" s="119"/>
      <c r="J185" s="119"/>
      <c r="K185" s="119"/>
      <c r="L185" s="119"/>
      <c r="M185" s="119"/>
      <c r="N185" s="119"/>
      <c r="O185" s="119"/>
      <c r="P185" s="119"/>
      <c r="Q185" s="119"/>
      <c r="R185" s="119"/>
      <c r="S185" s="119"/>
      <c r="T185" s="119"/>
      <c r="U185" s="119"/>
      <c r="V185" s="119"/>
    </row>
    <row r="186" spans="1:22" ht="15.75" customHeight="1">
      <c r="A186" s="118"/>
      <c r="B186" s="118"/>
      <c r="C186" s="118"/>
      <c r="D186" s="118"/>
      <c r="E186" s="119"/>
      <c r="F186" s="119"/>
      <c r="G186" s="119"/>
      <c r="H186" s="119"/>
      <c r="I186" s="119"/>
      <c r="J186" s="119"/>
      <c r="K186" s="119"/>
      <c r="L186" s="119"/>
      <c r="M186" s="119"/>
      <c r="N186" s="119"/>
      <c r="O186" s="119"/>
      <c r="P186" s="119"/>
      <c r="Q186" s="119"/>
      <c r="R186" s="119"/>
      <c r="S186" s="119"/>
      <c r="T186" s="119"/>
      <c r="U186" s="119"/>
      <c r="V186" s="119"/>
    </row>
    <row r="187" spans="1:22" ht="15.75" customHeight="1">
      <c r="A187" s="118"/>
      <c r="B187" s="118"/>
      <c r="C187" s="118"/>
      <c r="D187" s="118"/>
      <c r="E187" s="119"/>
      <c r="F187" s="119"/>
      <c r="G187" s="119"/>
      <c r="H187" s="119"/>
      <c r="I187" s="119"/>
      <c r="J187" s="119"/>
      <c r="K187" s="119"/>
      <c r="L187" s="119"/>
      <c r="M187" s="119"/>
      <c r="N187" s="119"/>
      <c r="O187" s="119"/>
      <c r="P187" s="119"/>
      <c r="Q187" s="119"/>
      <c r="R187" s="119"/>
      <c r="S187" s="119"/>
      <c r="T187" s="119"/>
      <c r="U187" s="119"/>
      <c r="V187" s="119"/>
    </row>
    <row r="188" spans="1:22" ht="15.75" customHeight="1">
      <c r="A188" s="118"/>
      <c r="B188" s="118"/>
      <c r="C188" s="118"/>
      <c r="D188" s="118"/>
      <c r="E188" s="119"/>
      <c r="F188" s="119"/>
      <c r="G188" s="119"/>
      <c r="H188" s="119"/>
      <c r="I188" s="119"/>
      <c r="J188" s="119"/>
      <c r="K188" s="119"/>
      <c r="L188" s="119"/>
      <c r="M188" s="119"/>
      <c r="N188" s="119"/>
      <c r="O188" s="119"/>
      <c r="P188" s="119"/>
      <c r="Q188" s="119"/>
      <c r="R188" s="119"/>
      <c r="S188" s="119"/>
      <c r="T188" s="119"/>
      <c r="U188" s="119"/>
      <c r="V188" s="119"/>
    </row>
    <row r="189" spans="1:22" ht="15.75" customHeight="1">
      <c r="A189" s="118"/>
      <c r="B189" s="118"/>
      <c r="C189" s="118"/>
      <c r="D189" s="118"/>
      <c r="E189" s="119"/>
      <c r="F189" s="119"/>
      <c r="G189" s="119"/>
      <c r="H189" s="119"/>
      <c r="I189" s="119"/>
      <c r="J189" s="119"/>
      <c r="K189" s="119"/>
      <c r="L189" s="119"/>
      <c r="M189" s="119"/>
      <c r="N189" s="119"/>
      <c r="O189" s="119"/>
      <c r="P189" s="119"/>
      <c r="Q189" s="119"/>
      <c r="R189" s="119"/>
      <c r="S189" s="119"/>
      <c r="T189" s="119"/>
      <c r="U189" s="119"/>
      <c r="V189" s="119"/>
    </row>
    <row r="190" spans="1:22" ht="15.75" customHeight="1">
      <c r="A190" s="118"/>
      <c r="B190" s="118"/>
      <c r="C190" s="118"/>
      <c r="D190" s="118"/>
      <c r="E190" s="119"/>
      <c r="F190" s="119"/>
      <c r="G190" s="119"/>
      <c r="H190" s="119"/>
      <c r="I190" s="119"/>
      <c r="J190" s="119"/>
      <c r="K190" s="119"/>
      <c r="L190" s="119"/>
      <c r="M190" s="119"/>
      <c r="N190" s="119"/>
      <c r="O190" s="119"/>
      <c r="P190" s="119"/>
      <c r="Q190" s="119"/>
      <c r="R190" s="119"/>
      <c r="S190" s="119"/>
      <c r="T190" s="119"/>
      <c r="U190" s="119"/>
      <c r="V190" s="119"/>
    </row>
    <row r="191" spans="1:22" ht="15.75" customHeight="1">
      <c r="A191" s="118"/>
      <c r="B191" s="118"/>
      <c r="C191" s="118"/>
      <c r="D191" s="118"/>
      <c r="E191" s="119"/>
      <c r="F191" s="119"/>
      <c r="G191" s="119"/>
      <c r="H191" s="119"/>
      <c r="I191" s="119"/>
      <c r="J191" s="119"/>
      <c r="K191" s="119"/>
      <c r="L191" s="119"/>
      <c r="M191" s="119"/>
      <c r="N191" s="119"/>
      <c r="O191" s="119"/>
      <c r="P191" s="119"/>
      <c r="Q191" s="119"/>
      <c r="R191" s="119"/>
      <c r="S191" s="119"/>
      <c r="T191" s="119"/>
      <c r="U191" s="119"/>
      <c r="V191" s="119"/>
    </row>
    <row r="192" spans="1:22" ht="15.75" customHeight="1">
      <c r="A192" s="118"/>
      <c r="B192" s="118"/>
      <c r="C192" s="118"/>
      <c r="D192" s="118"/>
      <c r="E192" s="119"/>
      <c r="F192" s="119"/>
      <c r="G192" s="119"/>
      <c r="H192" s="119"/>
      <c r="I192" s="119"/>
      <c r="J192" s="119"/>
      <c r="K192" s="119"/>
      <c r="L192" s="119"/>
      <c r="M192" s="119"/>
      <c r="N192" s="119"/>
      <c r="O192" s="119"/>
      <c r="P192" s="119"/>
      <c r="Q192" s="119"/>
      <c r="R192" s="119"/>
      <c r="S192" s="119"/>
      <c r="T192" s="119"/>
      <c r="U192" s="119"/>
      <c r="V192" s="119"/>
    </row>
    <row r="193" spans="1:22" ht="15.75" customHeight="1">
      <c r="A193" s="118"/>
      <c r="B193" s="118"/>
      <c r="C193" s="118"/>
      <c r="D193" s="118"/>
      <c r="E193" s="119"/>
      <c r="F193" s="119"/>
      <c r="G193" s="119"/>
      <c r="H193" s="119"/>
      <c r="I193" s="119"/>
      <c r="J193" s="119"/>
      <c r="K193" s="119"/>
      <c r="L193" s="119"/>
      <c r="M193" s="119"/>
      <c r="N193" s="119"/>
      <c r="O193" s="119"/>
      <c r="P193" s="119"/>
      <c r="Q193" s="119"/>
      <c r="R193" s="119"/>
      <c r="S193" s="119"/>
      <c r="T193" s="119"/>
      <c r="U193" s="119"/>
      <c r="V193" s="119"/>
    </row>
    <row r="194" spans="1:22" ht="15.75" customHeight="1">
      <c r="A194" s="118"/>
      <c r="B194" s="118"/>
      <c r="C194" s="118"/>
      <c r="D194" s="118"/>
      <c r="E194" s="119"/>
      <c r="F194" s="119"/>
      <c r="G194" s="119"/>
      <c r="H194" s="119"/>
      <c r="I194" s="119"/>
      <c r="J194" s="119"/>
      <c r="K194" s="119"/>
      <c r="L194" s="119"/>
      <c r="M194" s="119"/>
      <c r="N194" s="119"/>
      <c r="O194" s="119"/>
      <c r="P194" s="119"/>
      <c r="Q194" s="119"/>
      <c r="R194" s="119"/>
      <c r="S194" s="119"/>
      <c r="T194" s="119"/>
      <c r="U194" s="119"/>
      <c r="V194" s="119"/>
    </row>
    <row r="195" spans="1:22" ht="15.75" customHeight="1">
      <c r="A195" s="118"/>
      <c r="B195" s="118"/>
      <c r="C195" s="118"/>
      <c r="D195" s="118"/>
      <c r="E195" s="119"/>
      <c r="F195" s="119"/>
      <c r="G195" s="119"/>
      <c r="H195" s="119"/>
      <c r="I195" s="119"/>
      <c r="J195" s="119"/>
      <c r="K195" s="119"/>
      <c r="L195" s="119"/>
      <c r="M195" s="119"/>
      <c r="N195" s="119"/>
      <c r="O195" s="119"/>
      <c r="P195" s="119"/>
      <c r="Q195" s="119"/>
      <c r="R195" s="119"/>
      <c r="S195" s="119"/>
      <c r="T195" s="119"/>
      <c r="U195" s="119"/>
      <c r="V195" s="119"/>
    </row>
    <row r="196" spans="1:22" ht="15.75" customHeight="1">
      <c r="A196" s="118"/>
      <c r="B196" s="118"/>
      <c r="C196" s="118"/>
      <c r="D196" s="118"/>
      <c r="E196" s="119"/>
      <c r="F196" s="119"/>
      <c r="G196" s="119"/>
      <c r="H196" s="119"/>
      <c r="I196" s="119"/>
      <c r="J196" s="119"/>
      <c r="K196" s="119"/>
      <c r="L196" s="119"/>
      <c r="M196" s="119"/>
      <c r="N196" s="119"/>
      <c r="O196" s="119"/>
      <c r="P196" s="119"/>
      <c r="Q196" s="119"/>
      <c r="R196" s="119"/>
      <c r="S196" s="119"/>
      <c r="T196" s="119"/>
      <c r="U196" s="119"/>
      <c r="V196" s="119"/>
    </row>
    <row r="197" spans="1:22" ht="15.75" customHeight="1">
      <c r="A197" s="118"/>
      <c r="B197" s="118"/>
      <c r="C197" s="118"/>
      <c r="D197" s="118"/>
      <c r="E197" s="119"/>
      <c r="F197" s="119"/>
      <c r="G197" s="119"/>
      <c r="H197" s="119"/>
      <c r="I197" s="119"/>
      <c r="J197" s="119"/>
      <c r="K197" s="119"/>
      <c r="L197" s="119"/>
      <c r="M197" s="119"/>
      <c r="N197" s="119"/>
      <c r="O197" s="119"/>
      <c r="P197" s="119"/>
      <c r="Q197" s="119"/>
      <c r="R197" s="119"/>
      <c r="S197" s="119"/>
      <c r="T197" s="119"/>
      <c r="U197" s="119"/>
      <c r="V197" s="119"/>
    </row>
    <row r="198" spans="1:22" ht="15.75" customHeight="1">
      <c r="A198" s="118"/>
      <c r="B198" s="118"/>
      <c r="C198" s="118"/>
      <c r="D198" s="118"/>
      <c r="E198" s="119"/>
      <c r="F198" s="119"/>
      <c r="G198" s="119"/>
      <c r="H198" s="119"/>
      <c r="I198" s="119"/>
      <c r="J198" s="119"/>
      <c r="K198" s="119"/>
      <c r="L198" s="119"/>
      <c r="M198" s="119"/>
      <c r="N198" s="119"/>
      <c r="O198" s="119"/>
      <c r="P198" s="119"/>
      <c r="Q198" s="119"/>
      <c r="R198" s="119"/>
      <c r="S198" s="119"/>
      <c r="T198" s="119"/>
      <c r="U198" s="119"/>
      <c r="V198" s="119"/>
    </row>
    <row r="199" spans="1:22" ht="15.75" customHeight="1">
      <c r="A199" s="118"/>
      <c r="B199" s="118"/>
      <c r="C199" s="118"/>
      <c r="D199" s="118"/>
      <c r="E199" s="119"/>
      <c r="F199" s="119"/>
      <c r="G199" s="119"/>
      <c r="H199" s="119"/>
      <c r="I199" s="119"/>
      <c r="J199" s="119"/>
      <c r="K199" s="119"/>
      <c r="L199" s="119"/>
      <c r="M199" s="119"/>
      <c r="N199" s="119"/>
      <c r="O199" s="119"/>
      <c r="P199" s="119"/>
      <c r="Q199" s="119"/>
      <c r="R199" s="119"/>
      <c r="S199" s="119"/>
      <c r="T199" s="119"/>
      <c r="U199" s="119"/>
      <c r="V199" s="119"/>
    </row>
    <row r="200" spans="1:22" ht="15.75" customHeight="1">
      <c r="A200" s="118"/>
      <c r="B200" s="118"/>
      <c r="C200" s="118"/>
      <c r="D200" s="118"/>
      <c r="E200" s="119"/>
      <c r="F200" s="119"/>
      <c r="G200" s="119"/>
      <c r="H200" s="119"/>
      <c r="I200" s="119"/>
      <c r="J200" s="119"/>
      <c r="K200" s="119"/>
      <c r="L200" s="119"/>
      <c r="M200" s="119"/>
      <c r="N200" s="119"/>
      <c r="O200" s="119"/>
      <c r="P200" s="119"/>
      <c r="Q200" s="119"/>
      <c r="R200" s="119"/>
      <c r="S200" s="119"/>
      <c r="T200" s="119"/>
      <c r="U200" s="119"/>
      <c r="V200" s="119"/>
    </row>
    <row r="201" spans="1:22" ht="15.75" customHeight="1">
      <c r="A201" s="118"/>
      <c r="B201" s="118"/>
      <c r="C201" s="118"/>
      <c r="D201" s="118"/>
      <c r="E201" s="119"/>
      <c r="F201" s="119"/>
      <c r="G201" s="119"/>
      <c r="H201" s="119"/>
      <c r="I201" s="119"/>
      <c r="J201" s="119"/>
      <c r="K201" s="119"/>
      <c r="L201" s="119"/>
      <c r="M201" s="119"/>
      <c r="N201" s="119"/>
      <c r="O201" s="119"/>
      <c r="P201" s="119"/>
      <c r="Q201" s="119"/>
      <c r="R201" s="119"/>
      <c r="S201" s="119"/>
      <c r="T201" s="119"/>
      <c r="U201" s="119"/>
      <c r="V201" s="119"/>
    </row>
    <row r="202" spans="1:22" ht="15.75" customHeight="1">
      <c r="A202" s="118"/>
      <c r="B202" s="118"/>
      <c r="C202" s="118"/>
      <c r="D202" s="118"/>
      <c r="E202" s="119"/>
      <c r="F202" s="119"/>
      <c r="G202" s="119"/>
      <c r="H202" s="119"/>
      <c r="I202" s="119"/>
      <c r="J202" s="119"/>
      <c r="K202" s="119"/>
      <c r="L202" s="119"/>
      <c r="M202" s="119"/>
      <c r="N202" s="119"/>
      <c r="O202" s="119"/>
      <c r="P202" s="119"/>
      <c r="Q202" s="119"/>
      <c r="R202" s="119"/>
      <c r="S202" s="119"/>
      <c r="T202" s="119"/>
      <c r="U202" s="119"/>
      <c r="V202" s="119"/>
    </row>
    <row r="203" spans="1:22" ht="15.75" customHeight="1">
      <c r="A203" s="118"/>
      <c r="B203" s="118"/>
      <c r="C203" s="118"/>
      <c r="D203" s="118"/>
      <c r="E203" s="119"/>
      <c r="F203" s="119"/>
      <c r="G203" s="119"/>
      <c r="H203" s="119"/>
      <c r="I203" s="119"/>
      <c r="J203" s="119"/>
      <c r="K203" s="119"/>
      <c r="L203" s="119"/>
      <c r="M203" s="119"/>
      <c r="N203" s="119"/>
      <c r="O203" s="119"/>
      <c r="P203" s="119"/>
      <c r="Q203" s="119"/>
      <c r="R203" s="119"/>
      <c r="S203" s="119"/>
      <c r="T203" s="119"/>
      <c r="U203" s="119"/>
      <c r="V203" s="119"/>
    </row>
    <row r="204" spans="1:22" ht="15.75" customHeight="1">
      <c r="A204" s="118"/>
      <c r="B204" s="118"/>
      <c r="C204" s="118"/>
      <c r="D204" s="118"/>
      <c r="E204" s="119"/>
      <c r="F204" s="119"/>
      <c r="G204" s="119"/>
      <c r="H204" s="119"/>
      <c r="I204" s="119"/>
      <c r="J204" s="119"/>
      <c r="K204" s="119"/>
      <c r="L204" s="119"/>
      <c r="M204" s="119"/>
      <c r="N204" s="119"/>
      <c r="O204" s="119"/>
      <c r="P204" s="119"/>
      <c r="Q204" s="119"/>
      <c r="R204" s="119"/>
      <c r="S204" s="119"/>
      <c r="T204" s="119"/>
      <c r="U204" s="119"/>
      <c r="V204" s="119"/>
    </row>
    <row r="205" spans="1:22" ht="15.75" customHeight="1">
      <c r="A205" s="118"/>
      <c r="B205" s="118"/>
      <c r="C205" s="118"/>
      <c r="D205" s="118"/>
      <c r="E205" s="119"/>
      <c r="F205" s="119"/>
      <c r="G205" s="119"/>
      <c r="H205" s="119"/>
      <c r="I205" s="119"/>
      <c r="J205" s="119"/>
      <c r="K205" s="119"/>
      <c r="L205" s="119"/>
      <c r="M205" s="119"/>
      <c r="N205" s="119"/>
      <c r="O205" s="119"/>
      <c r="P205" s="119"/>
      <c r="Q205" s="119"/>
      <c r="R205" s="119"/>
      <c r="S205" s="119"/>
      <c r="T205" s="119"/>
      <c r="U205" s="119"/>
      <c r="V205" s="119"/>
    </row>
    <row r="206" spans="1:22" ht="15.75" customHeight="1">
      <c r="A206" s="118"/>
      <c r="B206" s="118"/>
      <c r="C206" s="118"/>
      <c r="D206" s="118"/>
      <c r="E206" s="119"/>
      <c r="F206" s="119"/>
      <c r="G206" s="119"/>
      <c r="H206" s="119"/>
      <c r="I206" s="119"/>
      <c r="J206" s="119"/>
      <c r="K206" s="119"/>
      <c r="L206" s="119"/>
      <c r="M206" s="119"/>
      <c r="N206" s="119"/>
      <c r="O206" s="119"/>
      <c r="P206" s="119"/>
      <c r="Q206" s="119"/>
      <c r="R206" s="119"/>
      <c r="S206" s="119"/>
      <c r="T206" s="119"/>
      <c r="U206" s="119"/>
      <c r="V206" s="119"/>
    </row>
    <row r="207" spans="1:22" ht="15.75" customHeight="1">
      <c r="A207" s="118"/>
      <c r="B207" s="118"/>
      <c r="C207" s="118"/>
      <c r="D207" s="118"/>
      <c r="E207" s="119"/>
      <c r="F207" s="119"/>
      <c r="G207" s="119"/>
      <c r="H207" s="119"/>
      <c r="I207" s="119"/>
      <c r="J207" s="119"/>
      <c r="K207" s="119"/>
      <c r="L207" s="119"/>
      <c r="M207" s="119"/>
      <c r="N207" s="119"/>
      <c r="O207" s="119"/>
      <c r="P207" s="119"/>
      <c r="Q207" s="119"/>
      <c r="R207" s="119"/>
      <c r="S207" s="119"/>
      <c r="T207" s="119"/>
      <c r="U207" s="119"/>
      <c r="V207" s="119"/>
    </row>
    <row r="208" spans="1:22" ht="15.75" customHeight="1">
      <c r="A208" s="118"/>
      <c r="B208" s="118"/>
      <c r="C208" s="118"/>
      <c r="D208" s="118"/>
      <c r="E208" s="119"/>
      <c r="F208" s="119"/>
      <c r="G208" s="119"/>
      <c r="H208" s="119"/>
      <c r="I208" s="119"/>
      <c r="J208" s="119"/>
      <c r="K208" s="119"/>
      <c r="L208" s="119"/>
      <c r="M208" s="119"/>
      <c r="N208" s="119"/>
      <c r="O208" s="119"/>
      <c r="P208" s="119"/>
      <c r="Q208" s="119"/>
      <c r="R208" s="119"/>
      <c r="S208" s="119"/>
      <c r="T208" s="119"/>
      <c r="U208" s="119"/>
      <c r="V208" s="119"/>
    </row>
    <row r="209" spans="1:22" ht="15.75" customHeight="1">
      <c r="A209" s="118"/>
      <c r="B209" s="118"/>
      <c r="C209" s="118"/>
      <c r="D209" s="118"/>
      <c r="E209" s="119"/>
      <c r="F209" s="119"/>
      <c r="G209" s="119"/>
      <c r="H209" s="119"/>
      <c r="I209" s="119"/>
      <c r="J209" s="119"/>
      <c r="K209" s="119"/>
      <c r="L209" s="119"/>
      <c r="M209" s="119"/>
      <c r="N209" s="119"/>
      <c r="O209" s="119"/>
      <c r="P209" s="119"/>
      <c r="Q209" s="119"/>
      <c r="R209" s="119"/>
      <c r="S209" s="119"/>
      <c r="T209" s="119"/>
      <c r="U209" s="119"/>
      <c r="V209" s="119"/>
    </row>
    <row r="210" spans="1:22" ht="15.75" customHeight="1">
      <c r="A210" s="118"/>
      <c r="B210" s="118"/>
      <c r="C210" s="118"/>
      <c r="D210" s="118"/>
      <c r="E210" s="119"/>
      <c r="F210" s="119"/>
      <c r="G210" s="119"/>
      <c r="H210" s="119"/>
      <c r="I210" s="119"/>
      <c r="J210" s="119"/>
      <c r="K210" s="119"/>
      <c r="L210" s="119"/>
      <c r="M210" s="119"/>
      <c r="N210" s="119"/>
      <c r="O210" s="119"/>
      <c r="P210" s="119"/>
      <c r="Q210" s="119"/>
      <c r="R210" s="119"/>
      <c r="S210" s="119"/>
      <c r="T210" s="119"/>
      <c r="U210" s="119"/>
      <c r="V210" s="119"/>
    </row>
    <row r="211" spans="1:22" ht="15.75" customHeight="1">
      <c r="A211" s="118"/>
      <c r="B211" s="118"/>
      <c r="C211" s="118"/>
      <c r="D211" s="118"/>
      <c r="E211" s="119"/>
      <c r="F211" s="119"/>
      <c r="G211" s="119"/>
      <c r="H211" s="119"/>
      <c r="I211" s="119"/>
      <c r="J211" s="119"/>
      <c r="K211" s="119"/>
      <c r="L211" s="119"/>
      <c r="M211" s="119"/>
      <c r="N211" s="119"/>
      <c r="O211" s="119"/>
      <c r="P211" s="119"/>
      <c r="Q211" s="119"/>
      <c r="R211" s="119"/>
      <c r="S211" s="119"/>
      <c r="T211" s="119"/>
      <c r="U211" s="119"/>
      <c r="V211" s="119"/>
    </row>
    <row r="212" spans="1:22" ht="15.75" customHeight="1">
      <c r="A212" s="118"/>
      <c r="B212" s="118"/>
      <c r="C212" s="118"/>
      <c r="D212" s="118"/>
      <c r="E212" s="119"/>
      <c r="F212" s="119"/>
      <c r="G212" s="119"/>
      <c r="H212" s="119"/>
      <c r="I212" s="119"/>
      <c r="J212" s="119"/>
      <c r="K212" s="119"/>
      <c r="L212" s="119"/>
      <c r="M212" s="119"/>
      <c r="N212" s="119"/>
      <c r="O212" s="119"/>
      <c r="P212" s="119"/>
      <c r="Q212" s="119"/>
      <c r="R212" s="119"/>
      <c r="S212" s="119"/>
      <c r="T212" s="119"/>
      <c r="U212" s="119"/>
      <c r="V212" s="119"/>
    </row>
    <row r="213" spans="1:22" ht="15.75" customHeight="1">
      <c r="A213" s="118"/>
      <c r="B213" s="118"/>
      <c r="C213" s="118"/>
      <c r="D213" s="118"/>
      <c r="E213" s="119"/>
      <c r="F213" s="119"/>
      <c r="G213" s="119"/>
      <c r="H213" s="119"/>
      <c r="I213" s="119"/>
      <c r="J213" s="119"/>
      <c r="K213" s="119"/>
      <c r="L213" s="119"/>
      <c r="M213" s="119"/>
      <c r="N213" s="119"/>
      <c r="O213" s="119"/>
      <c r="P213" s="119"/>
      <c r="Q213" s="119"/>
      <c r="R213" s="119"/>
      <c r="S213" s="119"/>
      <c r="T213" s="119"/>
      <c r="U213" s="119"/>
      <c r="V213" s="119"/>
    </row>
    <row r="214" spans="1:22" ht="15.75" customHeight="1">
      <c r="A214" s="118"/>
      <c r="B214" s="118"/>
      <c r="C214" s="118"/>
      <c r="D214" s="118"/>
      <c r="E214" s="119"/>
      <c r="F214" s="119"/>
      <c r="G214" s="119"/>
      <c r="H214" s="119"/>
      <c r="I214" s="119"/>
      <c r="J214" s="119"/>
      <c r="K214" s="119"/>
      <c r="L214" s="119"/>
      <c r="M214" s="119"/>
      <c r="N214" s="119"/>
      <c r="O214" s="119"/>
      <c r="P214" s="119"/>
      <c r="Q214" s="119"/>
      <c r="R214" s="119"/>
      <c r="S214" s="119"/>
      <c r="T214" s="119"/>
      <c r="U214" s="119"/>
      <c r="V214" s="119"/>
    </row>
    <row r="215" spans="1:22" ht="15.75" customHeight="1">
      <c r="A215" s="118"/>
      <c r="B215" s="118"/>
      <c r="C215" s="118"/>
      <c r="D215" s="118"/>
      <c r="E215" s="119"/>
      <c r="F215" s="119"/>
      <c r="G215" s="119"/>
      <c r="H215" s="119"/>
      <c r="I215" s="119"/>
      <c r="J215" s="119"/>
      <c r="K215" s="119"/>
      <c r="L215" s="119"/>
      <c r="M215" s="119"/>
      <c r="N215" s="119"/>
      <c r="O215" s="119"/>
      <c r="P215" s="119"/>
      <c r="Q215" s="119"/>
      <c r="R215" s="119"/>
      <c r="S215" s="119"/>
      <c r="T215" s="119"/>
      <c r="U215" s="119"/>
      <c r="V215" s="119"/>
    </row>
    <row r="216" spans="1:22" ht="15.75" customHeight="1">
      <c r="A216" s="118"/>
      <c r="B216" s="118"/>
      <c r="C216" s="118"/>
      <c r="D216" s="118"/>
      <c r="E216" s="119"/>
      <c r="F216" s="119"/>
      <c r="G216" s="119"/>
      <c r="H216" s="119"/>
      <c r="I216" s="119"/>
      <c r="J216" s="119"/>
      <c r="K216" s="119"/>
      <c r="L216" s="119"/>
      <c r="M216" s="119"/>
      <c r="N216" s="119"/>
      <c r="O216" s="119"/>
      <c r="P216" s="119"/>
      <c r="Q216" s="119"/>
      <c r="R216" s="119"/>
      <c r="S216" s="119"/>
      <c r="T216" s="119"/>
      <c r="U216" s="119"/>
      <c r="V216" s="119"/>
    </row>
    <row r="217" spans="1:22" ht="15.75" customHeight="1">
      <c r="A217" s="118"/>
      <c r="B217" s="118"/>
      <c r="C217" s="118"/>
      <c r="D217" s="118"/>
      <c r="E217" s="119"/>
      <c r="F217" s="119"/>
      <c r="G217" s="119"/>
      <c r="H217" s="119"/>
      <c r="I217" s="119"/>
      <c r="J217" s="119"/>
      <c r="K217" s="119"/>
      <c r="L217" s="119"/>
      <c r="M217" s="119"/>
      <c r="N217" s="119"/>
      <c r="O217" s="119"/>
      <c r="P217" s="119"/>
      <c r="Q217" s="119"/>
      <c r="R217" s="119"/>
      <c r="S217" s="119"/>
      <c r="T217" s="119"/>
      <c r="U217" s="119"/>
      <c r="V217" s="119"/>
    </row>
    <row r="218" spans="1:22" ht="15.75" customHeight="1">
      <c r="A218" s="118"/>
      <c r="B218" s="118"/>
      <c r="C218" s="118"/>
      <c r="D218" s="118"/>
      <c r="E218" s="119"/>
      <c r="F218" s="119"/>
      <c r="G218" s="119"/>
      <c r="H218" s="119"/>
      <c r="I218" s="119"/>
      <c r="J218" s="119"/>
      <c r="K218" s="119"/>
      <c r="L218" s="119"/>
      <c r="M218" s="119"/>
      <c r="N218" s="119"/>
      <c r="O218" s="119"/>
      <c r="P218" s="119"/>
      <c r="Q218" s="119"/>
      <c r="R218" s="119"/>
      <c r="S218" s="119"/>
      <c r="T218" s="119"/>
      <c r="U218" s="119"/>
      <c r="V218" s="119"/>
    </row>
    <row r="219" spans="1:22" ht="15.75" customHeight="1">
      <c r="A219" s="118"/>
      <c r="B219" s="118"/>
      <c r="C219" s="118"/>
      <c r="D219" s="118"/>
      <c r="E219" s="119"/>
      <c r="F219" s="119"/>
      <c r="G219" s="119"/>
      <c r="H219" s="119"/>
      <c r="I219" s="119"/>
      <c r="J219" s="119"/>
      <c r="K219" s="119"/>
      <c r="L219" s="119"/>
      <c r="M219" s="119"/>
      <c r="N219" s="119"/>
      <c r="O219" s="119"/>
      <c r="P219" s="119"/>
      <c r="Q219" s="119"/>
      <c r="R219" s="119"/>
      <c r="S219" s="119"/>
      <c r="T219" s="119"/>
      <c r="U219" s="119"/>
      <c r="V219" s="119"/>
    </row>
    <row r="220" spans="1:22" ht="15.75" customHeight="1">
      <c r="A220" s="118"/>
      <c r="B220" s="118"/>
      <c r="C220" s="118"/>
      <c r="D220" s="118"/>
      <c r="E220" s="119"/>
      <c r="F220" s="119"/>
      <c r="G220" s="119"/>
      <c r="H220" s="119"/>
      <c r="I220" s="119"/>
      <c r="J220" s="119"/>
      <c r="K220" s="119"/>
      <c r="L220" s="119"/>
      <c r="M220" s="119"/>
      <c r="N220" s="119"/>
      <c r="O220" s="119"/>
      <c r="P220" s="119"/>
      <c r="Q220" s="119"/>
      <c r="R220" s="119"/>
      <c r="S220" s="119"/>
      <c r="T220" s="119"/>
      <c r="U220" s="119"/>
      <c r="V220" s="119"/>
    </row>
    <row r="221" spans="1:22" ht="15.75" customHeight="1">
      <c r="A221" s="118"/>
      <c r="B221" s="118"/>
      <c r="C221" s="118"/>
      <c r="D221" s="118"/>
      <c r="E221" s="119"/>
      <c r="F221" s="119"/>
      <c r="G221" s="119"/>
      <c r="H221" s="119"/>
      <c r="I221" s="119"/>
      <c r="J221" s="119"/>
      <c r="K221" s="119"/>
      <c r="L221" s="119"/>
      <c r="M221" s="119"/>
      <c r="N221" s="119"/>
      <c r="O221" s="119"/>
      <c r="P221" s="119"/>
      <c r="Q221" s="119"/>
      <c r="R221" s="119"/>
      <c r="S221" s="119"/>
      <c r="T221" s="119"/>
      <c r="U221" s="119"/>
      <c r="V221" s="119"/>
    </row>
    <row r="222" spans="1:22" ht="15.75" customHeight="1">
      <c r="A222" s="118"/>
      <c r="B222" s="118"/>
      <c r="C222" s="118"/>
      <c r="D222" s="118"/>
      <c r="E222" s="119"/>
      <c r="F222" s="119"/>
      <c r="G222" s="119"/>
      <c r="H222" s="119"/>
      <c r="I222" s="119"/>
      <c r="J222" s="119"/>
      <c r="K222" s="119"/>
      <c r="L222" s="119"/>
      <c r="M222" s="119"/>
      <c r="N222" s="119"/>
      <c r="O222" s="119"/>
      <c r="P222" s="119"/>
      <c r="Q222" s="119"/>
      <c r="R222" s="119"/>
      <c r="S222" s="119"/>
      <c r="T222" s="119"/>
      <c r="U222" s="119"/>
      <c r="V222" s="119"/>
    </row>
    <row r="223" spans="1:22" ht="15.75" customHeight="1">
      <c r="A223" s="118"/>
      <c r="B223" s="118"/>
      <c r="C223" s="118"/>
      <c r="D223" s="118"/>
      <c r="E223" s="119"/>
      <c r="F223" s="119"/>
      <c r="G223" s="119"/>
      <c r="H223" s="119"/>
      <c r="I223" s="119"/>
      <c r="J223" s="119"/>
      <c r="K223" s="119"/>
      <c r="L223" s="119"/>
      <c r="M223" s="119"/>
      <c r="N223" s="119"/>
      <c r="O223" s="119"/>
      <c r="P223" s="119"/>
      <c r="Q223" s="119"/>
      <c r="R223" s="119"/>
      <c r="S223" s="119"/>
      <c r="T223" s="119"/>
      <c r="U223" s="119"/>
      <c r="V223" s="119"/>
    </row>
    <row r="224" spans="1:22" ht="15.75" customHeight="1">
      <c r="A224" s="118"/>
      <c r="B224" s="118"/>
      <c r="C224" s="118"/>
      <c r="D224" s="118"/>
      <c r="E224" s="119"/>
      <c r="F224" s="119"/>
      <c r="G224" s="119"/>
      <c r="H224" s="119"/>
      <c r="I224" s="119"/>
      <c r="J224" s="119"/>
      <c r="K224" s="119"/>
      <c r="L224" s="119"/>
      <c r="M224" s="119"/>
      <c r="N224" s="119"/>
      <c r="O224" s="119"/>
      <c r="P224" s="119"/>
      <c r="Q224" s="119"/>
      <c r="R224" s="119"/>
      <c r="S224" s="119"/>
      <c r="T224" s="119"/>
      <c r="U224" s="119"/>
      <c r="V224" s="119"/>
    </row>
    <row r="225" spans="1:22" ht="15.75" customHeight="1">
      <c r="A225" s="118"/>
      <c r="B225" s="118"/>
      <c r="C225" s="118"/>
      <c r="D225" s="118"/>
      <c r="E225" s="119"/>
      <c r="F225" s="119"/>
      <c r="G225" s="119"/>
      <c r="H225" s="119"/>
      <c r="I225" s="119"/>
      <c r="J225" s="119"/>
      <c r="K225" s="119"/>
      <c r="L225" s="119"/>
      <c r="M225" s="119"/>
      <c r="N225" s="119"/>
      <c r="O225" s="119"/>
      <c r="P225" s="119"/>
      <c r="Q225" s="119"/>
      <c r="R225" s="119"/>
      <c r="S225" s="119"/>
      <c r="T225" s="119"/>
      <c r="U225" s="119"/>
      <c r="V225" s="119"/>
    </row>
    <row r="226" spans="1:22" ht="15.75" customHeight="1">
      <c r="A226" s="118"/>
      <c r="B226" s="118"/>
      <c r="C226" s="118"/>
      <c r="D226" s="118"/>
      <c r="E226" s="119"/>
      <c r="F226" s="119"/>
      <c r="G226" s="119"/>
      <c r="H226" s="119"/>
      <c r="I226" s="119"/>
      <c r="J226" s="119"/>
      <c r="K226" s="119"/>
      <c r="L226" s="119"/>
      <c r="M226" s="119"/>
      <c r="N226" s="119"/>
      <c r="O226" s="119"/>
      <c r="P226" s="119"/>
      <c r="Q226" s="119"/>
      <c r="R226" s="119"/>
      <c r="S226" s="119"/>
      <c r="T226" s="119"/>
      <c r="U226" s="119"/>
      <c r="V226" s="119"/>
    </row>
    <row r="227" spans="1:22" ht="15.75" customHeight="1">
      <c r="A227" s="118"/>
      <c r="B227" s="118"/>
      <c r="C227" s="118"/>
      <c r="D227" s="118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119"/>
      <c r="P227" s="119"/>
      <c r="Q227" s="119"/>
      <c r="R227" s="119"/>
      <c r="S227" s="119"/>
      <c r="T227" s="119"/>
      <c r="U227" s="119"/>
      <c r="V227" s="119"/>
    </row>
    <row r="228" spans="1:22" ht="15.75" customHeight="1">
      <c r="A228" s="118"/>
      <c r="B228" s="118"/>
      <c r="C228" s="118"/>
      <c r="D228" s="118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119"/>
      <c r="P228" s="119"/>
      <c r="Q228" s="119"/>
      <c r="R228" s="119"/>
      <c r="S228" s="119"/>
      <c r="T228" s="119"/>
      <c r="U228" s="119"/>
      <c r="V228" s="119"/>
    </row>
    <row r="229" spans="1:22" ht="15.75" customHeight="1">
      <c r="A229" s="118"/>
      <c r="B229" s="118"/>
      <c r="C229" s="118"/>
      <c r="D229" s="118"/>
      <c r="E229" s="119"/>
      <c r="F229" s="119"/>
      <c r="G229" s="119"/>
      <c r="H229" s="119"/>
      <c r="I229" s="119"/>
      <c r="J229" s="119"/>
      <c r="K229" s="119"/>
      <c r="L229" s="119"/>
      <c r="M229" s="119"/>
      <c r="N229" s="119"/>
      <c r="O229" s="119"/>
      <c r="P229" s="119"/>
      <c r="Q229" s="119"/>
      <c r="R229" s="119"/>
      <c r="S229" s="119"/>
      <c r="T229" s="119"/>
      <c r="U229" s="119"/>
      <c r="V229" s="119"/>
    </row>
    <row r="230" spans="1:22" ht="15.75" customHeight="1">
      <c r="A230" s="118"/>
      <c r="B230" s="118"/>
      <c r="C230" s="118"/>
      <c r="D230" s="118"/>
      <c r="E230" s="119"/>
      <c r="F230" s="119"/>
      <c r="G230" s="119"/>
      <c r="H230" s="119"/>
      <c r="I230" s="119"/>
      <c r="J230" s="119"/>
      <c r="K230" s="119"/>
      <c r="L230" s="119"/>
      <c r="M230" s="119"/>
      <c r="N230" s="119"/>
      <c r="O230" s="119"/>
      <c r="P230" s="119"/>
      <c r="Q230" s="119"/>
      <c r="R230" s="119"/>
      <c r="S230" s="119"/>
      <c r="T230" s="119"/>
      <c r="U230" s="119"/>
      <c r="V230" s="119"/>
    </row>
    <row r="231" spans="1:22" ht="15.75" customHeight="1">
      <c r="A231" s="118"/>
      <c r="B231" s="118"/>
      <c r="C231" s="118"/>
      <c r="D231" s="118"/>
      <c r="E231" s="119"/>
      <c r="F231" s="119"/>
      <c r="G231" s="119"/>
      <c r="H231" s="119"/>
      <c r="I231" s="119"/>
      <c r="J231" s="119"/>
      <c r="K231" s="119"/>
      <c r="L231" s="119"/>
      <c r="M231" s="119"/>
      <c r="N231" s="119"/>
      <c r="O231" s="119"/>
      <c r="P231" s="119"/>
      <c r="Q231" s="119"/>
      <c r="R231" s="119"/>
      <c r="S231" s="119"/>
      <c r="T231" s="119"/>
      <c r="U231" s="119"/>
      <c r="V231" s="119"/>
    </row>
    <row r="232" spans="1:22" ht="15.75" customHeight="1">
      <c r="A232" s="118"/>
      <c r="B232" s="118"/>
      <c r="C232" s="118"/>
      <c r="D232" s="118"/>
      <c r="E232" s="119"/>
      <c r="F232" s="119"/>
      <c r="G232" s="119"/>
      <c r="H232" s="119"/>
      <c r="I232" s="119"/>
      <c r="J232" s="119"/>
      <c r="K232" s="119"/>
      <c r="L232" s="119"/>
      <c r="M232" s="119"/>
      <c r="N232" s="119"/>
      <c r="O232" s="119"/>
      <c r="P232" s="119"/>
      <c r="Q232" s="119"/>
      <c r="R232" s="119"/>
      <c r="S232" s="119"/>
      <c r="T232" s="119"/>
      <c r="U232" s="119"/>
      <c r="V232" s="119"/>
    </row>
    <row r="233" spans="1:22" ht="15.75" customHeight="1">
      <c r="A233" s="118"/>
      <c r="B233" s="118"/>
      <c r="C233" s="118"/>
      <c r="D233" s="118"/>
      <c r="E233" s="119"/>
      <c r="F233" s="119"/>
      <c r="G233" s="119"/>
      <c r="H233" s="119"/>
      <c r="I233" s="119"/>
      <c r="J233" s="119"/>
      <c r="K233" s="119"/>
      <c r="L233" s="119"/>
      <c r="M233" s="119"/>
      <c r="N233" s="119"/>
      <c r="O233" s="119"/>
      <c r="P233" s="119"/>
      <c r="Q233" s="119"/>
      <c r="R233" s="119"/>
      <c r="S233" s="119"/>
      <c r="T233" s="119"/>
      <c r="U233" s="119"/>
      <c r="V233" s="119"/>
    </row>
    <row r="234" spans="1:22" ht="15.75" customHeight="1">
      <c r="A234" s="118"/>
      <c r="B234" s="118"/>
      <c r="C234" s="118"/>
      <c r="D234" s="118"/>
      <c r="E234" s="119"/>
      <c r="F234" s="119"/>
      <c r="G234" s="119"/>
      <c r="H234" s="119"/>
      <c r="I234" s="119"/>
      <c r="J234" s="119"/>
      <c r="K234" s="119"/>
      <c r="L234" s="119"/>
      <c r="M234" s="119"/>
      <c r="N234" s="119"/>
      <c r="O234" s="119"/>
      <c r="P234" s="119"/>
      <c r="Q234" s="119"/>
      <c r="R234" s="119"/>
      <c r="S234" s="119"/>
      <c r="T234" s="119"/>
      <c r="U234" s="119"/>
      <c r="V234" s="119"/>
    </row>
    <row r="235" spans="1:22" ht="15.75" customHeight="1">
      <c r="A235" s="118"/>
      <c r="B235" s="118"/>
      <c r="C235" s="118"/>
      <c r="D235" s="118"/>
      <c r="E235" s="119"/>
      <c r="F235" s="119"/>
      <c r="G235" s="119"/>
      <c r="H235" s="119"/>
      <c r="I235" s="119"/>
      <c r="J235" s="119"/>
      <c r="K235" s="119"/>
      <c r="L235" s="119"/>
      <c r="M235" s="119"/>
      <c r="N235" s="119"/>
      <c r="O235" s="119"/>
      <c r="P235" s="119"/>
      <c r="Q235" s="119"/>
      <c r="R235" s="119"/>
      <c r="S235" s="119"/>
      <c r="T235" s="119"/>
      <c r="U235" s="119"/>
      <c r="V235" s="119"/>
    </row>
    <row r="236" spans="1:22" ht="15.75" customHeight="1">
      <c r="A236" s="118"/>
      <c r="B236" s="118"/>
      <c r="C236" s="118"/>
      <c r="D236" s="118"/>
      <c r="E236" s="119"/>
      <c r="F236" s="119"/>
      <c r="G236" s="119"/>
      <c r="H236" s="119"/>
      <c r="I236" s="119"/>
      <c r="J236" s="119"/>
      <c r="K236" s="119"/>
      <c r="L236" s="119"/>
      <c r="M236" s="119"/>
      <c r="N236" s="119"/>
      <c r="O236" s="119"/>
      <c r="P236" s="119"/>
      <c r="Q236" s="119"/>
      <c r="R236" s="119"/>
      <c r="S236" s="119"/>
      <c r="T236" s="119"/>
      <c r="U236" s="119"/>
      <c r="V236" s="119"/>
    </row>
    <row r="237" spans="1:22" ht="15.75" customHeight="1">
      <c r="A237" s="118"/>
      <c r="B237" s="118"/>
      <c r="C237" s="118"/>
      <c r="D237" s="118"/>
      <c r="E237" s="119"/>
      <c r="F237" s="119"/>
      <c r="G237" s="119"/>
      <c r="H237" s="119"/>
      <c r="I237" s="119"/>
      <c r="J237" s="119"/>
      <c r="K237" s="119"/>
      <c r="L237" s="119"/>
      <c r="M237" s="119"/>
      <c r="N237" s="119"/>
      <c r="O237" s="119"/>
      <c r="P237" s="119"/>
      <c r="Q237" s="119"/>
      <c r="R237" s="119"/>
      <c r="S237" s="119"/>
      <c r="T237" s="119"/>
      <c r="U237" s="119"/>
      <c r="V237" s="119"/>
    </row>
    <row r="238" spans="1:22" ht="15.75" customHeight="1">
      <c r="A238" s="118"/>
      <c r="B238" s="118"/>
      <c r="C238" s="118"/>
      <c r="D238" s="118"/>
      <c r="E238" s="119"/>
      <c r="F238" s="119"/>
      <c r="G238" s="119"/>
      <c r="H238" s="119"/>
      <c r="I238" s="119"/>
      <c r="J238" s="119"/>
      <c r="K238" s="119"/>
      <c r="L238" s="119"/>
      <c r="M238" s="119"/>
      <c r="N238" s="119"/>
      <c r="O238" s="119"/>
      <c r="P238" s="119"/>
      <c r="Q238" s="119"/>
      <c r="R238" s="119"/>
      <c r="S238" s="119"/>
      <c r="T238" s="119"/>
      <c r="U238" s="119"/>
      <c r="V238" s="119"/>
    </row>
    <row r="239" spans="1:22" ht="15.75" customHeight="1">
      <c r="A239" s="118"/>
      <c r="B239" s="118"/>
      <c r="C239" s="118"/>
      <c r="D239" s="118"/>
      <c r="E239" s="119"/>
      <c r="F239" s="119"/>
      <c r="G239" s="119"/>
      <c r="H239" s="119"/>
      <c r="I239" s="119"/>
      <c r="J239" s="119"/>
      <c r="K239" s="119"/>
      <c r="L239" s="119"/>
      <c r="M239" s="119"/>
      <c r="N239" s="119"/>
      <c r="O239" s="119"/>
      <c r="P239" s="119"/>
      <c r="Q239" s="119"/>
      <c r="R239" s="119"/>
      <c r="S239" s="119"/>
      <c r="T239" s="119"/>
      <c r="U239" s="119"/>
      <c r="V239" s="119"/>
    </row>
    <row r="240" spans="1:22" ht="15.75" customHeight="1">
      <c r="A240" s="118"/>
      <c r="B240" s="118"/>
      <c r="C240" s="118"/>
      <c r="D240" s="118"/>
      <c r="E240" s="119"/>
      <c r="F240" s="119"/>
      <c r="G240" s="119"/>
      <c r="H240" s="119"/>
      <c r="I240" s="119"/>
      <c r="J240" s="119"/>
      <c r="K240" s="119"/>
      <c r="L240" s="119"/>
      <c r="M240" s="119"/>
      <c r="N240" s="119"/>
      <c r="O240" s="119"/>
      <c r="P240" s="119"/>
      <c r="Q240" s="119"/>
      <c r="R240" s="119"/>
      <c r="S240" s="119"/>
      <c r="T240" s="119"/>
      <c r="U240" s="119"/>
      <c r="V240" s="119"/>
    </row>
    <row r="241" spans="1:22" ht="15.75" customHeight="1">
      <c r="A241" s="118"/>
      <c r="B241" s="118"/>
      <c r="C241" s="118"/>
      <c r="D241" s="118"/>
      <c r="E241" s="119"/>
      <c r="F241" s="119"/>
      <c r="G241" s="119"/>
      <c r="H241" s="119"/>
      <c r="I241" s="119"/>
      <c r="J241" s="119"/>
      <c r="K241" s="119"/>
      <c r="L241" s="119"/>
      <c r="M241" s="119"/>
      <c r="N241" s="119"/>
      <c r="O241" s="119"/>
      <c r="P241" s="119"/>
      <c r="Q241" s="119"/>
      <c r="R241" s="119"/>
      <c r="S241" s="119"/>
      <c r="T241" s="119"/>
      <c r="U241" s="119"/>
      <c r="V241" s="119"/>
    </row>
    <row r="242" spans="1:22" ht="15.75" customHeight="1">
      <c r="A242" s="118"/>
      <c r="B242" s="118"/>
      <c r="C242" s="118"/>
      <c r="D242" s="118"/>
      <c r="E242" s="119"/>
      <c r="F242" s="119"/>
      <c r="G242" s="119"/>
      <c r="H242" s="119"/>
      <c r="I242" s="119"/>
      <c r="J242" s="119"/>
      <c r="K242" s="119"/>
      <c r="L242" s="119"/>
      <c r="M242" s="119"/>
      <c r="N242" s="119"/>
      <c r="O242" s="119"/>
      <c r="P242" s="119"/>
      <c r="Q242" s="119"/>
      <c r="R242" s="119"/>
      <c r="S242" s="119"/>
      <c r="T242" s="119"/>
      <c r="U242" s="119"/>
      <c r="V242" s="119"/>
    </row>
    <row r="243" spans="1:22" ht="15.75" customHeight="1">
      <c r="A243" s="118"/>
      <c r="B243" s="118"/>
      <c r="C243" s="118"/>
      <c r="D243" s="118"/>
      <c r="E243" s="119"/>
      <c r="F243" s="119"/>
      <c r="G243" s="119"/>
      <c r="H243" s="119"/>
      <c r="I243" s="119"/>
      <c r="J243" s="119"/>
      <c r="K243" s="119"/>
      <c r="L243" s="119"/>
      <c r="M243" s="119"/>
      <c r="N243" s="119"/>
      <c r="O243" s="119"/>
      <c r="P243" s="119"/>
      <c r="Q243" s="119"/>
      <c r="R243" s="119"/>
      <c r="S243" s="119"/>
      <c r="T243" s="119"/>
      <c r="U243" s="119"/>
      <c r="V243" s="119"/>
    </row>
    <row r="244" spans="1:22" ht="15.75" customHeight="1">
      <c r="A244" s="118"/>
      <c r="B244" s="118"/>
      <c r="C244" s="118"/>
      <c r="D244" s="118"/>
      <c r="E244" s="119"/>
      <c r="F244" s="119"/>
      <c r="G244" s="119"/>
      <c r="H244" s="119"/>
      <c r="I244" s="119"/>
      <c r="J244" s="119"/>
      <c r="K244" s="119"/>
      <c r="L244" s="119"/>
      <c r="M244" s="119"/>
      <c r="N244" s="119"/>
      <c r="O244" s="119"/>
      <c r="P244" s="119"/>
      <c r="Q244" s="119"/>
      <c r="R244" s="119"/>
      <c r="S244" s="119"/>
      <c r="T244" s="119"/>
      <c r="U244" s="119"/>
      <c r="V244" s="119"/>
    </row>
    <row r="245" spans="1:22" ht="15.75" customHeight="1">
      <c r="A245" s="118"/>
      <c r="B245" s="118"/>
      <c r="C245" s="118"/>
      <c r="D245" s="118"/>
      <c r="E245" s="119"/>
      <c r="F245" s="119"/>
      <c r="G245" s="119"/>
      <c r="H245" s="119"/>
      <c r="I245" s="119"/>
      <c r="J245" s="119"/>
      <c r="K245" s="119"/>
      <c r="L245" s="119"/>
      <c r="M245" s="119"/>
      <c r="N245" s="119"/>
      <c r="O245" s="119"/>
      <c r="P245" s="119"/>
      <c r="Q245" s="119"/>
      <c r="R245" s="119"/>
      <c r="S245" s="119"/>
      <c r="T245" s="119"/>
      <c r="U245" s="119"/>
      <c r="V245" s="119"/>
    </row>
    <row r="246" spans="1:22" ht="15.75" customHeight="1">
      <c r="A246" s="118"/>
      <c r="B246" s="118"/>
      <c r="C246" s="118"/>
      <c r="D246" s="118"/>
      <c r="E246" s="119"/>
      <c r="F246" s="119"/>
      <c r="G246" s="119"/>
      <c r="H246" s="119"/>
      <c r="I246" s="119"/>
      <c r="J246" s="119"/>
      <c r="K246" s="119"/>
      <c r="L246" s="119"/>
      <c r="M246" s="119"/>
      <c r="N246" s="119"/>
      <c r="O246" s="119"/>
      <c r="P246" s="119"/>
      <c r="Q246" s="119"/>
      <c r="R246" s="119"/>
      <c r="S246" s="119"/>
      <c r="T246" s="119"/>
      <c r="U246" s="119"/>
      <c r="V246" s="119"/>
    </row>
    <row r="247" spans="1:22" ht="15.75" customHeight="1">
      <c r="A247" s="118"/>
      <c r="B247" s="118"/>
      <c r="C247" s="118"/>
      <c r="D247" s="118"/>
      <c r="E247" s="119"/>
      <c r="F247" s="119"/>
      <c r="G247" s="119"/>
      <c r="H247" s="119"/>
      <c r="I247" s="119"/>
      <c r="J247" s="119"/>
      <c r="K247" s="119"/>
      <c r="L247" s="119"/>
      <c r="M247" s="119"/>
      <c r="N247" s="119"/>
      <c r="O247" s="119"/>
      <c r="P247" s="119"/>
      <c r="Q247" s="119"/>
      <c r="R247" s="119"/>
      <c r="S247" s="119"/>
      <c r="T247" s="119"/>
      <c r="U247" s="119"/>
      <c r="V247" s="119"/>
    </row>
    <row r="248" spans="1:22" ht="15.75" customHeight="1">
      <c r="A248" s="118"/>
      <c r="B248" s="118"/>
      <c r="C248" s="118"/>
      <c r="D248" s="118"/>
      <c r="E248" s="119"/>
      <c r="F248" s="119"/>
      <c r="G248" s="119"/>
      <c r="H248" s="119"/>
      <c r="I248" s="119"/>
      <c r="J248" s="119"/>
      <c r="K248" s="119"/>
      <c r="L248" s="119"/>
      <c r="M248" s="119"/>
      <c r="N248" s="119"/>
      <c r="O248" s="119"/>
      <c r="P248" s="119"/>
      <c r="Q248" s="119"/>
      <c r="R248" s="119"/>
      <c r="S248" s="119"/>
      <c r="T248" s="119"/>
      <c r="U248" s="119"/>
      <c r="V248" s="119"/>
    </row>
    <row r="249" spans="1:22" ht="15.75" customHeight="1">
      <c r="A249" s="118"/>
      <c r="B249" s="118"/>
      <c r="C249" s="118"/>
      <c r="D249" s="118"/>
      <c r="E249" s="119"/>
      <c r="F249" s="119"/>
      <c r="G249" s="119"/>
      <c r="H249" s="119"/>
      <c r="I249" s="119"/>
      <c r="J249" s="119"/>
      <c r="K249" s="119"/>
      <c r="L249" s="119"/>
      <c r="M249" s="119"/>
      <c r="N249" s="119"/>
      <c r="O249" s="119"/>
      <c r="P249" s="119"/>
      <c r="Q249" s="119"/>
      <c r="R249" s="119"/>
      <c r="S249" s="119"/>
      <c r="T249" s="119"/>
      <c r="U249" s="119"/>
      <c r="V249" s="119"/>
    </row>
    <row r="250" spans="1:22" ht="15.75" customHeight="1">
      <c r="A250" s="118"/>
      <c r="B250" s="118"/>
      <c r="C250" s="118"/>
      <c r="D250" s="118"/>
      <c r="E250" s="119"/>
      <c r="F250" s="119"/>
      <c r="G250" s="119"/>
      <c r="H250" s="119"/>
      <c r="I250" s="119"/>
      <c r="J250" s="119"/>
      <c r="K250" s="119"/>
      <c r="L250" s="119"/>
      <c r="M250" s="119"/>
      <c r="N250" s="119"/>
      <c r="O250" s="119"/>
      <c r="P250" s="119"/>
      <c r="Q250" s="119"/>
      <c r="R250" s="119"/>
      <c r="S250" s="119"/>
      <c r="T250" s="119"/>
      <c r="U250" s="119"/>
      <c r="V250" s="119"/>
    </row>
    <row r="251" spans="1:22" ht="15.75" customHeight="1">
      <c r="A251" s="118"/>
      <c r="B251" s="118"/>
      <c r="C251" s="118"/>
      <c r="D251" s="118"/>
      <c r="E251" s="119"/>
      <c r="F251" s="119"/>
      <c r="G251" s="119"/>
      <c r="H251" s="119"/>
      <c r="I251" s="119"/>
      <c r="J251" s="119"/>
      <c r="K251" s="119"/>
      <c r="L251" s="119"/>
      <c r="M251" s="119"/>
      <c r="N251" s="119"/>
      <c r="O251" s="119"/>
      <c r="P251" s="119"/>
      <c r="Q251" s="119"/>
      <c r="R251" s="119"/>
      <c r="S251" s="119"/>
      <c r="T251" s="119"/>
      <c r="U251" s="119"/>
      <c r="V251" s="119"/>
    </row>
    <row r="252" spans="1:22" ht="15.75" customHeight="1">
      <c r="A252" s="118"/>
      <c r="B252" s="118"/>
      <c r="C252" s="118"/>
      <c r="D252" s="118"/>
      <c r="E252" s="119"/>
      <c r="F252" s="119"/>
      <c r="G252" s="119"/>
      <c r="H252" s="119"/>
      <c r="I252" s="119"/>
      <c r="J252" s="119"/>
      <c r="K252" s="119"/>
      <c r="L252" s="119"/>
      <c r="M252" s="119"/>
      <c r="N252" s="119"/>
      <c r="O252" s="119"/>
      <c r="P252" s="119"/>
      <c r="Q252" s="119"/>
      <c r="R252" s="119"/>
      <c r="S252" s="119"/>
      <c r="T252" s="119"/>
      <c r="U252" s="119"/>
      <c r="V252" s="119"/>
    </row>
    <row r="253" spans="1:22" ht="15.75" customHeight="1">
      <c r="A253" s="118"/>
      <c r="B253" s="118"/>
      <c r="C253" s="118"/>
      <c r="D253" s="118"/>
      <c r="E253" s="119"/>
      <c r="F253" s="119"/>
      <c r="G253" s="119"/>
      <c r="H253" s="119"/>
      <c r="I253" s="119"/>
      <c r="J253" s="119"/>
      <c r="K253" s="119"/>
      <c r="L253" s="119"/>
      <c r="M253" s="119"/>
      <c r="N253" s="119"/>
      <c r="O253" s="119"/>
      <c r="P253" s="119"/>
      <c r="Q253" s="119"/>
      <c r="R253" s="119"/>
      <c r="S253" s="119"/>
      <c r="T253" s="119"/>
      <c r="U253" s="119"/>
      <c r="V253" s="119"/>
    </row>
    <row r="254" spans="1:22" ht="15.75" customHeight="1">
      <c r="A254" s="118"/>
      <c r="B254" s="118"/>
      <c r="C254" s="118"/>
      <c r="D254" s="118"/>
      <c r="E254" s="119"/>
      <c r="F254" s="119"/>
      <c r="G254" s="119"/>
      <c r="H254" s="119"/>
      <c r="I254" s="119"/>
      <c r="J254" s="119"/>
      <c r="K254" s="119"/>
      <c r="L254" s="119"/>
      <c r="M254" s="119"/>
      <c r="N254" s="119"/>
      <c r="O254" s="119"/>
      <c r="P254" s="119"/>
      <c r="Q254" s="119"/>
      <c r="R254" s="119"/>
      <c r="S254" s="119"/>
      <c r="T254" s="119"/>
      <c r="U254" s="119"/>
      <c r="V254" s="119"/>
    </row>
    <row r="255" spans="1:22" ht="15.75" customHeight="1">
      <c r="A255" s="118"/>
      <c r="B255" s="118"/>
      <c r="C255" s="118"/>
      <c r="D255" s="118"/>
      <c r="E255" s="119"/>
      <c r="F255" s="119"/>
      <c r="G255" s="119"/>
      <c r="H255" s="119"/>
      <c r="I255" s="119"/>
      <c r="J255" s="119"/>
      <c r="K255" s="119"/>
      <c r="L255" s="119"/>
      <c r="M255" s="119"/>
      <c r="N255" s="119"/>
      <c r="O255" s="119"/>
      <c r="P255" s="119"/>
      <c r="Q255" s="119"/>
      <c r="R255" s="119"/>
      <c r="S255" s="119"/>
      <c r="T255" s="119"/>
      <c r="U255" s="119"/>
      <c r="V255" s="119"/>
    </row>
    <row r="256" spans="1:22" ht="15.75" customHeight="1">
      <c r="A256" s="118"/>
      <c r="B256" s="118"/>
      <c r="C256" s="118"/>
      <c r="D256" s="118"/>
      <c r="E256" s="119"/>
      <c r="F256" s="119"/>
      <c r="G256" s="119"/>
      <c r="H256" s="119"/>
      <c r="I256" s="119"/>
      <c r="J256" s="119"/>
      <c r="K256" s="119"/>
      <c r="L256" s="119"/>
      <c r="M256" s="119"/>
      <c r="N256" s="119"/>
      <c r="O256" s="119"/>
      <c r="P256" s="119"/>
      <c r="Q256" s="119"/>
      <c r="R256" s="119"/>
      <c r="S256" s="119"/>
      <c r="T256" s="119"/>
      <c r="U256" s="119"/>
      <c r="V256" s="119"/>
    </row>
    <row r="257" spans="1:22" ht="15.75" customHeight="1">
      <c r="A257" s="118"/>
      <c r="B257" s="118"/>
      <c r="C257" s="118"/>
      <c r="D257" s="118"/>
      <c r="E257" s="119"/>
      <c r="F257" s="119"/>
      <c r="G257" s="119"/>
      <c r="H257" s="119"/>
      <c r="I257" s="119"/>
      <c r="J257" s="119"/>
      <c r="K257" s="119"/>
      <c r="L257" s="119"/>
      <c r="M257" s="119"/>
      <c r="N257" s="119"/>
      <c r="O257" s="119"/>
      <c r="P257" s="119"/>
      <c r="Q257" s="119"/>
      <c r="R257" s="119"/>
      <c r="S257" s="119"/>
      <c r="T257" s="119"/>
      <c r="U257" s="119"/>
      <c r="V257" s="119"/>
    </row>
    <row r="258" spans="1:22" ht="15.75" customHeight="1">
      <c r="A258" s="118"/>
      <c r="B258" s="118"/>
      <c r="C258" s="118"/>
      <c r="D258" s="118"/>
      <c r="E258" s="119"/>
      <c r="F258" s="119"/>
      <c r="G258" s="119"/>
      <c r="H258" s="119"/>
      <c r="I258" s="119"/>
      <c r="J258" s="119"/>
      <c r="K258" s="119"/>
      <c r="L258" s="119"/>
      <c r="M258" s="119"/>
      <c r="N258" s="119"/>
      <c r="O258" s="119"/>
      <c r="P258" s="119"/>
      <c r="Q258" s="119"/>
      <c r="R258" s="119"/>
      <c r="S258" s="119"/>
      <c r="T258" s="119"/>
      <c r="U258" s="119"/>
      <c r="V258" s="119"/>
    </row>
    <row r="259" spans="1:22" ht="15.75" customHeight="1">
      <c r="A259" s="118"/>
      <c r="B259" s="118"/>
      <c r="C259" s="118"/>
      <c r="D259" s="118"/>
      <c r="E259" s="119"/>
      <c r="F259" s="119"/>
      <c r="G259" s="119"/>
      <c r="H259" s="119"/>
      <c r="I259" s="119"/>
      <c r="J259" s="119"/>
      <c r="K259" s="119"/>
      <c r="L259" s="119"/>
      <c r="M259" s="119"/>
      <c r="N259" s="119"/>
      <c r="O259" s="119"/>
      <c r="P259" s="119"/>
      <c r="Q259" s="119"/>
      <c r="R259" s="119"/>
      <c r="S259" s="119"/>
      <c r="T259" s="119"/>
      <c r="U259" s="119"/>
      <c r="V259" s="119"/>
    </row>
    <row r="260" spans="1:22" ht="15.75" customHeight="1">
      <c r="A260" s="118"/>
      <c r="B260" s="118"/>
      <c r="C260" s="118"/>
      <c r="D260" s="118"/>
      <c r="E260" s="119"/>
      <c r="F260" s="119"/>
      <c r="G260" s="119"/>
      <c r="H260" s="119"/>
      <c r="I260" s="119"/>
      <c r="J260" s="119"/>
      <c r="K260" s="119"/>
      <c r="L260" s="119"/>
      <c r="M260" s="119"/>
      <c r="N260" s="119"/>
      <c r="O260" s="119"/>
      <c r="P260" s="119"/>
      <c r="Q260" s="119"/>
      <c r="R260" s="119"/>
      <c r="S260" s="119"/>
      <c r="T260" s="119"/>
      <c r="U260" s="119"/>
      <c r="V260" s="119"/>
    </row>
    <row r="261" spans="1:22" ht="15.75" customHeight="1">
      <c r="A261" s="118"/>
      <c r="B261" s="118"/>
      <c r="C261" s="118"/>
      <c r="D261" s="118"/>
      <c r="E261" s="119"/>
      <c r="F261" s="119"/>
      <c r="G261" s="119"/>
      <c r="H261" s="119"/>
      <c r="I261" s="119"/>
      <c r="J261" s="119"/>
      <c r="K261" s="119"/>
      <c r="L261" s="119"/>
      <c r="M261" s="119"/>
      <c r="N261" s="119"/>
      <c r="O261" s="119"/>
      <c r="P261" s="119"/>
      <c r="Q261" s="119"/>
      <c r="R261" s="119"/>
      <c r="S261" s="119"/>
      <c r="T261" s="119"/>
      <c r="U261" s="119"/>
      <c r="V261" s="119"/>
    </row>
    <row r="262" spans="1:22" ht="15.75" customHeight="1">
      <c r="A262" s="118"/>
      <c r="B262" s="118"/>
      <c r="C262" s="118"/>
      <c r="D262" s="118"/>
      <c r="E262" s="119"/>
      <c r="F262" s="119"/>
      <c r="G262" s="119"/>
      <c r="H262" s="119"/>
      <c r="I262" s="119"/>
      <c r="J262" s="119"/>
      <c r="K262" s="119"/>
      <c r="L262" s="119"/>
      <c r="M262" s="119"/>
      <c r="N262" s="119"/>
      <c r="O262" s="119"/>
      <c r="P262" s="119"/>
      <c r="Q262" s="119"/>
      <c r="R262" s="119"/>
      <c r="S262" s="119"/>
      <c r="T262" s="119"/>
      <c r="U262" s="119"/>
      <c r="V262" s="119"/>
    </row>
    <row r="263" spans="1:22" ht="15.75" customHeight="1">
      <c r="A263" s="118"/>
      <c r="B263" s="118"/>
      <c r="C263" s="118"/>
      <c r="D263" s="118"/>
      <c r="E263" s="119"/>
      <c r="F263" s="119"/>
      <c r="G263" s="119"/>
      <c r="H263" s="119"/>
      <c r="I263" s="119"/>
      <c r="J263" s="119"/>
      <c r="K263" s="119"/>
      <c r="L263" s="119"/>
      <c r="M263" s="119"/>
      <c r="N263" s="119"/>
      <c r="O263" s="119"/>
      <c r="P263" s="119"/>
      <c r="Q263" s="119"/>
      <c r="R263" s="119"/>
      <c r="S263" s="119"/>
      <c r="T263" s="119"/>
      <c r="U263" s="119"/>
      <c r="V263" s="119"/>
    </row>
    <row r="264" spans="1:22" ht="15.75" customHeight="1">
      <c r="A264" s="118"/>
      <c r="B264" s="118"/>
      <c r="C264" s="118"/>
      <c r="D264" s="118"/>
      <c r="E264" s="119"/>
      <c r="F264" s="119"/>
      <c r="G264" s="119"/>
      <c r="H264" s="119"/>
      <c r="I264" s="119"/>
      <c r="J264" s="119"/>
      <c r="K264" s="119"/>
      <c r="L264" s="119"/>
      <c r="M264" s="119"/>
      <c r="N264" s="119"/>
      <c r="O264" s="119"/>
      <c r="P264" s="119"/>
      <c r="Q264" s="119"/>
      <c r="R264" s="119"/>
      <c r="S264" s="119"/>
      <c r="T264" s="119"/>
      <c r="U264" s="119"/>
      <c r="V264" s="119"/>
    </row>
    <row r="265" spans="1:22" ht="15.75" customHeight="1">
      <c r="A265" s="118"/>
      <c r="B265" s="118"/>
      <c r="C265" s="118"/>
      <c r="D265" s="118"/>
      <c r="E265" s="119"/>
      <c r="F265" s="119"/>
      <c r="G265" s="119"/>
      <c r="H265" s="119"/>
      <c r="I265" s="119"/>
      <c r="J265" s="119"/>
      <c r="K265" s="119"/>
      <c r="L265" s="119"/>
      <c r="M265" s="119"/>
      <c r="N265" s="119"/>
      <c r="O265" s="119"/>
      <c r="P265" s="119"/>
      <c r="Q265" s="119"/>
      <c r="R265" s="119"/>
      <c r="S265" s="119"/>
      <c r="T265" s="119"/>
      <c r="U265" s="119"/>
      <c r="V265" s="119"/>
    </row>
    <row r="266" spans="1:22" ht="15.75" customHeight="1">
      <c r="A266" s="118"/>
      <c r="B266" s="118"/>
      <c r="C266" s="118"/>
      <c r="D266" s="118"/>
      <c r="E266" s="119"/>
      <c r="F266" s="119"/>
      <c r="G266" s="119"/>
      <c r="H266" s="119"/>
      <c r="I266" s="119"/>
      <c r="J266" s="119"/>
      <c r="K266" s="119"/>
      <c r="L266" s="119"/>
      <c r="M266" s="119"/>
      <c r="N266" s="119"/>
      <c r="O266" s="119"/>
      <c r="P266" s="119"/>
      <c r="Q266" s="119"/>
      <c r="R266" s="119"/>
      <c r="S266" s="119"/>
      <c r="T266" s="119"/>
      <c r="U266" s="119"/>
      <c r="V266" s="119"/>
    </row>
    <row r="267" spans="1:22" ht="15.75" customHeight="1">
      <c r="A267" s="118"/>
      <c r="B267" s="118"/>
      <c r="C267" s="118"/>
      <c r="D267" s="118"/>
      <c r="E267" s="119"/>
      <c r="F267" s="119"/>
      <c r="G267" s="119"/>
      <c r="H267" s="119"/>
      <c r="I267" s="119"/>
      <c r="J267" s="119"/>
      <c r="K267" s="119"/>
      <c r="L267" s="119"/>
      <c r="M267" s="119"/>
      <c r="N267" s="119"/>
      <c r="O267" s="119"/>
      <c r="P267" s="119"/>
      <c r="Q267" s="119"/>
      <c r="R267" s="119"/>
      <c r="S267" s="119"/>
      <c r="T267" s="119"/>
      <c r="U267" s="119"/>
      <c r="V267" s="119"/>
    </row>
    <row r="268" spans="1:22" ht="15.75" customHeight="1">
      <c r="A268" s="118"/>
      <c r="B268" s="118"/>
      <c r="C268" s="118"/>
      <c r="D268" s="118"/>
      <c r="E268" s="119"/>
      <c r="F268" s="119"/>
      <c r="G268" s="119"/>
      <c r="H268" s="119"/>
      <c r="I268" s="119"/>
      <c r="J268" s="119"/>
      <c r="K268" s="119"/>
      <c r="L268" s="119"/>
      <c r="M268" s="119"/>
      <c r="N268" s="119"/>
      <c r="O268" s="119"/>
      <c r="P268" s="119"/>
      <c r="Q268" s="119"/>
      <c r="R268" s="119"/>
      <c r="S268" s="119"/>
      <c r="T268" s="119"/>
      <c r="U268" s="119"/>
      <c r="V268" s="119"/>
    </row>
    <row r="269" spans="1:22" ht="15.75" customHeight="1">
      <c r="A269" s="118"/>
      <c r="B269" s="118"/>
      <c r="C269" s="118"/>
      <c r="D269" s="118"/>
      <c r="E269" s="119"/>
      <c r="F269" s="119"/>
      <c r="G269" s="119"/>
      <c r="H269" s="119"/>
      <c r="I269" s="119"/>
      <c r="J269" s="119"/>
      <c r="K269" s="119"/>
      <c r="L269" s="119"/>
      <c r="M269" s="119"/>
      <c r="N269" s="119"/>
      <c r="O269" s="119"/>
      <c r="P269" s="119"/>
      <c r="Q269" s="119"/>
      <c r="R269" s="119"/>
      <c r="S269" s="119"/>
      <c r="T269" s="119"/>
      <c r="U269" s="119"/>
      <c r="V269" s="119"/>
    </row>
    <row r="270" spans="1:22" ht="15.75" customHeight="1">
      <c r="A270" s="118"/>
      <c r="B270" s="118"/>
      <c r="C270" s="118"/>
      <c r="D270" s="118"/>
      <c r="E270" s="119"/>
      <c r="F270" s="119"/>
      <c r="G270" s="119"/>
      <c r="H270" s="119"/>
      <c r="I270" s="119"/>
      <c r="J270" s="119"/>
      <c r="K270" s="119"/>
      <c r="L270" s="119"/>
      <c r="M270" s="119"/>
      <c r="N270" s="119"/>
      <c r="O270" s="119"/>
      <c r="P270" s="119"/>
      <c r="Q270" s="119"/>
      <c r="R270" s="119"/>
      <c r="S270" s="119"/>
      <c r="T270" s="119"/>
      <c r="U270" s="119"/>
      <c r="V270" s="119"/>
    </row>
    <row r="271" spans="1:22" ht="15.75" customHeight="1">
      <c r="A271" s="118"/>
      <c r="B271" s="118"/>
      <c r="C271" s="118"/>
      <c r="D271" s="118"/>
      <c r="E271" s="119"/>
      <c r="F271" s="119"/>
      <c r="G271" s="119"/>
      <c r="H271" s="119"/>
      <c r="I271" s="119"/>
      <c r="J271" s="119"/>
      <c r="K271" s="119"/>
      <c r="L271" s="119"/>
      <c r="M271" s="119"/>
      <c r="N271" s="119"/>
      <c r="O271" s="119"/>
      <c r="P271" s="119"/>
      <c r="Q271" s="119"/>
      <c r="R271" s="119"/>
      <c r="S271" s="119"/>
      <c r="T271" s="119"/>
      <c r="U271" s="119"/>
      <c r="V271" s="119"/>
    </row>
    <row r="272" spans="1:22" ht="15.75" customHeight="1">
      <c r="A272" s="118"/>
      <c r="B272" s="118"/>
      <c r="C272" s="118"/>
      <c r="D272" s="118"/>
      <c r="E272" s="119"/>
      <c r="F272" s="119"/>
      <c r="G272" s="119"/>
      <c r="H272" s="119"/>
      <c r="I272" s="119"/>
      <c r="J272" s="119"/>
      <c r="K272" s="119"/>
      <c r="L272" s="119"/>
      <c r="M272" s="119"/>
      <c r="N272" s="119"/>
      <c r="O272" s="119"/>
      <c r="P272" s="119"/>
      <c r="Q272" s="119"/>
      <c r="R272" s="119"/>
      <c r="S272" s="119"/>
      <c r="T272" s="119"/>
      <c r="U272" s="119"/>
      <c r="V272" s="119"/>
    </row>
    <row r="273" spans="1:22" ht="15.75" customHeight="1">
      <c r="A273" s="118"/>
      <c r="B273" s="118"/>
      <c r="C273" s="118"/>
      <c r="D273" s="118"/>
      <c r="E273" s="119"/>
      <c r="F273" s="119"/>
      <c r="G273" s="119"/>
      <c r="H273" s="119"/>
      <c r="I273" s="119"/>
      <c r="J273" s="119"/>
      <c r="K273" s="119"/>
      <c r="L273" s="119"/>
      <c r="M273" s="119"/>
      <c r="N273" s="119"/>
      <c r="O273" s="119"/>
      <c r="P273" s="119"/>
      <c r="Q273" s="119"/>
      <c r="R273" s="119"/>
      <c r="S273" s="119"/>
      <c r="T273" s="119"/>
      <c r="U273" s="119"/>
      <c r="V273" s="119"/>
    </row>
    <row r="274" spans="1:22" ht="15.75" customHeight="1">
      <c r="A274" s="118"/>
      <c r="B274" s="118"/>
      <c r="C274" s="118"/>
      <c r="D274" s="118"/>
      <c r="E274" s="119"/>
      <c r="F274" s="119"/>
      <c r="G274" s="119"/>
      <c r="H274" s="119"/>
      <c r="I274" s="119"/>
      <c r="J274" s="119"/>
      <c r="K274" s="119"/>
      <c r="L274" s="119"/>
      <c r="M274" s="119"/>
      <c r="N274" s="119"/>
      <c r="O274" s="119"/>
      <c r="P274" s="119"/>
      <c r="Q274" s="119"/>
      <c r="R274" s="119"/>
      <c r="S274" s="119"/>
      <c r="T274" s="119"/>
      <c r="U274" s="119"/>
      <c r="V274" s="119"/>
    </row>
    <row r="275" spans="1:22" ht="15.75" customHeight="1">
      <c r="A275" s="118"/>
      <c r="B275" s="118"/>
      <c r="C275" s="118"/>
      <c r="D275" s="118"/>
      <c r="E275" s="119"/>
      <c r="F275" s="119"/>
      <c r="G275" s="119"/>
      <c r="H275" s="119"/>
      <c r="I275" s="119"/>
      <c r="J275" s="119"/>
      <c r="K275" s="119"/>
      <c r="L275" s="119"/>
      <c r="M275" s="119"/>
      <c r="N275" s="119"/>
      <c r="O275" s="119"/>
      <c r="P275" s="119"/>
      <c r="Q275" s="119"/>
      <c r="R275" s="119"/>
      <c r="S275" s="119"/>
      <c r="T275" s="119"/>
      <c r="U275" s="119"/>
      <c r="V275" s="119"/>
    </row>
    <row r="276" spans="1:22" ht="15.75" customHeight="1">
      <c r="A276" s="118"/>
      <c r="B276" s="118"/>
      <c r="C276" s="118"/>
      <c r="D276" s="118"/>
      <c r="E276" s="119"/>
      <c r="F276" s="119"/>
      <c r="G276" s="119"/>
      <c r="H276" s="119"/>
      <c r="I276" s="119"/>
      <c r="J276" s="119"/>
      <c r="K276" s="119"/>
      <c r="L276" s="119"/>
      <c r="M276" s="119"/>
      <c r="N276" s="119"/>
      <c r="O276" s="119"/>
      <c r="P276" s="119"/>
      <c r="Q276" s="119"/>
      <c r="R276" s="119"/>
      <c r="S276" s="119"/>
      <c r="T276" s="119"/>
      <c r="U276" s="119"/>
      <c r="V276" s="119"/>
    </row>
    <row r="277" spans="1:22" ht="15.75" customHeight="1">
      <c r="A277" s="118"/>
      <c r="B277" s="118"/>
      <c r="C277" s="118"/>
      <c r="D277" s="118"/>
      <c r="E277" s="119"/>
      <c r="F277" s="119"/>
      <c r="G277" s="119"/>
      <c r="H277" s="119"/>
      <c r="I277" s="119"/>
      <c r="J277" s="119"/>
      <c r="K277" s="119"/>
      <c r="L277" s="119"/>
      <c r="M277" s="119"/>
      <c r="N277" s="119"/>
      <c r="O277" s="119"/>
      <c r="P277" s="119"/>
      <c r="Q277" s="119"/>
      <c r="R277" s="119"/>
      <c r="S277" s="119"/>
      <c r="T277" s="119"/>
      <c r="U277" s="119"/>
      <c r="V277" s="119"/>
    </row>
    <row r="278" spans="1:22" ht="15.75" customHeight="1">
      <c r="A278" s="118"/>
      <c r="B278" s="118"/>
      <c r="C278" s="118"/>
      <c r="D278" s="118"/>
      <c r="E278" s="119"/>
      <c r="F278" s="119"/>
      <c r="G278" s="119"/>
      <c r="H278" s="119"/>
      <c r="I278" s="119"/>
      <c r="J278" s="119"/>
      <c r="K278" s="119"/>
      <c r="L278" s="119"/>
      <c r="M278" s="119"/>
      <c r="N278" s="119"/>
      <c r="O278" s="119"/>
      <c r="P278" s="119"/>
      <c r="Q278" s="119"/>
      <c r="R278" s="119"/>
      <c r="S278" s="119"/>
      <c r="T278" s="119"/>
      <c r="U278" s="119"/>
      <c r="V278" s="119"/>
    </row>
    <row r="279" spans="1:22" ht="15.75" customHeight="1">
      <c r="A279" s="118"/>
      <c r="B279" s="118"/>
      <c r="C279" s="118"/>
      <c r="D279" s="118"/>
      <c r="E279" s="119"/>
      <c r="F279" s="119"/>
      <c r="G279" s="119"/>
      <c r="H279" s="119"/>
      <c r="I279" s="119"/>
      <c r="J279" s="119"/>
      <c r="K279" s="119"/>
      <c r="L279" s="119"/>
      <c r="M279" s="119"/>
      <c r="N279" s="119"/>
      <c r="O279" s="119"/>
      <c r="P279" s="119"/>
      <c r="Q279" s="119"/>
      <c r="R279" s="119"/>
      <c r="S279" s="119"/>
      <c r="T279" s="119"/>
      <c r="U279" s="119"/>
      <c r="V279" s="119"/>
    </row>
    <row r="280" spans="1:22" ht="15.75" customHeight="1">
      <c r="A280" s="118"/>
      <c r="B280" s="118"/>
      <c r="C280" s="118"/>
      <c r="D280" s="118"/>
      <c r="E280" s="119"/>
      <c r="F280" s="119"/>
      <c r="G280" s="119"/>
      <c r="H280" s="119"/>
      <c r="I280" s="119"/>
      <c r="J280" s="119"/>
      <c r="K280" s="119"/>
      <c r="L280" s="119"/>
      <c r="M280" s="119"/>
      <c r="N280" s="119"/>
      <c r="O280" s="119"/>
      <c r="P280" s="119"/>
      <c r="Q280" s="119"/>
      <c r="R280" s="119"/>
      <c r="S280" s="119"/>
      <c r="T280" s="119"/>
      <c r="U280" s="119"/>
      <c r="V280" s="119"/>
    </row>
    <row r="281" spans="1:22" ht="15.75" customHeight="1">
      <c r="A281" s="118"/>
      <c r="B281" s="118"/>
      <c r="C281" s="118"/>
      <c r="D281" s="118"/>
      <c r="E281" s="119"/>
      <c r="F281" s="119"/>
      <c r="G281" s="119"/>
      <c r="H281" s="119"/>
      <c r="I281" s="119"/>
      <c r="J281" s="119"/>
      <c r="K281" s="119"/>
      <c r="L281" s="119"/>
      <c r="M281" s="119"/>
      <c r="N281" s="119"/>
      <c r="O281" s="119"/>
      <c r="P281" s="119"/>
      <c r="Q281" s="119"/>
      <c r="R281" s="119"/>
      <c r="S281" s="119"/>
      <c r="T281" s="119"/>
      <c r="U281" s="119"/>
      <c r="V281" s="119"/>
    </row>
    <row r="282" spans="1:22" ht="15.75" customHeight="1">
      <c r="A282" s="118"/>
      <c r="B282" s="118"/>
      <c r="C282" s="118"/>
      <c r="D282" s="118"/>
      <c r="E282" s="119"/>
      <c r="F282" s="119"/>
      <c r="G282" s="119"/>
      <c r="H282" s="119"/>
      <c r="I282" s="119"/>
      <c r="J282" s="119"/>
      <c r="K282" s="119"/>
      <c r="L282" s="119"/>
      <c r="M282" s="119"/>
      <c r="N282" s="119"/>
      <c r="O282" s="119"/>
      <c r="P282" s="119"/>
      <c r="Q282" s="119"/>
      <c r="R282" s="119"/>
      <c r="S282" s="119"/>
      <c r="T282" s="119"/>
      <c r="U282" s="119"/>
      <c r="V282" s="119"/>
    </row>
    <row r="283" spans="1:22" ht="15.75" customHeight="1">
      <c r="A283" s="118"/>
      <c r="B283" s="118"/>
      <c r="C283" s="118"/>
      <c r="D283" s="118"/>
      <c r="E283" s="119"/>
      <c r="F283" s="119"/>
      <c r="G283" s="119"/>
      <c r="H283" s="119"/>
      <c r="I283" s="119"/>
      <c r="J283" s="119"/>
      <c r="K283" s="119"/>
      <c r="L283" s="119"/>
      <c r="M283" s="119"/>
      <c r="N283" s="119"/>
      <c r="O283" s="119"/>
      <c r="P283" s="119"/>
      <c r="Q283" s="119"/>
      <c r="R283" s="119"/>
      <c r="S283" s="119"/>
      <c r="T283" s="119"/>
      <c r="U283" s="119"/>
      <c r="V283" s="119"/>
    </row>
    <row r="284" spans="1:22" ht="15.75" customHeight="1">
      <c r="A284" s="118"/>
      <c r="B284" s="118"/>
      <c r="C284" s="118"/>
      <c r="D284" s="118"/>
      <c r="E284" s="119"/>
      <c r="F284" s="119"/>
      <c r="G284" s="119"/>
      <c r="H284" s="119"/>
      <c r="I284" s="119"/>
      <c r="J284" s="119"/>
      <c r="K284" s="119"/>
      <c r="L284" s="119"/>
      <c r="M284" s="119"/>
      <c r="N284" s="119"/>
      <c r="O284" s="119"/>
      <c r="P284" s="119"/>
      <c r="Q284" s="119"/>
      <c r="R284" s="119"/>
      <c r="S284" s="119"/>
      <c r="T284" s="119"/>
      <c r="U284" s="119"/>
      <c r="V284" s="119"/>
    </row>
    <row r="285" spans="1:22" ht="15.75" customHeight="1">
      <c r="A285" s="118"/>
      <c r="B285" s="118"/>
      <c r="C285" s="118"/>
      <c r="D285" s="118"/>
      <c r="E285" s="119"/>
      <c r="F285" s="119"/>
      <c r="G285" s="119"/>
      <c r="H285" s="119"/>
      <c r="I285" s="119"/>
      <c r="J285" s="119"/>
      <c r="K285" s="119"/>
      <c r="L285" s="119"/>
      <c r="M285" s="119"/>
      <c r="N285" s="119"/>
      <c r="O285" s="119"/>
      <c r="P285" s="119"/>
      <c r="Q285" s="119"/>
      <c r="R285" s="119"/>
      <c r="S285" s="119"/>
      <c r="T285" s="119"/>
      <c r="U285" s="119"/>
      <c r="V285" s="119"/>
    </row>
    <row r="286" spans="1:22" ht="15.75" customHeight="1">
      <c r="A286" s="118"/>
      <c r="B286" s="118"/>
      <c r="C286" s="118"/>
      <c r="D286" s="118"/>
      <c r="E286" s="119"/>
      <c r="F286" s="119"/>
      <c r="G286" s="119"/>
      <c r="H286" s="119"/>
      <c r="I286" s="119"/>
      <c r="J286" s="119"/>
      <c r="K286" s="119"/>
      <c r="L286" s="119"/>
      <c r="M286" s="119"/>
      <c r="N286" s="119"/>
      <c r="O286" s="119"/>
      <c r="P286" s="119"/>
      <c r="Q286" s="119"/>
      <c r="R286" s="119"/>
      <c r="S286" s="119"/>
      <c r="T286" s="119"/>
      <c r="U286" s="119"/>
      <c r="V286" s="119"/>
    </row>
    <row r="287" spans="1:22" ht="15.75" customHeight="1">
      <c r="A287" s="118"/>
      <c r="B287" s="118"/>
      <c r="C287" s="118"/>
      <c r="D287" s="118"/>
      <c r="E287" s="119"/>
      <c r="F287" s="119"/>
      <c r="G287" s="119"/>
      <c r="H287" s="119"/>
      <c r="I287" s="119"/>
      <c r="J287" s="119"/>
      <c r="K287" s="119"/>
      <c r="L287" s="119"/>
      <c r="M287" s="119"/>
      <c r="N287" s="119"/>
      <c r="O287" s="119"/>
      <c r="P287" s="119"/>
      <c r="Q287" s="119"/>
      <c r="R287" s="119"/>
      <c r="S287" s="119"/>
      <c r="T287" s="119"/>
      <c r="U287" s="119"/>
      <c r="V287" s="119"/>
    </row>
    <row r="288" spans="1:22" ht="15.75" customHeight="1">
      <c r="A288" s="118"/>
      <c r="B288" s="118"/>
      <c r="C288" s="118"/>
      <c r="D288" s="118"/>
      <c r="E288" s="119"/>
      <c r="F288" s="119"/>
      <c r="G288" s="119"/>
      <c r="H288" s="119"/>
      <c r="I288" s="119"/>
      <c r="J288" s="119"/>
      <c r="K288" s="119"/>
      <c r="L288" s="119"/>
      <c r="M288" s="119"/>
      <c r="N288" s="119"/>
      <c r="O288" s="119"/>
      <c r="P288" s="119"/>
      <c r="Q288" s="119"/>
      <c r="R288" s="119"/>
      <c r="S288" s="119"/>
      <c r="T288" s="119"/>
      <c r="U288" s="119"/>
      <c r="V288" s="119"/>
    </row>
    <row r="289" spans="1:22" ht="15.75" customHeight="1">
      <c r="A289" s="118"/>
      <c r="B289" s="118"/>
      <c r="C289" s="118"/>
      <c r="D289" s="118"/>
      <c r="E289" s="119"/>
      <c r="F289" s="119"/>
      <c r="G289" s="119"/>
      <c r="H289" s="119"/>
      <c r="I289" s="119"/>
      <c r="J289" s="119"/>
      <c r="K289" s="119"/>
      <c r="L289" s="119"/>
      <c r="M289" s="119"/>
      <c r="N289" s="119"/>
      <c r="O289" s="119"/>
      <c r="P289" s="119"/>
      <c r="Q289" s="119"/>
      <c r="R289" s="119"/>
      <c r="S289" s="119"/>
      <c r="T289" s="119"/>
      <c r="U289" s="119"/>
      <c r="V289" s="119"/>
    </row>
    <row r="290" spans="1:22" ht="15.75" customHeight="1">
      <c r="A290" s="118"/>
      <c r="B290" s="118"/>
      <c r="C290" s="118"/>
      <c r="D290" s="118"/>
      <c r="E290" s="119"/>
      <c r="F290" s="119"/>
      <c r="G290" s="119"/>
      <c r="H290" s="119"/>
      <c r="I290" s="119"/>
      <c r="J290" s="119"/>
      <c r="K290" s="119"/>
      <c r="L290" s="119"/>
      <c r="M290" s="119"/>
      <c r="N290" s="119"/>
      <c r="O290" s="119"/>
      <c r="P290" s="119"/>
      <c r="Q290" s="119"/>
      <c r="R290" s="119"/>
      <c r="S290" s="119"/>
      <c r="T290" s="119"/>
      <c r="U290" s="119"/>
      <c r="V290" s="119"/>
    </row>
    <row r="291" spans="1:22" ht="15.75" customHeight="1">
      <c r="A291" s="118"/>
      <c r="B291" s="118"/>
      <c r="C291" s="118"/>
      <c r="D291" s="118"/>
      <c r="E291" s="119"/>
      <c r="F291" s="119"/>
      <c r="G291" s="119"/>
      <c r="H291" s="119"/>
      <c r="I291" s="119"/>
      <c r="J291" s="119"/>
      <c r="K291" s="119"/>
      <c r="L291" s="119"/>
      <c r="M291" s="119"/>
      <c r="N291" s="119"/>
      <c r="O291" s="119"/>
      <c r="P291" s="119"/>
      <c r="Q291" s="119"/>
      <c r="R291" s="119"/>
      <c r="S291" s="119"/>
      <c r="T291" s="119"/>
      <c r="U291" s="119"/>
      <c r="V291" s="119"/>
    </row>
    <row r="292" spans="1:22" ht="15.75" customHeight="1">
      <c r="A292" s="118"/>
      <c r="B292" s="118"/>
      <c r="C292" s="118"/>
      <c r="D292" s="118"/>
      <c r="E292" s="119"/>
      <c r="F292" s="119"/>
      <c r="G292" s="119"/>
      <c r="H292" s="119"/>
      <c r="I292" s="119"/>
      <c r="J292" s="119"/>
      <c r="K292" s="119"/>
      <c r="L292" s="119"/>
      <c r="M292" s="119"/>
      <c r="N292" s="119"/>
      <c r="O292" s="119"/>
      <c r="P292" s="119"/>
      <c r="Q292" s="119"/>
      <c r="R292" s="119"/>
      <c r="S292" s="119"/>
      <c r="T292" s="119"/>
      <c r="U292" s="119"/>
      <c r="V292" s="119"/>
    </row>
    <row r="293" spans="1:22" ht="15.75" customHeight="1">
      <c r="A293" s="118"/>
      <c r="B293" s="118"/>
      <c r="C293" s="118"/>
      <c r="D293" s="118"/>
      <c r="E293" s="119"/>
      <c r="F293" s="119"/>
      <c r="G293" s="119"/>
      <c r="H293" s="119"/>
      <c r="I293" s="119"/>
      <c r="J293" s="119"/>
      <c r="K293" s="119"/>
      <c r="L293" s="119"/>
      <c r="M293" s="119"/>
      <c r="N293" s="119"/>
      <c r="O293" s="119"/>
      <c r="P293" s="119"/>
      <c r="Q293" s="119"/>
      <c r="R293" s="119"/>
      <c r="S293" s="119"/>
      <c r="T293" s="119"/>
      <c r="U293" s="119"/>
      <c r="V293" s="119"/>
    </row>
    <row r="294" spans="1:22" ht="15.75" customHeight="1">
      <c r="A294" s="118"/>
      <c r="B294" s="118"/>
      <c r="C294" s="118"/>
      <c r="D294" s="118"/>
      <c r="E294" s="119"/>
      <c r="F294" s="119"/>
      <c r="G294" s="119"/>
      <c r="H294" s="119"/>
      <c r="I294" s="119"/>
      <c r="J294" s="119"/>
      <c r="K294" s="119"/>
      <c r="L294" s="119"/>
      <c r="M294" s="119"/>
      <c r="N294" s="119"/>
      <c r="O294" s="119"/>
      <c r="P294" s="119"/>
      <c r="Q294" s="119"/>
      <c r="R294" s="119"/>
      <c r="S294" s="119"/>
      <c r="T294" s="119"/>
      <c r="U294" s="119"/>
      <c r="V294" s="119"/>
    </row>
    <row r="295" spans="1:22" ht="15.75" customHeight="1">
      <c r="A295" s="118"/>
      <c r="B295" s="118"/>
      <c r="C295" s="118"/>
      <c r="D295" s="118"/>
      <c r="E295" s="119"/>
      <c r="F295" s="119"/>
      <c r="G295" s="119"/>
      <c r="H295" s="119"/>
      <c r="I295" s="119"/>
      <c r="J295" s="119"/>
      <c r="K295" s="119"/>
      <c r="L295" s="119"/>
      <c r="M295" s="119"/>
      <c r="N295" s="119"/>
      <c r="O295" s="119"/>
      <c r="P295" s="119"/>
      <c r="Q295" s="119"/>
      <c r="R295" s="119"/>
      <c r="S295" s="119"/>
      <c r="T295" s="119"/>
      <c r="U295" s="119"/>
      <c r="V295" s="119"/>
    </row>
    <row r="296" spans="1:22" ht="15.75" customHeight="1">
      <c r="A296" s="118"/>
      <c r="B296" s="118"/>
      <c r="C296" s="118"/>
      <c r="D296" s="118"/>
      <c r="E296" s="119"/>
      <c r="F296" s="119"/>
      <c r="G296" s="119"/>
      <c r="H296" s="119"/>
      <c r="I296" s="119"/>
      <c r="J296" s="119"/>
      <c r="K296" s="119"/>
      <c r="L296" s="119"/>
      <c r="M296" s="119"/>
      <c r="N296" s="119"/>
      <c r="O296" s="119"/>
      <c r="P296" s="119"/>
      <c r="Q296" s="119"/>
      <c r="R296" s="119"/>
      <c r="S296" s="119"/>
      <c r="T296" s="119"/>
      <c r="U296" s="119"/>
      <c r="V296" s="119"/>
    </row>
    <row r="297" spans="1:22" ht="15.75" customHeight="1">
      <c r="A297" s="118"/>
      <c r="B297" s="118"/>
      <c r="C297" s="118"/>
      <c r="D297" s="118"/>
      <c r="E297" s="119"/>
      <c r="F297" s="119"/>
      <c r="G297" s="119"/>
      <c r="H297" s="119"/>
      <c r="I297" s="119"/>
      <c r="J297" s="119"/>
      <c r="K297" s="119"/>
      <c r="L297" s="119"/>
      <c r="M297" s="119"/>
      <c r="N297" s="119"/>
      <c r="O297" s="119"/>
      <c r="P297" s="119"/>
      <c r="Q297" s="119"/>
      <c r="R297" s="119"/>
      <c r="S297" s="119"/>
      <c r="T297" s="119"/>
      <c r="U297" s="119"/>
      <c r="V297" s="119"/>
    </row>
    <row r="298" spans="1:22" ht="15.75" customHeight="1">
      <c r="A298" s="118"/>
      <c r="B298" s="118"/>
      <c r="C298" s="118"/>
      <c r="D298" s="118"/>
      <c r="E298" s="119"/>
      <c r="F298" s="119"/>
      <c r="G298" s="119"/>
      <c r="H298" s="119"/>
      <c r="I298" s="119"/>
      <c r="J298" s="119"/>
      <c r="K298" s="119"/>
      <c r="L298" s="119"/>
      <c r="M298" s="119"/>
      <c r="N298" s="119"/>
      <c r="O298" s="119"/>
      <c r="P298" s="119"/>
      <c r="Q298" s="119"/>
      <c r="R298" s="119"/>
      <c r="S298" s="119"/>
      <c r="T298" s="119"/>
      <c r="U298" s="119"/>
      <c r="V298" s="119"/>
    </row>
    <row r="299" spans="1:22" ht="15.75" customHeight="1">
      <c r="A299" s="118"/>
      <c r="B299" s="118"/>
      <c r="C299" s="118"/>
      <c r="D299" s="118"/>
      <c r="E299" s="119"/>
      <c r="F299" s="119"/>
      <c r="G299" s="119"/>
      <c r="H299" s="119"/>
      <c r="I299" s="119"/>
      <c r="J299" s="119"/>
      <c r="K299" s="119"/>
      <c r="L299" s="119"/>
      <c r="M299" s="119"/>
      <c r="N299" s="119"/>
      <c r="O299" s="119"/>
      <c r="P299" s="119"/>
      <c r="Q299" s="119"/>
      <c r="R299" s="119"/>
      <c r="S299" s="119"/>
      <c r="T299" s="119"/>
      <c r="U299" s="119"/>
      <c r="V299" s="119"/>
    </row>
    <row r="300" spans="1:22" ht="15.75" customHeight="1">
      <c r="A300" s="118"/>
      <c r="B300" s="118"/>
      <c r="C300" s="118"/>
      <c r="D300" s="118"/>
      <c r="E300" s="119"/>
      <c r="F300" s="119"/>
      <c r="G300" s="119"/>
      <c r="H300" s="119"/>
      <c r="I300" s="119"/>
      <c r="J300" s="119"/>
      <c r="K300" s="119"/>
      <c r="L300" s="119"/>
      <c r="M300" s="119"/>
      <c r="N300" s="119"/>
      <c r="O300" s="119"/>
      <c r="P300" s="119"/>
      <c r="Q300" s="119"/>
      <c r="R300" s="119"/>
      <c r="S300" s="119"/>
      <c r="T300" s="119"/>
      <c r="U300" s="119"/>
      <c r="V300" s="119"/>
    </row>
    <row r="301" spans="1:22" ht="15.75" customHeight="1">
      <c r="A301" s="118"/>
      <c r="B301" s="118"/>
      <c r="C301" s="118"/>
      <c r="D301" s="118"/>
      <c r="E301" s="119"/>
      <c r="F301" s="119"/>
      <c r="G301" s="119"/>
      <c r="H301" s="119"/>
      <c r="I301" s="119"/>
      <c r="J301" s="119"/>
      <c r="K301" s="119"/>
      <c r="L301" s="119"/>
      <c r="M301" s="119"/>
      <c r="N301" s="119"/>
      <c r="O301" s="119"/>
      <c r="P301" s="119"/>
      <c r="Q301" s="119"/>
      <c r="R301" s="119"/>
      <c r="S301" s="119"/>
      <c r="T301" s="119"/>
      <c r="U301" s="119"/>
      <c r="V301" s="119"/>
    </row>
    <row r="302" spans="1:22" ht="15.75" customHeight="1">
      <c r="A302" s="118"/>
      <c r="B302" s="118"/>
      <c r="C302" s="118"/>
      <c r="D302" s="118"/>
      <c r="E302" s="119"/>
      <c r="F302" s="119"/>
      <c r="G302" s="119"/>
      <c r="H302" s="119"/>
      <c r="I302" s="119"/>
      <c r="J302" s="119"/>
      <c r="K302" s="119"/>
      <c r="L302" s="119"/>
      <c r="M302" s="119"/>
      <c r="N302" s="119"/>
      <c r="O302" s="119"/>
      <c r="P302" s="119"/>
      <c r="Q302" s="119"/>
      <c r="R302" s="119"/>
      <c r="S302" s="119"/>
      <c r="T302" s="119"/>
      <c r="U302" s="119"/>
      <c r="V302" s="119"/>
    </row>
    <row r="303" spans="1:22" ht="15.75" customHeight="1">
      <c r="A303" s="118"/>
      <c r="B303" s="118"/>
      <c r="C303" s="118"/>
      <c r="D303" s="118"/>
      <c r="E303" s="119"/>
      <c r="F303" s="119"/>
      <c r="G303" s="119"/>
      <c r="H303" s="119"/>
      <c r="I303" s="119"/>
      <c r="J303" s="119"/>
      <c r="K303" s="119"/>
      <c r="L303" s="119"/>
      <c r="M303" s="119"/>
      <c r="N303" s="119"/>
      <c r="O303" s="119"/>
      <c r="P303" s="119"/>
      <c r="Q303" s="119"/>
      <c r="R303" s="119"/>
      <c r="S303" s="119"/>
      <c r="T303" s="119"/>
      <c r="U303" s="119"/>
      <c r="V303" s="119"/>
    </row>
    <row r="304" spans="1:22" ht="15.75" customHeight="1">
      <c r="A304" s="118"/>
      <c r="B304" s="118"/>
      <c r="C304" s="118"/>
      <c r="D304" s="118"/>
      <c r="E304" s="119"/>
      <c r="F304" s="119"/>
      <c r="G304" s="119"/>
      <c r="H304" s="119"/>
      <c r="I304" s="119"/>
      <c r="J304" s="119"/>
      <c r="K304" s="119"/>
      <c r="L304" s="119"/>
      <c r="M304" s="119"/>
      <c r="N304" s="119"/>
      <c r="O304" s="119"/>
      <c r="P304" s="119"/>
      <c r="Q304" s="119"/>
      <c r="R304" s="119"/>
      <c r="S304" s="119"/>
      <c r="T304" s="119"/>
      <c r="U304" s="119"/>
      <c r="V304" s="119"/>
    </row>
    <row r="305" spans="1:22" ht="15.75" customHeight="1">
      <c r="A305" s="118"/>
      <c r="B305" s="118"/>
      <c r="C305" s="118"/>
      <c r="D305" s="118"/>
      <c r="E305" s="119"/>
      <c r="F305" s="119"/>
      <c r="G305" s="119"/>
      <c r="H305" s="119"/>
      <c r="I305" s="119"/>
      <c r="J305" s="119"/>
      <c r="K305" s="119"/>
      <c r="L305" s="119"/>
      <c r="M305" s="119"/>
      <c r="N305" s="119"/>
      <c r="O305" s="119"/>
      <c r="P305" s="119"/>
      <c r="Q305" s="119"/>
      <c r="R305" s="119"/>
      <c r="S305" s="119"/>
      <c r="T305" s="119"/>
      <c r="U305" s="119"/>
      <c r="V305" s="119"/>
    </row>
    <row r="306" spans="1:22" ht="15.75" customHeight="1">
      <c r="A306" s="118"/>
      <c r="B306" s="118"/>
      <c r="C306" s="118"/>
      <c r="D306" s="118"/>
      <c r="E306" s="119"/>
      <c r="F306" s="119"/>
      <c r="G306" s="119"/>
      <c r="H306" s="119"/>
      <c r="I306" s="119"/>
      <c r="J306" s="119"/>
      <c r="K306" s="119"/>
      <c r="L306" s="119"/>
      <c r="M306" s="119"/>
      <c r="N306" s="119"/>
      <c r="O306" s="119"/>
      <c r="P306" s="119"/>
      <c r="Q306" s="119"/>
      <c r="R306" s="119"/>
      <c r="S306" s="119"/>
      <c r="T306" s="119"/>
      <c r="U306" s="119"/>
      <c r="V306" s="119"/>
    </row>
    <row r="307" spans="1:22" ht="15.75" customHeight="1">
      <c r="A307" s="118"/>
      <c r="B307" s="118"/>
      <c r="C307" s="118"/>
      <c r="D307" s="118"/>
      <c r="E307" s="119"/>
      <c r="F307" s="119"/>
      <c r="G307" s="119"/>
      <c r="H307" s="119"/>
      <c r="I307" s="119"/>
      <c r="J307" s="119"/>
      <c r="K307" s="119"/>
      <c r="L307" s="119"/>
      <c r="M307" s="119"/>
      <c r="N307" s="119"/>
      <c r="O307" s="119"/>
      <c r="P307" s="119"/>
      <c r="Q307" s="119"/>
      <c r="R307" s="119"/>
      <c r="S307" s="119"/>
      <c r="T307" s="119"/>
      <c r="U307" s="119"/>
      <c r="V307" s="119"/>
    </row>
    <row r="308" spans="1:22" ht="15.75" customHeight="1">
      <c r="A308" s="118"/>
      <c r="B308" s="118"/>
      <c r="C308" s="118"/>
      <c r="D308" s="118"/>
      <c r="E308" s="119"/>
      <c r="F308" s="119"/>
      <c r="G308" s="119"/>
      <c r="H308" s="119"/>
      <c r="I308" s="119"/>
      <c r="J308" s="119"/>
      <c r="K308" s="119"/>
      <c r="L308" s="119"/>
      <c r="M308" s="119"/>
      <c r="N308" s="119"/>
      <c r="O308" s="119"/>
      <c r="P308" s="119"/>
      <c r="Q308" s="119"/>
      <c r="R308" s="119"/>
      <c r="S308" s="119"/>
      <c r="T308" s="119"/>
      <c r="U308" s="119"/>
      <c r="V308" s="119"/>
    </row>
    <row r="309" spans="1:22" ht="15.75" customHeight="1">
      <c r="A309" s="118"/>
      <c r="B309" s="118"/>
      <c r="C309" s="118"/>
      <c r="D309" s="118"/>
      <c r="E309" s="119"/>
      <c r="F309" s="119"/>
      <c r="G309" s="119"/>
      <c r="H309" s="119"/>
      <c r="I309" s="119"/>
      <c r="J309" s="119"/>
      <c r="K309" s="119"/>
      <c r="L309" s="119"/>
      <c r="M309" s="119"/>
      <c r="N309" s="119"/>
      <c r="O309" s="119"/>
      <c r="P309" s="119"/>
      <c r="Q309" s="119"/>
      <c r="R309" s="119"/>
      <c r="S309" s="119"/>
      <c r="T309" s="119"/>
      <c r="U309" s="119"/>
      <c r="V309" s="119"/>
    </row>
    <row r="310" spans="1:22" ht="15.75" customHeight="1">
      <c r="A310" s="118"/>
      <c r="B310" s="118"/>
      <c r="C310" s="118"/>
      <c r="D310" s="118"/>
      <c r="E310" s="119"/>
      <c r="F310" s="119"/>
      <c r="G310" s="119"/>
      <c r="H310" s="119"/>
      <c r="I310" s="119"/>
      <c r="J310" s="119"/>
      <c r="K310" s="119"/>
      <c r="L310" s="119"/>
      <c r="M310" s="119"/>
      <c r="N310" s="119"/>
      <c r="O310" s="119"/>
      <c r="P310" s="119"/>
      <c r="Q310" s="119"/>
      <c r="R310" s="119"/>
      <c r="S310" s="119"/>
      <c r="T310" s="119"/>
      <c r="U310" s="119"/>
      <c r="V310" s="119"/>
    </row>
    <row r="311" spans="1:22" ht="15.75" customHeight="1">
      <c r="A311" s="118"/>
      <c r="B311" s="118"/>
      <c r="C311" s="118"/>
      <c r="D311" s="118"/>
      <c r="E311" s="119"/>
      <c r="F311" s="119"/>
      <c r="G311" s="119"/>
      <c r="H311" s="119"/>
      <c r="I311" s="119"/>
      <c r="J311" s="119"/>
      <c r="K311" s="119"/>
      <c r="L311" s="119"/>
      <c r="M311" s="119"/>
      <c r="N311" s="119"/>
      <c r="O311" s="119"/>
      <c r="P311" s="119"/>
      <c r="Q311" s="119"/>
      <c r="R311" s="119"/>
      <c r="S311" s="119"/>
      <c r="T311" s="119"/>
      <c r="U311" s="119"/>
      <c r="V311" s="119"/>
    </row>
    <row r="312" spans="1:22" ht="15.75" customHeight="1">
      <c r="A312" s="118"/>
      <c r="B312" s="118"/>
      <c r="C312" s="118"/>
      <c r="D312" s="118"/>
      <c r="E312" s="119"/>
      <c r="F312" s="119"/>
      <c r="G312" s="119"/>
      <c r="H312" s="119"/>
      <c r="I312" s="119"/>
      <c r="J312" s="119"/>
      <c r="K312" s="119"/>
      <c r="L312" s="119"/>
      <c r="M312" s="119"/>
      <c r="N312" s="119"/>
      <c r="O312" s="119"/>
      <c r="P312" s="119"/>
      <c r="Q312" s="119"/>
      <c r="R312" s="119"/>
      <c r="S312" s="119"/>
      <c r="T312" s="119"/>
      <c r="U312" s="119"/>
      <c r="V312" s="119"/>
    </row>
    <row r="313" spans="1:22" ht="15.75" customHeight="1">
      <c r="A313" s="118"/>
      <c r="B313" s="118"/>
      <c r="C313" s="118"/>
      <c r="D313" s="118"/>
      <c r="E313" s="119"/>
      <c r="F313" s="119"/>
      <c r="G313" s="119"/>
      <c r="H313" s="119"/>
      <c r="I313" s="119"/>
      <c r="J313" s="119"/>
      <c r="K313" s="119"/>
      <c r="L313" s="119"/>
      <c r="M313" s="119"/>
      <c r="N313" s="119"/>
      <c r="O313" s="119"/>
      <c r="P313" s="119"/>
      <c r="Q313" s="119"/>
      <c r="R313" s="119"/>
      <c r="S313" s="119"/>
      <c r="T313" s="119"/>
      <c r="U313" s="119"/>
      <c r="V313" s="119"/>
    </row>
    <row r="314" spans="1:22" ht="15.75" customHeight="1">
      <c r="A314" s="118"/>
      <c r="B314" s="118"/>
      <c r="C314" s="118"/>
      <c r="D314" s="118"/>
      <c r="E314" s="119"/>
      <c r="F314" s="119"/>
      <c r="G314" s="119"/>
      <c r="H314" s="119"/>
      <c r="I314" s="119"/>
      <c r="J314" s="119"/>
      <c r="K314" s="119"/>
      <c r="L314" s="119"/>
      <c r="M314" s="119"/>
      <c r="N314" s="119"/>
      <c r="O314" s="119"/>
      <c r="P314" s="119"/>
      <c r="Q314" s="119"/>
      <c r="R314" s="119"/>
      <c r="S314" s="119"/>
      <c r="T314" s="119"/>
      <c r="U314" s="119"/>
      <c r="V314" s="119"/>
    </row>
    <row r="315" spans="1:22" ht="15.75" customHeight="1">
      <c r="A315" s="118"/>
      <c r="B315" s="118"/>
      <c r="C315" s="118"/>
      <c r="D315" s="118"/>
      <c r="E315" s="119"/>
      <c r="F315" s="119"/>
      <c r="G315" s="119"/>
      <c r="H315" s="119"/>
      <c r="I315" s="119"/>
      <c r="J315" s="119"/>
      <c r="K315" s="119"/>
      <c r="L315" s="119"/>
      <c r="M315" s="119"/>
      <c r="N315" s="119"/>
      <c r="O315" s="119"/>
      <c r="P315" s="119"/>
      <c r="Q315" s="119"/>
      <c r="R315" s="119"/>
      <c r="S315" s="119"/>
      <c r="T315" s="119"/>
      <c r="U315" s="119"/>
      <c r="V315" s="119"/>
    </row>
    <row r="316" spans="1:22" ht="15.75" customHeight="1">
      <c r="A316" s="118"/>
      <c r="B316" s="118"/>
      <c r="C316" s="118"/>
      <c r="D316" s="118"/>
      <c r="E316" s="119"/>
      <c r="F316" s="119"/>
      <c r="G316" s="119"/>
      <c r="H316" s="119"/>
      <c r="I316" s="119"/>
      <c r="J316" s="119"/>
      <c r="K316" s="119"/>
      <c r="L316" s="119"/>
      <c r="M316" s="119"/>
      <c r="N316" s="119"/>
      <c r="O316" s="119"/>
      <c r="P316" s="119"/>
      <c r="Q316" s="119"/>
      <c r="R316" s="119"/>
      <c r="S316" s="119"/>
      <c r="T316" s="119"/>
      <c r="U316" s="119"/>
      <c r="V316" s="119"/>
    </row>
    <row r="317" spans="1:22" ht="15.75" customHeight="1">
      <c r="A317" s="118"/>
      <c r="B317" s="118"/>
      <c r="C317" s="118"/>
      <c r="D317" s="118"/>
      <c r="E317" s="119"/>
      <c r="F317" s="119"/>
      <c r="G317" s="119"/>
      <c r="H317" s="119"/>
      <c r="I317" s="119"/>
      <c r="J317" s="119"/>
      <c r="K317" s="119"/>
      <c r="L317" s="119"/>
      <c r="M317" s="119"/>
      <c r="N317" s="119"/>
      <c r="O317" s="119"/>
      <c r="P317" s="119"/>
      <c r="Q317" s="119"/>
      <c r="R317" s="119"/>
      <c r="S317" s="119"/>
      <c r="T317" s="119"/>
      <c r="U317" s="119"/>
      <c r="V317" s="119"/>
    </row>
    <row r="318" spans="1:22" ht="15.75" customHeight="1">
      <c r="A318" s="118"/>
      <c r="B318" s="118"/>
      <c r="C318" s="118"/>
      <c r="D318" s="118"/>
      <c r="E318" s="119"/>
      <c r="F318" s="119"/>
      <c r="G318" s="119"/>
      <c r="H318" s="119"/>
      <c r="I318" s="119"/>
      <c r="J318" s="119"/>
      <c r="K318" s="119"/>
      <c r="L318" s="119"/>
      <c r="M318" s="119"/>
      <c r="N318" s="119"/>
      <c r="O318" s="119"/>
      <c r="P318" s="119"/>
      <c r="Q318" s="119"/>
      <c r="R318" s="119"/>
      <c r="S318" s="119"/>
      <c r="T318" s="119"/>
      <c r="U318" s="119"/>
      <c r="V318" s="119"/>
    </row>
    <row r="319" spans="1:22" ht="15.75" customHeight="1">
      <c r="A319" s="118"/>
      <c r="B319" s="118"/>
      <c r="C319" s="118"/>
      <c r="D319" s="118"/>
      <c r="E319" s="119"/>
      <c r="F319" s="119"/>
      <c r="G319" s="119"/>
      <c r="H319" s="119"/>
      <c r="I319" s="119"/>
      <c r="J319" s="119"/>
      <c r="K319" s="119"/>
      <c r="L319" s="119"/>
      <c r="M319" s="119"/>
      <c r="N319" s="119"/>
      <c r="O319" s="119"/>
      <c r="P319" s="119"/>
      <c r="Q319" s="119"/>
      <c r="R319" s="119"/>
      <c r="S319" s="119"/>
      <c r="T319" s="119"/>
      <c r="U319" s="119"/>
      <c r="V319" s="119"/>
    </row>
    <row r="320" spans="1:22" ht="15.75" customHeight="1">
      <c r="A320" s="118"/>
      <c r="B320" s="118"/>
      <c r="C320" s="118"/>
      <c r="D320" s="118"/>
      <c r="E320" s="119"/>
      <c r="F320" s="119"/>
      <c r="G320" s="119"/>
      <c r="H320" s="119"/>
      <c r="I320" s="119"/>
      <c r="J320" s="119"/>
      <c r="K320" s="119"/>
      <c r="L320" s="119"/>
      <c r="M320" s="119"/>
      <c r="N320" s="119"/>
      <c r="O320" s="119"/>
      <c r="P320" s="119"/>
      <c r="Q320" s="119"/>
      <c r="R320" s="119"/>
      <c r="S320" s="119"/>
      <c r="T320" s="119"/>
      <c r="U320" s="119"/>
      <c r="V320" s="119"/>
    </row>
    <row r="321" spans="1:22" ht="15.75" customHeight="1">
      <c r="A321" s="118"/>
      <c r="B321" s="118"/>
      <c r="C321" s="118"/>
      <c r="D321" s="118"/>
      <c r="E321" s="119"/>
      <c r="F321" s="119"/>
      <c r="G321" s="119"/>
      <c r="H321" s="119"/>
      <c r="I321" s="119"/>
      <c r="J321" s="119"/>
      <c r="K321" s="119"/>
      <c r="L321" s="119"/>
      <c r="M321" s="119"/>
      <c r="N321" s="119"/>
      <c r="O321" s="119"/>
      <c r="P321" s="119"/>
      <c r="Q321" s="119"/>
      <c r="R321" s="119"/>
      <c r="S321" s="119"/>
      <c r="T321" s="119"/>
      <c r="U321" s="119"/>
      <c r="V321" s="119"/>
    </row>
    <row r="322" spans="1:22" ht="15.75" customHeight="1">
      <c r="A322" s="118"/>
      <c r="B322" s="118"/>
      <c r="C322" s="118"/>
      <c r="D322" s="118"/>
      <c r="E322" s="119"/>
      <c r="F322" s="119"/>
      <c r="G322" s="119"/>
      <c r="H322" s="119"/>
      <c r="I322" s="119"/>
      <c r="J322" s="119"/>
      <c r="K322" s="119"/>
      <c r="L322" s="119"/>
      <c r="M322" s="119"/>
      <c r="N322" s="119"/>
      <c r="O322" s="119"/>
      <c r="P322" s="119"/>
      <c r="Q322" s="119"/>
      <c r="R322" s="119"/>
      <c r="S322" s="119"/>
      <c r="T322" s="119"/>
      <c r="U322" s="119"/>
      <c r="V322" s="119"/>
    </row>
    <row r="323" spans="1:22" ht="15.75" customHeight="1">
      <c r="A323" s="118"/>
      <c r="B323" s="118"/>
      <c r="C323" s="118"/>
      <c r="D323" s="118"/>
      <c r="E323" s="119"/>
      <c r="F323" s="119"/>
      <c r="G323" s="119"/>
      <c r="H323" s="119"/>
      <c r="I323" s="119"/>
      <c r="J323" s="119"/>
      <c r="K323" s="119"/>
      <c r="L323" s="119"/>
      <c r="M323" s="119"/>
      <c r="N323" s="119"/>
      <c r="O323" s="119"/>
      <c r="P323" s="119"/>
      <c r="Q323" s="119"/>
      <c r="R323" s="119"/>
      <c r="S323" s="119"/>
      <c r="T323" s="119"/>
      <c r="U323" s="119"/>
      <c r="V323" s="119"/>
    </row>
    <row r="324" spans="1:22" ht="15.75" customHeight="1">
      <c r="A324" s="118"/>
      <c r="B324" s="118"/>
      <c r="C324" s="118"/>
      <c r="D324" s="118"/>
      <c r="E324" s="119"/>
      <c r="F324" s="119"/>
      <c r="G324" s="119"/>
      <c r="H324" s="119"/>
      <c r="I324" s="119"/>
      <c r="J324" s="119"/>
      <c r="K324" s="119"/>
      <c r="L324" s="119"/>
      <c r="M324" s="119"/>
      <c r="N324" s="119"/>
      <c r="O324" s="119"/>
      <c r="P324" s="119"/>
      <c r="Q324" s="119"/>
      <c r="R324" s="119"/>
      <c r="S324" s="119"/>
      <c r="T324" s="119"/>
      <c r="U324" s="119"/>
      <c r="V324" s="119"/>
    </row>
    <row r="325" spans="1:22" ht="15.75" customHeight="1">
      <c r="A325" s="118"/>
      <c r="B325" s="118"/>
      <c r="C325" s="118"/>
      <c r="D325" s="118"/>
      <c r="E325" s="119"/>
      <c r="F325" s="119"/>
      <c r="G325" s="119"/>
      <c r="H325" s="119"/>
      <c r="I325" s="119"/>
      <c r="J325" s="119"/>
      <c r="K325" s="119"/>
      <c r="L325" s="119"/>
      <c r="M325" s="119"/>
      <c r="N325" s="119"/>
      <c r="O325" s="119"/>
      <c r="P325" s="119"/>
      <c r="Q325" s="119"/>
      <c r="R325" s="119"/>
      <c r="S325" s="119"/>
      <c r="T325" s="119"/>
      <c r="U325" s="119"/>
      <c r="V325" s="119"/>
    </row>
    <row r="326" spans="1:22" ht="15.75" customHeight="1">
      <c r="A326" s="118"/>
      <c r="B326" s="118"/>
      <c r="C326" s="118"/>
      <c r="D326" s="118"/>
      <c r="E326" s="119"/>
      <c r="F326" s="119"/>
      <c r="G326" s="119"/>
      <c r="H326" s="119"/>
      <c r="I326" s="119"/>
      <c r="J326" s="119"/>
      <c r="K326" s="119"/>
      <c r="L326" s="119"/>
      <c r="M326" s="119"/>
      <c r="N326" s="119"/>
      <c r="O326" s="119"/>
      <c r="P326" s="119"/>
      <c r="Q326" s="119"/>
      <c r="R326" s="119"/>
      <c r="S326" s="119"/>
      <c r="T326" s="119"/>
      <c r="U326" s="119"/>
      <c r="V326" s="119"/>
    </row>
    <row r="327" spans="1:22" ht="15.75" customHeight="1">
      <c r="A327" s="118"/>
      <c r="B327" s="118"/>
      <c r="C327" s="118"/>
      <c r="D327" s="118"/>
      <c r="E327" s="119"/>
      <c r="F327" s="119"/>
      <c r="G327" s="119"/>
      <c r="H327" s="119"/>
      <c r="I327" s="119"/>
      <c r="J327" s="119"/>
      <c r="K327" s="119"/>
      <c r="L327" s="119"/>
      <c r="M327" s="119"/>
      <c r="N327" s="119"/>
      <c r="O327" s="119"/>
      <c r="P327" s="119"/>
      <c r="Q327" s="119"/>
      <c r="R327" s="119"/>
      <c r="S327" s="119"/>
      <c r="T327" s="119"/>
      <c r="U327" s="119"/>
      <c r="V327" s="119"/>
    </row>
    <row r="328" spans="1:22" ht="15.75" customHeight="1">
      <c r="A328" s="118"/>
      <c r="B328" s="118"/>
      <c r="C328" s="118"/>
      <c r="D328" s="118"/>
      <c r="E328" s="119"/>
      <c r="F328" s="119"/>
      <c r="G328" s="119"/>
      <c r="H328" s="119"/>
      <c r="I328" s="119"/>
      <c r="J328" s="119"/>
      <c r="K328" s="119"/>
      <c r="L328" s="119"/>
      <c r="M328" s="119"/>
      <c r="N328" s="119"/>
      <c r="O328" s="119"/>
      <c r="P328" s="119"/>
      <c r="Q328" s="119"/>
      <c r="R328" s="119"/>
      <c r="S328" s="119"/>
      <c r="T328" s="119"/>
      <c r="U328" s="119"/>
      <c r="V328" s="119"/>
    </row>
    <row r="329" spans="1:22" ht="15.75" customHeight="1">
      <c r="A329" s="118"/>
      <c r="B329" s="118"/>
      <c r="C329" s="118"/>
      <c r="D329" s="118"/>
      <c r="E329" s="119"/>
      <c r="F329" s="119"/>
      <c r="G329" s="119"/>
      <c r="H329" s="119"/>
      <c r="I329" s="119"/>
      <c r="J329" s="119"/>
      <c r="K329" s="119"/>
      <c r="L329" s="119"/>
      <c r="M329" s="119"/>
      <c r="N329" s="119"/>
      <c r="O329" s="119"/>
      <c r="P329" s="119"/>
      <c r="Q329" s="119"/>
      <c r="R329" s="119"/>
      <c r="S329" s="119"/>
      <c r="T329" s="119"/>
      <c r="U329" s="119"/>
      <c r="V329" s="119"/>
    </row>
    <row r="330" spans="1:22" ht="15.75" customHeight="1">
      <c r="A330" s="118"/>
      <c r="B330" s="118"/>
      <c r="C330" s="118"/>
      <c r="D330" s="118"/>
      <c r="E330" s="119"/>
      <c r="F330" s="119"/>
      <c r="G330" s="119"/>
      <c r="H330" s="119"/>
      <c r="I330" s="119"/>
      <c r="J330" s="119"/>
      <c r="K330" s="119"/>
      <c r="L330" s="119"/>
      <c r="M330" s="119"/>
      <c r="N330" s="119"/>
      <c r="O330" s="119"/>
      <c r="P330" s="119"/>
      <c r="Q330" s="119"/>
      <c r="R330" s="119"/>
      <c r="S330" s="119"/>
      <c r="T330" s="119"/>
      <c r="U330" s="119"/>
      <c r="V330" s="119"/>
    </row>
    <row r="331" spans="1:22" ht="15.75" customHeight="1">
      <c r="A331" s="118"/>
      <c r="B331" s="118"/>
      <c r="C331" s="118"/>
      <c r="D331" s="118"/>
      <c r="E331" s="119"/>
      <c r="F331" s="119"/>
      <c r="G331" s="119"/>
      <c r="H331" s="119"/>
      <c r="I331" s="119"/>
      <c r="J331" s="119"/>
      <c r="K331" s="119"/>
      <c r="L331" s="119"/>
      <c r="M331" s="119"/>
      <c r="N331" s="119"/>
      <c r="O331" s="119"/>
      <c r="P331" s="119"/>
      <c r="Q331" s="119"/>
      <c r="R331" s="119"/>
      <c r="S331" s="119"/>
      <c r="T331" s="119"/>
      <c r="U331" s="119"/>
      <c r="V331" s="119"/>
    </row>
    <row r="332" spans="1:22" ht="15.75" customHeight="1">
      <c r="A332" s="118"/>
      <c r="B332" s="118"/>
      <c r="C332" s="118"/>
      <c r="D332" s="118"/>
      <c r="E332" s="119"/>
      <c r="F332" s="119"/>
      <c r="G332" s="119"/>
      <c r="H332" s="119"/>
      <c r="I332" s="119"/>
      <c r="J332" s="119"/>
      <c r="K332" s="119"/>
      <c r="L332" s="119"/>
      <c r="M332" s="119"/>
      <c r="N332" s="119"/>
      <c r="O332" s="119"/>
      <c r="P332" s="119"/>
      <c r="Q332" s="119"/>
      <c r="R332" s="119"/>
      <c r="S332" s="119"/>
      <c r="T332" s="119"/>
      <c r="U332" s="119"/>
      <c r="V332" s="119"/>
    </row>
    <row r="333" spans="1:22" ht="15.75" customHeight="1">
      <c r="A333" s="118"/>
      <c r="B333" s="118"/>
      <c r="C333" s="118"/>
      <c r="D333" s="118"/>
      <c r="E333" s="119"/>
      <c r="F333" s="119"/>
      <c r="G333" s="119"/>
      <c r="H333" s="119"/>
      <c r="I333" s="119"/>
      <c r="J333" s="119"/>
      <c r="K333" s="119"/>
      <c r="L333" s="119"/>
      <c r="M333" s="119"/>
      <c r="N333" s="119"/>
      <c r="O333" s="119"/>
      <c r="P333" s="119"/>
      <c r="Q333" s="119"/>
      <c r="R333" s="119"/>
      <c r="S333" s="119"/>
      <c r="T333" s="119"/>
      <c r="U333" s="119"/>
      <c r="V333" s="119"/>
    </row>
    <row r="334" spans="1:22" ht="15.75" customHeight="1">
      <c r="A334" s="118"/>
      <c r="B334" s="118"/>
      <c r="C334" s="118"/>
      <c r="D334" s="118"/>
      <c r="E334" s="119"/>
      <c r="F334" s="119"/>
      <c r="G334" s="119"/>
      <c r="H334" s="119"/>
      <c r="I334" s="119"/>
      <c r="J334" s="119"/>
      <c r="K334" s="119"/>
      <c r="L334" s="119"/>
      <c r="M334" s="119"/>
      <c r="N334" s="119"/>
      <c r="O334" s="119"/>
      <c r="P334" s="119"/>
      <c r="Q334" s="119"/>
      <c r="R334" s="119"/>
      <c r="S334" s="119"/>
      <c r="T334" s="119"/>
      <c r="U334" s="119"/>
      <c r="V334" s="119"/>
    </row>
    <row r="335" spans="1:22" ht="15.75" customHeight="1">
      <c r="A335" s="118"/>
      <c r="B335" s="118"/>
      <c r="C335" s="118"/>
      <c r="D335" s="118"/>
      <c r="E335" s="119"/>
      <c r="F335" s="119"/>
      <c r="G335" s="119"/>
      <c r="H335" s="119"/>
      <c r="I335" s="119"/>
      <c r="J335" s="119"/>
      <c r="K335" s="119"/>
      <c r="L335" s="119"/>
      <c r="M335" s="119"/>
      <c r="N335" s="119"/>
      <c r="O335" s="119"/>
      <c r="P335" s="119"/>
      <c r="Q335" s="119"/>
      <c r="R335" s="119"/>
      <c r="S335" s="119"/>
      <c r="T335" s="119"/>
      <c r="U335" s="119"/>
      <c r="V335" s="119"/>
    </row>
    <row r="336" spans="1:22" ht="15.75" customHeight="1">
      <c r="A336" s="118"/>
      <c r="B336" s="118"/>
      <c r="C336" s="118"/>
      <c r="D336" s="118"/>
      <c r="E336" s="119"/>
      <c r="F336" s="119"/>
      <c r="G336" s="119"/>
      <c r="H336" s="119"/>
      <c r="I336" s="119"/>
      <c r="J336" s="119"/>
      <c r="K336" s="119"/>
      <c r="L336" s="119"/>
      <c r="M336" s="119"/>
      <c r="N336" s="119"/>
      <c r="O336" s="119"/>
      <c r="P336" s="119"/>
      <c r="Q336" s="119"/>
      <c r="R336" s="119"/>
      <c r="S336" s="119"/>
      <c r="T336" s="119"/>
      <c r="U336" s="119"/>
      <c r="V336" s="119"/>
    </row>
    <row r="337" spans="1:22" ht="15.75" customHeight="1">
      <c r="A337" s="118"/>
      <c r="B337" s="118"/>
      <c r="C337" s="118"/>
      <c r="D337" s="118"/>
      <c r="E337" s="119"/>
      <c r="F337" s="119"/>
      <c r="G337" s="119"/>
      <c r="H337" s="119"/>
      <c r="I337" s="119"/>
      <c r="J337" s="119"/>
      <c r="K337" s="119"/>
      <c r="L337" s="119"/>
      <c r="M337" s="119"/>
      <c r="N337" s="119"/>
      <c r="O337" s="119"/>
      <c r="P337" s="119"/>
      <c r="Q337" s="119"/>
      <c r="R337" s="119"/>
      <c r="S337" s="119"/>
      <c r="T337" s="119"/>
      <c r="U337" s="119"/>
      <c r="V337" s="119"/>
    </row>
    <row r="338" spans="1:22" ht="15.75" customHeight="1">
      <c r="A338" s="118"/>
      <c r="B338" s="118"/>
      <c r="C338" s="118"/>
      <c r="D338" s="118"/>
      <c r="E338" s="119"/>
      <c r="F338" s="119"/>
      <c r="G338" s="119"/>
      <c r="H338" s="119"/>
      <c r="I338" s="119"/>
      <c r="J338" s="119"/>
      <c r="K338" s="119"/>
      <c r="L338" s="119"/>
      <c r="M338" s="119"/>
      <c r="N338" s="119"/>
      <c r="O338" s="119"/>
      <c r="P338" s="119"/>
      <c r="Q338" s="119"/>
      <c r="R338" s="119"/>
      <c r="S338" s="119"/>
      <c r="T338" s="119"/>
      <c r="U338" s="119"/>
      <c r="V338" s="119"/>
    </row>
    <row r="339" spans="1:22" ht="15.75" customHeight="1">
      <c r="A339" s="118"/>
      <c r="B339" s="118"/>
      <c r="C339" s="118"/>
      <c r="D339" s="118"/>
      <c r="E339" s="119"/>
      <c r="F339" s="119"/>
      <c r="G339" s="119"/>
      <c r="H339" s="119"/>
      <c r="I339" s="119"/>
      <c r="J339" s="119"/>
      <c r="K339" s="119"/>
      <c r="L339" s="119"/>
      <c r="M339" s="119"/>
      <c r="N339" s="119"/>
      <c r="O339" s="119"/>
      <c r="P339" s="119"/>
      <c r="Q339" s="119"/>
      <c r="R339" s="119"/>
      <c r="S339" s="119"/>
      <c r="T339" s="119"/>
      <c r="U339" s="119"/>
      <c r="V339" s="119"/>
    </row>
    <row r="340" spans="1:22" ht="15.75" customHeight="1">
      <c r="A340" s="118"/>
      <c r="B340" s="118"/>
      <c r="C340" s="118"/>
      <c r="D340" s="118"/>
      <c r="E340" s="119"/>
      <c r="F340" s="119"/>
      <c r="G340" s="119"/>
      <c r="H340" s="119"/>
      <c r="I340" s="119"/>
      <c r="J340" s="119"/>
      <c r="K340" s="119"/>
      <c r="L340" s="119"/>
      <c r="M340" s="119"/>
      <c r="N340" s="119"/>
      <c r="O340" s="119"/>
      <c r="P340" s="119"/>
      <c r="Q340" s="119"/>
      <c r="R340" s="119"/>
      <c r="S340" s="119"/>
      <c r="T340" s="119"/>
      <c r="U340" s="119"/>
      <c r="V340" s="119"/>
    </row>
    <row r="341" spans="1:22" ht="15.75" customHeight="1">
      <c r="A341" s="118"/>
      <c r="B341" s="118"/>
      <c r="C341" s="118"/>
      <c r="D341" s="118"/>
      <c r="E341" s="119"/>
      <c r="F341" s="119"/>
      <c r="G341" s="119"/>
      <c r="H341" s="119"/>
      <c r="I341" s="119"/>
      <c r="J341" s="119"/>
      <c r="K341" s="119"/>
      <c r="L341" s="119"/>
      <c r="M341" s="119"/>
      <c r="N341" s="119"/>
      <c r="O341" s="119"/>
      <c r="P341" s="119"/>
      <c r="Q341" s="119"/>
      <c r="R341" s="119"/>
      <c r="S341" s="119"/>
      <c r="T341" s="119"/>
      <c r="U341" s="119"/>
      <c r="V341" s="119"/>
    </row>
    <row r="342" spans="1:22" ht="15.75" customHeight="1">
      <c r="A342" s="118"/>
      <c r="B342" s="118"/>
      <c r="C342" s="118"/>
      <c r="D342" s="118"/>
      <c r="E342" s="119"/>
      <c r="F342" s="119"/>
      <c r="G342" s="119"/>
      <c r="H342" s="119"/>
      <c r="I342" s="119"/>
      <c r="J342" s="119"/>
      <c r="K342" s="119"/>
      <c r="L342" s="119"/>
      <c r="M342" s="119"/>
      <c r="N342" s="119"/>
      <c r="O342" s="119"/>
      <c r="P342" s="119"/>
      <c r="Q342" s="119"/>
      <c r="R342" s="119"/>
      <c r="S342" s="119"/>
      <c r="T342" s="119"/>
      <c r="U342" s="119"/>
      <c r="V342" s="119"/>
    </row>
    <row r="343" spans="1:22" ht="15.75" customHeight="1">
      <c r="A343" s="118"/>
      <c r="B343" s="118"/>
      <c r="C343" s="118"/>
      <c r="D343" s="118"/>
      <c r="E343" s="119"/>
      <c r="F343" s="119"/>
      <c r="G343" s="119"/>
      <c r="H343" s="119"/>
      <c r="I343" s="119"/>
      <c r="J343" s="119"/>
      <c r="K343" s="119"/>
      <c r="L343" s="119"/>
      <c r="M343" s="119"/>
      <c r="N343" s="119"/>
      <c r="O343" s="119"/>
      <c r="P343" s="119"/>
      <c r="Q343" s="119"/>
      <c r="R343" s="119"/>
      <c r="S343" s="119"/>
      <c r="T343" s="119"/>
      <c r="U343" s="119"/>
      <c r="V343" s="119"/>
    </row>
    <row r="344" spans="1:22" ht="15.75" customHeight="1">
      <c r="A344" s="118"/>
      <c r="B344" s="118"/>
      <c r="C344" s="118"/>
      <c r="D344" s="118"/>
      <c r="E344" s="119"/>
      <c r="F344" s="119"/>
      <c r="G344" s="119"/>
      <c r="H344" s="119"/>
      <c r="I344" s="119"/>
      <c r="J344" s="119"/>
      <c r="K344" s="119"/>
      <c r="L344" s="119"/>
      <c r="M344" s="119"/>
      <c r="N344" s="119"/>
      <c r="O344" s="119"/>
      <c r="P344" s="119"/>
      <c r="Q344" s="119"/>
      <c r="R344" s="119"/>
      <c r="S344" s="119"/>
      <c r="T344" s="119"/>
      <c r="U344" s="119"/>
      <c r="V344" s="119"/>
    </row>
    <row r="345" spans="1:22" ht="15.75" customHeight="1">
      <c r="A345" s="118"/>
      <c r="B345" s="118"/>
      <c r="C345" s="118"/>
      <c r="D345" s="118"/>
      <c r="E345" s="119"/>
      <c r="F345" s="119"/>
      <c r="G345" s="119"/>
      <c r="H345" s="119"/>
      <c r="I345" s="119"/>
      <c r="J345" s="119"/>
      <c r="K345" s="119"/>
      <c r="L345" s="119"/>
      <c r="M345" s="119"/>
      <c r="N345" s="119"/>
      <c r="O345" s="119"/>
      <c r="P345" s="119"/>
      <c r="Q345" s="119"/>
      <c r="R345" s="119"/>
      <c r="S345" s="119"/>
      <c r="T345" s="119"/>
      <c r="U345" s="119"/>
      <c r="V345" s="119"/>
    </row>
    <row r="346" spans="1:22" ht="15.75" customHeight="1">
      <c r="A346" s="118"/>
      <c r="B346" s="118"/>
      <c r="C346" s="118"/>
      <c r="D346" s="118"/>
      <c r="E346" s="119"/>
      <c r="F346" s="119"/>
      <c r="G346" s="119"/>
      <c r="H346" s="119"/>
      <c r="I346" s="119"/>
      <c r="J346" s="119"/>
      <c r="K346" s="119"/>
      <c r="L346" s="119"/>
      <c r="M346" s="119"/>
      <c r="N346" s="119"/>
      <c r="O346" s="119"/>
      <c r="P346" s="119"/>
      <c r="Q346" s="119"/>
      <c r="R346" s="119"/>
      <c r="S346" s="119"/>
      <c r="T346" s="119"/>
      <c r="U346" s="119"/>
      <c r="V346" s="119"/>
    </row>
    <row r="347" spans="1:22" ht="15.75" customHeight="1">
      <c r="A347" s="118"/>
      <c r="B347" s="118"/>
      <c r="C347" s="118"/>
      <c r="D347" s="118"/>
      <c r="E347" s="119"/>
      <c r="F347" s="119"/>
      <c r="G347" s="119"/>
      <c r="H347" s="119"/>
      <c r="I347" s="119"/>
      <c r="J347" s="119"/>
      <c r="K347" s="119"/>
      <c r="L347" s="119"/>
      <c r="M347" s="119"/>
      <c r="N347" s="119"/>
      <c r="O347" s="119"/>
      <c r="P347" s="119"/>
      <c r="Q347" s="119"/>
      <c r="R347" s="119"/>
      <c r="S347" s="119"/>
      <c r="T347" s="119"/>
      <c r="U347" s="119"/>
      <c r="V347" s="119"/>
    </row>
    <row r="348" spans="1:22" ht="15.75" customHeight="1">
      <c r="A348" s="118"/>
      <c r="B348" s="118"/>
      <c r="C348" s="118"/>
      <c r="D348" s="118"/>
      <c r="E348" s="119"/>
      <c r="F348" s="119"/>
      <c r="G348" s="119"/>
      <c r="H348" s="119"/>
      <c r="I348" s="119"/>
      <c r="J348" s="119"/>
      <c r="K348" s="119"/>
      <c r="L348" s="119"/>
      <c r="M348" s="119"/>
      <c r="N348" s="119"/>
      <c r="O348" s="119"/>
      <c r="P348" s="119"/>
      <c r="Q348" s="119"/>
      <c r="R348" s="119"/>
      <c r="S348" s="119"/>
      <c r="T348" s="119"/>
      <c r="U348" s="119"/>
      <c r="V348" s="119"/>
    </row>
    <row r="349" spans="1:22" ht="15.75" customHeight="1">
      <c r="A349" s="118"/>
      <c r="B349" s="118"/>
      <c r="C349" s="118"/>
      <c r="D349" s="118"/>
      <c r="E349" s="119"/>
      <c r="F349" s="119"/>
      <c r="G349" s="119"/>
      <c r="H349" s="119"/>
      <c r="I349" s="119"/>
      <c r="J349" s="119"/>
      <c r="K349" s="119"/>
      <c r="L349" s="119"/>
      <c r="M349" s="119"/>
      <c r="N349" s="119"/>
      <c r="O349" s="119"/>
      <c r="P349" s="119"/>
      <c r="Q349" s="119"/>
      <c r="R349" s="119"/>
      <c r="S349" s="119"/>
      <c r="T349" s="119"/>
      <c r="U349" s="119"/>
      <c r="V349" s="119"/>
    </row>
    <row r="350" spans="1:22" ht="15.75" customHeight="1">
      <c r="A350" s="118"/>
      <c r="B350" s="118"/>
      <c r="C350" s="118"/>
      <c r="D350" s="118"/>
      <c r="E350" s="119"/>
      <c r="F350" s="119"/>
      <c r="G350" s="119"/>
      <c r="H350" s="119"/>
      <c r="I350" s="119"/>
      <c r="J350" s="119"/>
      <c r="K350" s="119"/>
      <c r="L350" s="119"/>
      <c r="M350" s="119"/>
      <c r="N350" s="119"/>
      <c r="O350" s="119"/>
      <c r="P350" s="119"/>
      <c r="Q350" s="119"/>
      <c r="R350" s="119"/>
      <c r="S350" s="119"/>
      <c r="T350" s="119"/>
      <c r="U350" s="119"/>
      <c r="V350" s="119"/>
    </row>
    <row r="351" spans="1:22" ht="15.75" customHeight="1">
      <c r="A351" s="118"/>
      <c r="B351" s="118"/>
      <c r="C351" s="118"/>
      <c r="D351" s="118"/>
      <c r="E351" s="119"/>
      <c r="F351" s="119"/>
      <c r="G351" s="119"/>
      <c r="H351" s="119"/>
      <c r="I351" s="119"/>
      <c r="J351" s="119"/>
      <c r="K351" s="119"/>
      <c r="L351" s="119"/>
      <c r="M351" s="119"/>
      <c r="N351" s="119"/>
      <c r="O351" s="119"/>
      <c r="P351" s="119"/>
      <c r="Q351" s="119"/>
      <c r="R351" s="119"/>
      <c r="S351" s="119"/>
      <c r="T351" s="119"/>
      <c r="U351" s="119"/>
      <c r="V351" s="119"/>
    </row>
    <row r="352" spans="1:22" ht="15.75" customHeight="1">
      <c r="A352" s="118"/>
      <c r="B352" s="118"/>
      <c r="C352" s="118"/>
      <c r="D352" s="118"/>
      <c r="E352" s="119"/>
      <c r="F352" s="119"/>
      <c r="G352" s="119"/>
      <c r="H352" s="119"/>
      <c r="I352" s="119"/>
      <c r="J352" s="119"/>
      <c r="K352" s="119"/>
      <c r="L352" s="119"/>
      <c r="M352" s="119"/>
      <c r="N352" s="119"/>
      <c r="O352" s="119"/>
      <c r="P352" s="119"/>
      <c r="Q352" s="119"/>
      <c r="R352" s="119"/>
      <c r="S352" s="119"/>
      <c r="T352" s="119"/>
      <c r="U352" s="119"/>
      <c r="V352" s="119"/>
    </row>
    <row r="353" spans="1:22" ht="15.75" customHeight="1">
      <c r="A353" s="118"/>
      <c r="B353" s="118"/>
      <c r="C353" s="118"/>
      <c r="D353" s="118"/>
      <c r="E353" s="119"/>
      <c r="F353" s="119"/>
      <c r="G353" s="119"/>
      <c r="H353" s="119"/>
      <c r="I353" s="119"/>
      <c r="J353" s="119"/>
      <c r="K353" s="119"/>
      <c r="L353" s="119"/>
      <c r="M353" s="119"/>
      <c r="N353" s="119"/>
      <c r="O353" s="119"/>
      <c r="P353" s="119"/>
      <c r="Q353" s="119"/>
      <c r="R353" s="119"/>
      <c r="S353" s="119"/>
      <c r="T353" s="119"/>
      <c r="U353" s="119"/>
      <c r="V353" s="119"/>
    </row>
    <row r="354" spans="1:22" ht="15.75" customHeight="1">
      <c r="A354" s="118"/>
      <c r="B354" s="118"/>
      <c r="C354" s="118"/>
      <c r="D354" s="118"/>
      <c r="E354" s="119"/>
      <c r="F354" s="119"/>
      <c r="G354" s="119"/>
      <c r="H354" s="119"/>
      <c r="I354" s="119"/>
      <c r="J354" s="119"/>
      <c r="K354" s="119"/>
      <c r="L354" s="119"/>
      <c r="M354" s="119"/>
      <c r="N354" s="119"/>
      <c r="O354" s="119"/>
      <c r="P354" s="119"/>
      <c r="Q354" s="119"/>
      <c r="R354" s="119"/>
      <c r="S354" s="119"/>
      <c r="T354" s="119"/>
      <c r="U354" s="119"/>
      <c r="V354" s="119"/>
    </row>
    <row r="355" spans="1:22" ht="15.75" customHeight="1">
      <c r="A355" s="118"/>
      <c r="B355" s="118"/>
      <c r="C355" s="118"/>
      <c r="D355" s="118"/>
      <c r="E355" s="119"/>
      <c r="F355" s="119"/>
      <c r="G355" s="119"/>
      <c r="H355" s="119"/>
      <c r="I355" s="119"/>
      <c r="J355" s="119"/>
      <c r="K355" s="119"/>
      <c r="L355" s="119"/>
      <c r="M355" s="119"/>
      <c r="N355" s="119"/>
      <c r="O355" s="119"/>
      <c r="P355" s="119"/>
      <c r="Q355" s="119"/>
      <c r="R355" s="119"/>
      <c r="S355" s="119"/>
      <c r="T355" s="119"/>
      <c r="U355" s="119"/>
      <c r="V355" s="119"/>
    </row>
    <row r="356" spans="1:22" ht="15.75" customHeight="1">
      <c r="A356" s="118"/>
      <c r="B356" s="118"/>
      <c r="C356" s="118"/>
      <c r="D356" s="118"/>
      <c r="E356" s="119"/>
      <c r="F356" s="119"/>
      <c r="G356" s="119"/>
      <c r="H356" s="119"/>
      <c r="I356" s="119"/>
      <c r="J356" s="119"/>
      <c r="K356" s="119"/>
      <c r="L356" s="119"/>
      <c r="M356" s="119"/>
      <c r="N356" s="119"/>
      <c r="O356" s="119"/>
      <c r="P356" s="119"/>
      <c r="Q356" s="119"/>
      <c r="R356" s="119"/>
      <c r="S356" s="119"/>
      <c r="T356" s="119"/>
      <c r="U356" s="119"/>
      <c r="V356" s="119"/>
    </row>
    <row r="357" spans="1:22" ht="15.75" customHeight="1">
      <c r="A357" s="118"/>
      <c r="B357" s="118"/>
      <c r="C357" s="118"/>
      <c r="D357" s="118"/>
      <c r="E357" s="119"/>
      <c r="F357" s="119"/>
      <c r="G357" s="119"/>
      <c r="H357" s="119"/>
      <c r="I357" s="119"/>
      <c r="J357" s="119"/>
      <c r="K357" s="119"/>
      <c r="L357" s="119"/>
      <c r="M357" s="119"/>
      <c r="N357" s="119"/>
      <c r="O357" s="119"/>
      <c r="P357" s="119"/>
      <c r="Q357" s="119"/>
      <c r="R357" s="119"/>
      <c r="S357" s="119"/>
      <c r="T357" s="119"/>
      <c r="U357" s="119"/>
      <c r="V357" s="119"/>
    </row>
    <row r="358" spans="1:22" ht="15.75" customHeight="1">
      <c r="A358" s="118"/>
      <c r="B358" s="118"/>
      <c r="C358" s="118"/>
      <c r="D358" s="118"/>
      <c r="E358" s="119"/>
      <c r="F358" s="119"/>
      <c r="G358" s="119"/>
      <c r="H358" s="119"/>
      <c r="I358" s="119"/>
      <c r="J358" s="119"/>
      <c r="K358" s="119"/>
      <c r="L358" s="119"/>
      <c r="M358" s="119"/>
      <c r="N358" s="119"/>
      <c r="O358" s="119"/>
      <c r="P358" s="119"/>
      <c r="Q358" s="119"/>
      <c r="R358" s="119"/>
      <c r="S358" s="119"/>
      <c r="T358" s="119"/>
      <c r="U358" s="119"/>
      <c r="V358" s="119"/>
    </row>
    <row r="359" spans="1:22" ht="15.75" customHeight="1">
      <c r="A359" s="118"/>
      <c r="B359" s="118"/>
      <c r="C359" s="118"/>
      <c r="D359" s="118"/>
      <c r="E359" s="119"/>
      <c r="F359" s="119"/>
      <c r="G359" s="119"/>
      <c r="H359" s="119"/>
      <c r="I359" s="119"/>
      <c r="J359" s="119"/>
      <c r="K359" s="119"/>
      <c r="L359" s="119"/>
      <c r="M359" s="119"/>
      <c r="N359" s="119"/>
      <c r="O359" s="119"/>
      <c r="P359" s="119"/>
      <c r="Q359" s="119"/>
      <c r="R359" s="119"/>
      <c r="S359" s="119"/>
      <c r="T359" s="119"/>
      <c r="U359" s="119"/>
      <c r="V359" s="119"/>
    </row>
    <row r="360" spans="1:22" ht="15.75" customHeight="1">
      <c r="A360" s="118"/>
      <c r="B360" s="118"/>
      <c r="C360" s="118"/>
      <c r="D360" s="118"/>
      <c r="E360" s="119"/>
      <c r="F360" s="119"/>
      <c r="G360" s="119"/>
      <c r="H360" s="119"/>
      <c r="I360" s="119"/>
      <c r="J360" s="119"/>
      <c r="K360" s="119"/>
      <c r="L360" s="119"/>
      <c r="M360" s="119"/>
      <c r="N360" s="119"/>
      <c r="O360" s="119"/>
      <c r="P360" s="119"/>
      <c r="Q360" s="119"/>
      <c r="R360" s="119"/>
      <c r="S360" s="119"/>
      <c r="T360" s="119"/>
      <c r="U360" s="119"/>
      <c r="V360" s="119"/>
    </row>
    <row r="361" spans="1:22" ht="15.75" customHeight="1">
      <c r="A361" s="118"/>
      <c r="B361" s="118"/>
      <c r="C361" s="118"/>
      <c r="D361" s="118"/>
      <c r="E361" s="119"/>
      <c r="F361" s="119"/>
      <c r="G361" s="119"/>
      <c r="H361" s="119"/>
      <c r="I361" s="119"/>
      <c r="J361" s="119"/>
      <c r="K361" s="119"/>
      <c r="L361" s="119"/>
      <c r="M361" s="119"/>
      <c r="N361" s="119"/>
      <c r="O361" s="119"/>
      <c r="P361" s="119"/>
      <c r="Q361" s="119"/>
      <c r="R361" s="119"/>
      <c r="S361" s="119"/>
      <c r="T361" s="119"/>
      <c r="U361" s="119"/>
      <c r="V361" s="119"/>
    </row>
    <row r="362" spans="1:22" ht="15.75" customHeight="1">
      <c r="A362" s="118"/>
      <c r="B362" s="118"/>
      <c r="C362" s="118"/>
      <c r="D362" s="118"/>
      <c r="E362" s="119"/>
      <c r="F362" s="119"/>
      <c r="G362" s="119"/>
      <c r="H362" s="119"/>
      <c r="I362" s="119"/>
      <c r="J362" s="119"/>
      <c r="K362" s="119"/>
      <c r="L362" s="119"/>
      <c r="M362" s="119"/>
      <c r="N362" s="119"/>
      <c r="O362" s="119"/>
      <c r="P362" s="119"/>
      <c r="Q362" s="119"/>
      <c r="R362" s="119"/>
      <c r="S362" s="119"/>
      <c r="T362" s="119"/>
      <c r="U362" s="119"/>
      <c r="V362" s="119"/>
    </row>
    <row r="363" spans="1:22" ht="15.75" customHeight="1">
      <c r="A363" s="118"/>
      <c r="B363" s="118"/>
      <c r="C363" s="118"/>
      <c r="D363" s="118"/>
      <c r="E363" s="119"/>
      <c r="F363" s="119"/>
      <c r="G363" s="119"/>
      <c r="H363" s="119"/>
      <c r="I363" s="119"/>
      <c r="J363" s="119"/>
      <c r="K363" s="119"/>
      <c r="L363" s="119"/>
      <c r="M363" s="119"/>
      <c r="N363" s="119"/>
      <c r="O363" s="119"/>
      <c r="P363" s="119"/>
      <c r="Q363" s="119"/>
      <c r="R363" s="119"/>
      <c r="S363" s="119"/>
      <c r="T363" s="119"/>
      <c r="U363" s="119"/>
      <c r="V363" s="119"/>
    </row>
    <row r="364" spans="1:22" ht="15.75" customHeight="1">
      <c r="A364" s="118"/>
      <c r="B364" s="118"/>
      <c r="C364" s="118"/>
      <c r="D364" s="118"/>
      <c r="E364" s="119"/>
      <c r="F364" s="119"/>
      <c r="G364" s="119"/>
      <c r="H364" s="119"/>
      <c r="I364" s="119"/>
      <c r="J364" s="119"/>
      <c r="K364" s="119"/>
      <c r="L364" s="119"/>
      <c r="M364" s="119"/>
      <c r="N364" s="119"/>
      <c r="O364" s="119"/>
      <c r="P364" s="119"/>
      <c r="Q364" s="119"/>
      <c r="R364" s="119"/>
      <c r="S364" s="119"/>
      <c r="T364" s="119"/>
      <c r="U364" s="119"/>
      <c r="V364" s="119"/>
    </row>
    <row r="365" spans="1:22" ht="15.75" customHeight="1">
      <c r="A365" s="118"/>
      <c r="B365" s="118"/>
      <c r="C365" s="118"/>
      <c r="D365" s="118"/>
      <c r="E365" s="119"/>
      <c r="F365" s="119"/>
      <c r="G365" s="119"/>
      <c r="H365" s="119"/>
      <c r="I365" s="119"/>
      <c r="J365" s="119"/>
      <c r="K365" s="119"/>
      <c r="L365" s="119"/>
      <c r="M365" s="119"/>
      <c r="N365" s="119"/>
      <c r="O365" s="119"/>
      <c r="P365" s="119"/>
      <c r="Q365" s="119"/>
      <c r="R365" s="119"/>
      <c r="S365" s="119"/>
      <c r="T365" s="119"/>
      <c r="U365" s="119"/>
      <c r="V365" s="119"/>
    </row>
    <row r="366" spans="1:22" ht="15.75" customHeight="1">
      <c r="A366" s="118"/>
      <c r="B366" s="118"/>
      <c r="C366" s="118"/>
      <c r="D366" s="118"/>
      <c r="E366" s="119"/>
      <c r="F366" s="119"/>
      <c r="G366" s="119"/>
      <c r="H366" s="119"/>
      <c r="I366" s="119"/>
      <c r="J366" s="119"/>
      <c r="K366" s="119"/>
      <c r="L366" s="119"/>
      <c r="M366" s="119"/>
      <c r="N366" s="119"/>
      <c r="O366" s="119"/>
      <c r="P366" s="119"/>
      <c r="Q366" s="119"/>
      <c r="R366" s="119"/>
      <c r="S366" s="119"/>
      <c r="T366" s="119"/>
      <c r="U366" s="119"/>
      <c r="V366" s="119"/>
    </row>
    <row r="367" spans="1:22" ht="15.75" customHeight="1">
      <c r="A367" s="118"/>
      <c r="B367" s="118"/>
      <c r="C367" s="118"/>
      <c r="D367" s="118"/>
      <c r="E367" s="119"/>
      <c r="F367" s="119"/>
      <c r="G367" s="119"/>
      <c r="H367" s="119"/>
      <c r="I367" s="119"/>
      <c r="J367" s="119"/>
      <c r="K367" s="119"/>
      <c r="L367" s="119"/>
      <c r="M367" s="119"/>
      <c r="N367" s="119"/>
      <c r="O367" s="119"/>
      <c r="P367" s="119"/>
      <c r="Q367" s="119"/>
      <c r="R367" s="119"/>
      <c r="S367" s="119"/>
      <c r="T367" s="119"/>
      <c r="U367" s="119"/>
      <c r="V367" s="119"/>
    </row>
    <row r="368" spans="1:22" ht="15.75" customHeight="1">
      <c r="A368" s="118"/>
      <c r="B368" s="118"/>
      <c r="C368" s="118"/>
      <c r="D368" s="118"/>
      <c r="E368" s="119"/>
      <c r="F368" s="119"/>
      <c r="G368" s="119"/>
      <c r="H368" s="119"/>
      <c r="I368" s="119"/>
      <c r="J368" s="119"/>
      <c r="K368" s="119"/>
      <c r="L368" s="119"/>
      <c r="M368" s="119"/>
      <c r="N368" s="119"/>
      <c r="O368" s="119"/>
      <c r="P368" s="119"/>
      <c r="Q368" s="119"/>
      <c r="R368" s="119"/>
      <c r="S368" s="119"/>
      <c r="T368" s="119"/>
      <c r="U368" s="119"/>
      <c r="V368" s="119"/>
    </row>
    <row r="369" spans="1:22" ht="15.75" customHeight="1">
      <c r="A369" s="118"/>
      <c r="B369" s="118"/>
      <c r="C369" s="118"/>
      <c r="D369" s="118"/>
      <c r="E369" s="119"/>
      <c r="F369" s="119"/>
      <c r="G369" s="119"/>
      <c r="H369" s="119"/>
      <c r="I369" s="119"/>
      <c r="J369" s="119"/>
      <c r="K369" s="119"/>
      <c r="L369" s="119"/>
      <c r="M369" s="119"/>
      <c r="N369" s="119"/>
      <c r="O369" s="119"/>
      <c r="P369" s="119"/>
      <c r="Q369" s="119"/>
      <c r="R369" s="119"/>
      <c r="S369" s="119"/>
      <c r="T369" s="119"/>
      <c r="U369" s="119"/>
      <c r="V369" s="119"/>
    </row>
    <row r="370" spans="1:22" ht="15.75" customHeight="1">
      <c r="A370" s="118"/>
      <c r="B370" s="118"/>
      <c r="C370" s="118"/>
      <c r="D370" s="118"/>
      <c r="E370" s="119"/>
      <c r="F370" s="119"/>
      <c r="G370" s="119"/>
      <c r="H370" s="119"/>
      <c r="I370" s="119"/>
      <c r="J370" s="119"/>
      <c r="K370" s="119"/>
      <c r="L370" s="119"/>
      <c r="M370" s="119"/>
      <c r="N370" s="119"/>
      <c r="O370" s="119"/>
      <c r="P370" s="119"/>
      <c r="Q370" s="119"/>
      <c r="R370" s="119"/>
      <c r="S370" s="119"/>
      <c r="T370" s="119"/>
      <c r="U370" s="119"/>
      <c r="V370" s="119"/>
    </row>
    <row r="371" spans="1:22" ht="15.75" customHeight="1">
      <c r="A371" s="118"/>
      <c r="B371" s="118"/>
      <c r="C371" s="118"/>
      <c r="D371" s="118"/>
      <c r="E371" s="119"/>
      <c r="F371" s="119"/>
      <c r="G371" s="119"/>
      <c r="H371" s="119"/>
      <c r="I371" s="119"/>
      <c r="J371" s="119"/>
      <c r="K371" s="119"/>
      <c r="L371" s="119"/>
      <c r="M371" s="119"/>
      <c r="N371" s="119"/>
      <c r="O371" s="119"/>
      <c r="P371" s="119"/>
      <c r="Q371" s="119"/>
      <c r="R371" s="119"/>
      <c r="S371" s="119"/>
      <c r="T371" s="119"/>
      <c r="U371" s="119"/>
      <c r="V371" s="119"/>
    </row>
    <row r="372" spans="1:22" ht="15.75" customHeight="1">
      <c r="A372" s="118"/>
      <c r="B372" s="118"/>
      <c r="C372" s="118"/>
      <c r="D372" s="118"/>
      <c r="E372" s="119"/>
      <c r="F372" s="119"/>
      <c r="G372" s="119"/>
      <c r="H372" s="119"/>
      <c r="I372" s="119"/>
      <c r="J372" s="119"/>
      <c r="K372" s="119"/>
      <c r="L372" s="119"/>
      <c r="M372" s="119"/>
      <c r="N372" s="119"/>
      <c r="O372" s="119"/>
      <c r="P372" s="119"/>
      <c r="Q372" s="119"/>
      <c r="R372" s="119"/>
      <c r="S372" s="119"/>
      <c r="T372" s="119"/>
      <c r="U372" s="119"/>
      <c r="V372" s="119"/>
    </row>
    <row r="373" spans="1:22" ht="15.75" customHeight="1">
      <c r="A373" s="118"/>
      <c r="B373" s="118"/>
      <c r="C373" s="118"/>
      <c r="D373" s="118"/>
      <c r="E373" s="119"/>
      <c r="F373" s="119"/>
      <c r="G373" s="119"/>
      <c r="H373" s="119"/>
      <c r="I373" s="119"/>
      <c r="J373" s="119"/>
      <c r="K373" s="119"/>
      <c r="L373" s="119"/>
      <c r="M373" s="119"/>
      <c r="N373" s="119"/>
      <c r="O373" s="119"/>
      <c r="P373" s="119"/>
      <c r="Q373" s="119"/>
      <c r="R373" s="119"/>
      <c r="S373" s="119"/>
      <c r="T373" s="119"/>
      <c r="U373" s="119"/>
      <c r="V373" s="119"/>
    </row>
    <row r="374" spans="1:22" ht="15.75" customHeight="1">
      <c r="A374" s="118"/>
      <c r="B374" s="118"/>
      <c r="C374" s="118"/>
      <c r="D374" s="118"/>
      <c r="E374" s="119"/>
      <c r="F374" s="119"/>
      <c r="G374" s="119"/>
      <c r="H374" s="119"/>
      <c r="I374" s="119"/>
      <c r="J374" s="119"/>
      <c r="K374" s="119"/>
      <c r="L374" s="119"/>
      <c r="M374" s="119"/>
      <c r="N374" s="119"/>
      <c r="O374" s="119"/>
      <c r="P374" s="119"/>
      <c r="Q374" s="119"/>
      <c r="R374" s="119"/>
      <c r="S374" s="119"/>
      <c r="T374" s="119"/>
      <c r="U374" s="119"/>
      <c r="V374" s="119"/>
    </row>
    <row r="375" spans="1:22" ht="15.75" customHeight="1">
      <c r="A375" s="118"/>
      <c r="B375" s="118"/>
      <c r="C375" s="118"/>
      <c r="D375" s="118"/>
      <c r="E375" s="119"/>
      <c r="F375" s="119"/>
      <c r="G375" s="119"/>
      <c r="H375" s="119"/>
      <c r="I375" s="119"/>
      <c r="J375" s="119"/>
      <c r="K375" s="119"/>
      <c r="L375" s="119"/>
      <c r="M375" s="119"/>
      <c r="N375" s="119"/>
      <c r="O375" s="119"/>
      <c r="P375" s="119"/>
      <c r="Q375" s="119"/>
      <c r="R375" s="119"/>
      <c r="S375" s="119"/>
      <c r="T375" s="119"/>
      <c r="U375" s="119"/>
      <c r="V375" s="119"/>
    </row>
    <row r="376" spans="1:22" ht="15.75" customHeight="1">
      <c r="A376" s="118"/>
      <c r="B376" s="118"/>
      <c r="C376" s="118"/>
      <c r="D376" s="118"/>
      <c r="E376" s="119"/>
      <c r="F376" s="119"/>
      <c r="G376" s="119"/>
      <c r="H376" s="119"/>
      <c r="I376" s="119"/>
      <c r="J376" s="119"/>
      <c r="K376" s="119"/>
      <c r="L376" s="119"/>
      <c r="M376" s="119"/>
      <c r="N376" s="119"/>
      <c r="O376" s="119"/>
      <c r="P376" s="119"/>
      <c r="Q376" s="119"/>
      <c r="R376" s="119"/>
      <c r="S376" s="119"/>
      <c r="T376" s="119"/>
      <c r="U376" s="119"/>
      <c r="V376" s="119"/>
    </row>
    <row r="377" spans="1:22" ht="15.75" customHeight="1">
      <c r="A377" s="118"/>
      <c r="B377" s="118"/>
      <c r="C377" s="118"/>
      <c r="D377" s="118"/>
      <c r="E377" s="119"/>
      <c r="F377" s="119"/>
      <c r="G377" s="119"/>
      <c r="H377" s="119"/>
      <c r="I377" s="119"/>
      <c r="J377" s="119"/>
      <c r="K377" s="119"/>
      <c r="L377" s="119"/>
      <c r="M377" s="119"/>
      <c r="N377" s="119"/>
      <c r="O377" s="119"/>
      <c r="P377" s="119"/>
      <c r="Q377" s="119"/>
      <c r="R377" s="119"/>
      <c r="S377" s="119"/>
      <c r="T377" s="119"/>
      <c r="U377" s="119"/>
      <c r="V377" s="119"/>
    </row>
    <row r="378" spans="1:22" ht="15.75" customHeight="1">
      <c r="A378" s="118"/>
      <c r="B378" s="118"/>
      <c r="C378" s="118"/>
      <c r="D378" s="118"/>
      <c r="E378" s="119"/>
      <c r="F378" s="119"/>
      <c r="G378" s="119"/>
      <c r="H378" s="119"/>
      <c r="I378" s="119"/>
      <c r="J378" s="119"/>
      <c r="K378" s="119"/>
      <c r="L378" s="119"/>
      <c r="M378" s="119"/>
      <c r="N378" s="119"/>
      <c r="O378" s="119"/>
      <c r="P378" s="119"/>
      <c r="Q378" s="119"/>
      <c r="R378" s="119"/>
      <c r="S378" s="119"/>
      <c r="T378" s="119"/>
      <c r="U378" s="119"/>
      <c r="V378" s="119"/>
    </row>
    <row r="379" spans="1:22" ht="15.75" customHeight="1">
      <c r="A379" s="118"/>
      <c r="B379" s="118"/>
      <c r="C379" s="118"/>
      <c r="D379" s="118"/>
      <c r="E379" s="119"/>
      <c r="F379" s="119"/>
      <c r="G379" s="119"/>
      <c r="H379" s="119"/>
      <c r="I379" s="119"/>
      <c r="J379" s="119"/>
      <c r="K379" s="119"/>
      <c r="L379" s="119"/>
      <c r="M379" s="119"/>
      <c r="N379" s="119"/>
      <c r="O379" s="119"/>
      <c r="P379" s="119"/>
      <c r="Q379" s="119"/>
      <c r="R379" s="119"/>
      <c r="S379" s="119"/>
      <c r="T379" s="119"/>
      <c r="U379" s="119"/>
      <c r="V379" s="119"/>
    </row>
    <row r="380" spans="1:22" ht="15.75" customHeight="1">
      <c r="A380" s="118"/>
      <c r="B380" s="118"/>
      <c r="C380" s="118"/>
      <c r="D380" s="118"/>
      <c r="E380" s="119"/>
      <c r="F380" s="119"/>
      <c r="G380" s="119"/>
      <c r="H380" s="119"/>
      <c r="I380" s="119"/>
      <c r="J380" s="119"/>
      <c r="K380" s="119"/>
      <c r="L380" s="119"/>
      <c r="M380" s="119"/>
      <c r="N380" s="119"/>
      <c r="O380" s="119"/>
      <c r="P380" s="119"/>
      <c r="Q380" s="119"/>
      <c r="R380" s="119"/>
      <c r="S380" s="119"/>
      <c r="T380" s="119"/>
      <c r="U380" s="119"/>
      <c r="V380" s="119"/>
    </row>
    <row r="381" spans="1:22" ht="15.75" customHeight="1">
      <c r="A381" s="118"/>
      <c r="B381" s="118"/>
      <c r="C381" s="118"/>
      <c r="D381" s="118"/>
      <c r="E381" s="119"/>
      <c r="F381" s="119"/>
      <c r="G381" s="119"/>
      <c r="H381" s="119"/>
      <c r="I381" s="119"/>
      <c r="J381" s="119"/>
      <c r="K381" s="119"/>
      <c r="L381" s="119"/>
      <c r="M381" s="119"/>
      <c r="N381" s="119"/>
      <c r="O381" s="119"/>
      <c r="P381" s="119"/>
      <c r="Q381" s="119"/>
      <c r="R381" s="119"/>
      <c r="S381" s="119"/>
      <c r="T381" s="119"/>
      <c r="U381" s="119"/>
      <c r="V381" s="119"/>
    </row>
    <row r="382" spans="1:22" ht="15.75" customHeight="1">
      <c r="A382" s="118"/>
      <c r="B382" s="118"/>
      <c r="C382" s="118"/>
      <c r="D382" s="118"/>
      <c r="E382" s="119"/>
      <c r="F382" s="119"/>
      <c r="G382" s="119"/>
      <c r="H382" s="119"/>
      <c r="I382" s="119"/>
      <c r="J382" s="119"/>
      <c r="K382" s="119"/>
      <c r="L382" s="119"/>
      <c r="M382" s="119"/>
      <c r="N382" s="119"/>
      <c r="O382" s="119"/>
      <c r="P382" s="119"/>
      <c r="Q382" s="119"/>
      <c r="R382" s="119"/>
      <c r="S382" s="119"/>
      <c r="T382" s="119"/>
      <c r="U382" s="119"/>
      <c r="V382" s="119"/>
    </row>
    <row r="383" spans="1:22" ht="15.75" customHeight="1">
      <c r="A383" s="118"/>
      <c r="B383" s="118"/>
      <c r="C383" s="118"/>
      <c r="D383" s="118"/>
      <c r="E383" s="119"/>
      <c r="F383" s="119"/>
      <c r="G383" s="119"/>
      <c r="H383" s="119"/>
      <c r="I383" s="119"/>
      <c r="J383" s="119"/>
      <c r="K383" s="119"/>
      <c r="L383" s="119"/>
      <c r="M383" s="119"/>
      <c r="N383" s="119"/>
      <c r="O383" s="119"/>
      <c r="P383" s="119"/>
      <c r="Q383" s="119"/>
      <c r="R383" s="119"/>
      <c r="S383" s="119"/>
      <c r="T383" s="119"/>
      <c r="U383" s="119"/>
      <c r="V383" s="119"/>
    </row>
    <row r="384" spans="1:22" ht="15.75" customHeight="1">
      <c r="A384" s="118"/>
      <c r="B384" s="118"/>
      <c r="C384" s="118"/>
      <c r="D384" s="118"/>
      <c r="E384" s="119"/>
      <c r="F384" s="119"/>
      <c r="G384" s="119"/>
      <c r="H384" s="119"/>
      <c r="I384" s="119"/>
      <c r="J384" s="119"/>
      <c r="K384" s="119"/>
      <c r="L384" s="119"/>
      <c r="M384" s="119"/>
      <c r="N384" s="119"/>
      <c r="O384" s="119"/>
      <c r="P384" s="119"/>
      <c r="Q384" s="119"/>
      <c r="R384" s="119"/>
      <c r="S384" s="119"/>
      <c r="T384" s="119"/>
      <c r="U384" s="119"/>
      <c r="V384" s="119"/>
    </row>
    <row r="385" spans="1:22" ht="15.75" customHeight="1">
      <c r="A385" s="118"/>
      <c r="B385" s="118"/>
      <c r="C385" s="118"/>
      <c r="D385" s="118"/>
      <c r="E385" s="119"/>
      <c r="F385" s="119"/>
      <c r="G385" s="119"/>
      <c r="H385" s="119"/>
      <c r="I385" s="119"/>
      <c r="J385" s="119"/>
      <c r="K385" s="119"/>
      <c r="L385" s="119"/>
      <c r="M385" s="119"/>
      <c r="N385" s="119"/>
      <c r="O385" s="119"/>
      <c r="P385" s="119"/>
      <c r="Q385" s="119"/>
      <c r="R385" s="119"/>
      <c r="S385" s="119"/>
      <c r="T385" s="119"/>
      <c r="U385" s="119"/>
      <c r="V385" s="119"/>
    </row>
    <row r="386" spans="1:22" ht="15.75" customHeight="1">
      <c r="A386" s="118"/>
      <c r="B386" s="118"/>
      <c r="C386" s="118"/>
      <c r="D386" s="118"/>
      <c r="E386" s="119"/>
      <c r="F386" s="119"/>
      <c r="G386" s="119"/>
      <c r="H386" s="119"/>
      <c r="I386" s="119"/>
      <c r="J386" s="119"/>
      <c r="K386" s="119"/>
      <c r="L386" s="119"/>
      <c r="M386" s="119"/>
      <c r="N386" s="119"/>
      <c r="O386" s="119"/>
      <c r="P386" s="119"/>
      <c r="Q386" s="119"/>
      <c r="R386" s="119"/>
      <c r="S386" s="119"/>
      <c r="T386" s="119"/>
      <c r="U386" s="119"/>
      <c r="V386" s="119"/>
    </row>
    <row r="387" spans="1:22" ht="15.75" customHeight="1">
      <c r="A387" s="118"/>
      <c r="B387" s="118"/>
      <c r="C387" s="118"/>
      <c r="D387" s="118"/>
      <c r="E387" s="119"/>
      <c r="F387" s="119"/>
      <c r="G387" s="119"/>
      <c r="H387" s="119"/>
      <c r="I387" s="119"/>
      <c r="J387" s="119"/>
      <c r="K387" s="119"/>
      <c r="L387" s="119"/>
      <c r="M387" s="119"/>
      <c r="N387" s="119"/>
      <c r="O387" s="119"/>
      <c r="P387" s="119"/>
      <c r="Q387" s="119"/>
      <c r="R387" s="119"/>
      <c r="S387" s="119"/>
      <c r="T387" s="119"/>
      <c r="U387" s="119"/>
      <c r="V387" s="119"/>
    </row>
    <row r="388" spans="1:22" ht="15.75" customHeight="1">
      <c r="A388" s="118"/>
      <c r="B388" s="118"/>
      <c r="C388" s="118"/>
      <c r="D388" s="118"/>
      <c r="E388" s="119"/>
      <c r="F388" s="119"/>
      <c r="G388" s="119"/>
      <c r="H388" s="119"/>
      <c r="I388" s="119"/>
      <c r="J388" s="119"/>
      <c r="K388" s="119"/>
      <c r="L388" s="119"/>
      <c r="M388" s="119"/>
      <c r="N388" s="119"/>
      <c r="O388" s="119"/>
      <c r="P388" s="119"/>
      <c r="Q388" s="119"/>
      <c r="R388" s="119"/>
      <c r="S388" s="119"/>
      <c r="T388" s="119"/>
      <c r="U388" s="119"/>
      <c r="V388" s="119"/>
    </row>
    <row r="389" spans="1:22" ht="15.75" customHeight="1">
      <c r="A389" s="118"/>
      <c r="B389" s="118"/>
      <c r="C389" s="118"/>
      <c r="D389" s="118"/>
      <c r="E389" s="119"/>
      <c r="F389" s="119"/>
      <c r="G389" s="119"/>
      <c r="H389" s="119"/>
      <c r="I389" s="119"/>
      <c r="J389" s="119"/>
      <c r="K389" s="119"/>
      <c r="L389" s="119"/>
      <c r="M389" s="119"/>
      <c r="N389" s="119"/>
      <c r="O389" s="119"/>
      <c r="P389" s="119"/>
      <c r="Q389" s="119"/>
      <c r="R389" s="119"/>
      <c r="S389" s="119"/>
      <c r="T389" s="119"/>
      <c r="U389" s="119"/>
      <c r="V389" s="119"/>
    </row>
    <row r="390" spans="1:22" ht="15.75" customHeight="1">
      <c r="A390" s="118"/>
      <c r="B390" s="118"/>
      <c r="C390" s="118"/>
      <c r="D390" s="118"/>
      <c r="E390" s="119"/>
      <c r="F390" s="119"/>
      <c r="G390" s="119"/>
      <c r="H390" s="119"/>
      <c r="I390" s="119"/>
      <c r="J390" s="119"/>
      <c r="K390" s="119"/>
      <c r="L390" s="119"/>
      <c r="M390" s="119"/>
      <c r="N390" s="119"/>
      <c r="O390" s="119"/>
      <c r="P390" s="119"/>
      <c r="Q390" s="119"/>
      <c r="R390" s="119"/>
      <c r="S390" s="119"/>
      <c r="T390" s="119"/>
      <c r="U390" s="119"/>
      <c r="V390" s="119"/>
    </row>
    <row r="391" spans="1:22" ht="15.75" customHeight="1">
      <c r="A391" s="118"/>
      <c r="B391" s="118"/>
      <c r="C391" s="118"/>
      <c r="D391" s="118"/>
      <c r="E391" s="119"/>
      <c r="F391" s="119"/>
      <c r="G391" s="119"/>
      <c r="H391" s="119"/>
      <c r="I391" s="119"/>
      <c r="J391" s="119"/>
      <c r="K391" s="119"/>
      <c r="L391" s="119"/>
      <c r="M391" s="119"/>
      <c r="N391" s="119"/>
      <c r="O391" s="119"/>
      <c r="P391" s="119"/>
      <c r="Q391" s="119"/>
      <c r="R391" s="119"/>
      <c r="S391" s="119"/>
      <c r="T391" s="119"/>
      <c r="U391" s="119"/>
      <c r="V391" s="119"/>
    </row>
    <row r="392" spans="1:22" ht="15.75" customHeight="1">
      <c r="A392" s="118"/>
      <c r="B392" s="118"/>
      <c r="C392" s="118"/>
      <c r="D392" s="118"/>
      <c r="E392" s="119"/>
      <c r="F392" s="119"/>
      <c r="G392" s="119"/>
      <c r="H392" s="119"/>
      <c r="I392" s="119"/>
      <c r="J392" s="119"/>
      <c r="K392" s="119"/>
      <c r="L392" s="119"/>
      <c r="M392" s="119"/>
      <c r="N392" s="119"/>
      <c r="O392" s="119"/>
      <c r="P392" s="119"/>
      <c r="Q392" s="119"/>
      <c r="R392" s="119"/>
      <c r="S392" s="119"/>
      <c r="T392" s="119"/>
      <c r="U392" s="119"/>
      <c r="V392" s="119"/>
    </row>
    <row r="393" spans="1:22" ht="15.75" customHeight="1">
      <c r="A393" s="118"/>
      <c r="B393" s="118"/>
      <c r="C393" s="118"/>
      <c r="D393" s="118"/>
      <c r="E393" s="119"/>
      <c r="F393" s="119"/>
      <c r="G393" s="119"/>
      <c r="H393" s="119"/>
      <c r="I393" s="119"/>
      <c r="J393" s="119"/>
      <c r="K393" s="119"/>
      <c r="L393" s="119"/>
      <c r="M393" s="119"/>
      <c r="N393" s="119"/>
      <c r="O393" s="119"/>
      <c r="P393" s="119"/>
      <c r="Q393" s="119"/>
      <c r="R393" s="119"/>
      <c r="S393" s="119"/>
      <c r="T393" s="119"/>
      <c r="U393" s="119"/>
      <c r="V393" s="119"/>
    </row>
    <row r="394" spans="1:22" ht="15.75" customHeight="1">
      <c r="A394" s="118"/>
      <c r="B394" s="118"/>
      <c r="C394" s="118"/>
      <c r="D394" s="118"/>
      <c r="E394" s="119"/>
      <c r="F394" s="119"/>
      <c r="G394" s="119"/>
      <c r="H394" s="119"/>
      <c r="I394" s="119"/>
      <c r="J394" s="119"/>
      <c r="K394" s="119"/>
      <c r="L394" s="119"/>
      <c r="M394" s="119"/>
      <c r="N394" s="119"/>
      <c r="O394" s="119"/>
      <c r="P394" s="119"/>
      <c r="Q394" s="119"/>
      <c r="R394" s="119"/>
      <c r="S394" s="119"/>
      <c r="T394" s="119"/>
      <c r="U394" s="119"/>
      <c r="V394" s="119"/>
    </row>
    <row r="395" spans="1:22" ht="15.75" customHeight="1">
      <c r="A395" s="118"/>
      <c r="B395" s="118"/>
      <c r="C395" s="118"/>
      <c r="D395" s="118"/>
      <c r="E395" s="119"/>
      <c r="F395" s="119"/>
      <c r="G395" s="119"/>
      <c r="H395" s="119"/>
      <c r="I395" s="119"/>
      <c r="J395" s="119"/>
      <c r="K395" s="119"/>
      <c r="L395" s="119"/>
      <c r="M395" s="119"/>
      <c r="N395" s="119"/>
      <c r="O395" s="119"/>
      <c r="P395" s="119"/>
      <c r="Q395" s="119"/>
      <c r="R395" s="119"/>
      <c r="S395" s="119"/>
      <c r="T395" s="119"/>
      <c r="U395" s="119"/>
      <c r="V395" s="119"/>
    </row>
    <row r="396" spans="1:22" ht="15.75" customHeight="1">
      <c r="A396" s="118"/>
      <c r="B396" s="118"/>
      <c r="C396" s="118"/>
      <c r="D396" s="118"/>
      <c r="E396" s="119"/>
      <c r="F396" s="119"/>
      <c r="G396" s="119"/>
      <c r="H396" s="119"/>
      <c r="I396" s="119"/>
      <c r="J396" s="119"/>
      <c r="K396" s="119"/>
      <c r="L396" s="119"/>
      <c r="M396" s="119"/>
      <c r="N396" s="119"/>
      <c r="O396" s="119"/>
      <c r="P396" s="119"/>
      <c r="Q396" s="119"/>
      <c r="R396" s="119"/>
      <c r="S396" s="119"/>
      <c r="T396" s="119"/>
      <c r="U396" s="119"/>
      <c r="V396" s="119"/>
    </row>
    <row r="397" spans="1:22" ht="15.75" customHeight="1">
      <c r="A397" s="118"/>
      <c r="B397" s="118"/>
      <c r="C397" s="118"/>
      <c r="D397" s="118"/>
      <c r="E397" s="119"/>
      <c r="F397" s="119"/>
      <c r="G397" s="119"/>
      <c r="H397" s="119"/>
      <c r="I397" s="119"/>
      <c r="J397" s="119"/>
      <c r="K397" s="119"/>
      <c r="L397" s="119"/>
      <c r="M397" s="119"/>
      <c r="N397" s="119"/>
      <c r="O397" s="119"/>
      <c r="P397" s="119"/>
      <c r="Q397" s="119"/>
      <c r="R397" s="119"/>
      <c r="S397" s="119"/>
      <c r="T397" s="119"/>
      <c r="U397" s="119"/>
      <c r="V397" s="119"/>
    </row>
    <row r="398" spans="1:22" ht="15.75" customHeight="1">
      <c r="A398" s="118"/>
      <c r="B398" s="118"/>
      <c r="C398" s="118"/>
      <c r="D398" s="118"/>
      <c r="E398" s="119"/>
      <c r="F398" s="119"/>
      <c r="G398" s="119"/>
      <c r="H398" s="119"/>
      <c r="I398" s="119"/>
      <c r="J398" s="119"/>
      <c r="K398" s="119"/>
      <c r="L398" s="119"/>
      <c r="M398" s="119"/>
      <c r="N398" s="119"/>
      <c r="O398" s="119"/>
      <c r="P398" s="119"/>
      <c r="Q398" s="119"/>
      <c r="R398" s="119"/>
      <c r="S398" s="119"/>
      <c r="T398" s="119"/>
      <c r="U398" s="119"/>
      <c r="V398" s="119"/>
    </row>
    <row r="399" spans="1:22" ht="15.75" customHeight="1">
      <c r="A399" s="118"/>
      <c r="B399" s="118"/>
      <c r="C399" s="118"/>
      <c r="D399" s="118"/>
      <c r="E399" s="119"/>
      <c r="F399" s="119"/>
      <c r="G399" s="119"/>
      <c r="H399" s="119"/>
      <c r="I399" s="119"/>
      <c r="J399" s="119"/>
      <c r="K399" s="119"/>
      <c r="L399" s="119"/>
      <c r="M399" s="119"/>
      <c r="N399" s="119"/>
      <c r="O399" s="119"/>
      <c r="P399" s="119"/>
      <c r="Q399" s="119"/>
      <c r="R399" s="119"/>
      <c r="S399" s="119"/>
      <c r="T399" s="119"/>
      <c r="U399" s="119"/>
      <c r="V399" s="119"/>
    </row>
    <row r="400" spans="1:22" ht="15.75" customHeight="1">
      <c r="A400" s="118"/>
      <c r="B400" s="118"/>
      <c r="C400" s="118"/>
      <c r="D400" s="118"/>
      <c r="E400" s="119"/>
      <c r="F400" s="119"/>
      <c r="G400" s="119"/>
      <c r="H400" s="119"/>
      <c r="I400" s="119"/>
      <c r="J400" s="119"/>
      <c r="K400" s="119"/>
      <c r="L400" s="119"/>
      <c r="M400" s="119"/>
      <c r="N400" s="119"/>
      <c r="O400" s="119"/>
      <c r="P400" s="119"/>
      <c r="Q400" s="119"/>
      <c r="R400" s="119"/>
      <c r="S400" s="119"/>
      <c r="T400" s="119"/>
      <c r="U400" s="119"/>
      <c r="V400" s="119"/>
    </row>
    <row r="401" spans="1:22" ht="15.75" customHeight="1">
      <c r="A401" s="118"/>
      <c r="B401" s="118"/>
      <c r="C401" s="118"/>
      <c r="D401" s="118"/>
      <c r="E401" s="119"/>
      <c r="F401" s="119"/>
      <c r="G401" s="119"/>
      <c r="H401" s="119"/>
      <c r="I401" s="119"/>
      <c r="J401" s="119"/>
      <c r="K401" s="119"/>
      <c r="L401" s="119"/>
      <c r="M401" s="119"/>
      <c r="N401" s="119"/>
      <c r="O401" s="119"/>
      <c r="P401" s="119"/>
      <c r="Q401" s="119"/>
      <c r="R401" s="119"/>
      <c r="S401" s="119"/>
      <c r="T401" s="119"/>
      <c r="U401" s="119"/>
      <c r="V401" s="119"/>
    </row>
    <row r="402" spans="1:22" ht="15.75" customHeight="1">
      <c r="A402" s="118"/>
      <c r="B402" s="118"/>
      <c r="C402" s="118"/>
      <c r="D402" s="118"/>
      <c r="E402" s="119"/>
      <c r="F402" s="119"/>
      <c r="G402" s="119"/>
      <c r="H402" s="119"/>
      <c r="I402" s="119"/>
      <c r="J402" s="119"/>
      <c r="K402" s="119"/>
      <c r="L402" s="119"/>
      <c r="M402" s="119"/>
      <c r="N402" s="119"/>
      <c r="O402" s="119"/>
      <c r="P402" s="119"/>
      <c r="Q402" s="119"/>
      <c r="R402" s="119"/>
      <c r="S402" s="119"/>
      <c r="T402" s="119"/>
      <c r="U402" s="119"/>
      <c r="V402" s="119"/>
    </row>
    <row r="403" spans="1:22" ht="15.75" customHeight="1">
      <c r="A403" s="118"/>
      <c r="B403" s="118"/>
      <c r="C403" s="118"/>
      <c r="D403" s="118"/>
      <c r="E403" s="119"/>
      <c r="F403" s="119"/>
      <c r="G403" s="119"/>
      <c r="H403" s="119"/>
      <c r="I403" s="119"/>
      <c r="J403" s="119"/>
      <c r="K403" s="119"/>
      <c r="L403" s="119"/>
      <c r="M403" s="119"/>
      <c r="N403" s="119"/>
      <c r="O403" s="119"/>
      <c r="P403" s="119"/>
      <c r="Q403" s="119"/>
      <c r="R403" s="119"/>
      <c r="S403" s="119"/>
      <c r="T403" s="119"/>
      <c r="U403" s="119"/>
      <c r="V403" s="119"/>
    </row>
    <row r="404" spans="1:22" ht="15.75" customHeight="1">
      <c r="A404" s="118"/>
      <c r="B404" s="118"/>
      <c r="C404" s="118"/>
      <c r="D404" s="118"/>
      <c r="E404" s="119"/>
      <c r="F404" s="119"/>
      <c r="G404" s="119"/>
      <c r="H404" s="119"/>
      <c r="I404" s="119"/>
      <c r="J404" s="119"/>
      <c r="K404" s="119"/>
      <c r="L404" s="119"/>
      <c r="M404" s="119"/>
      <c r="N404" s="119"/>
      <c r="O404" s="119"/>
      <c r="P404" s="119"/>
      <c r="Q404" s="119"/>
      <c r="R404" s="119"/>
      <c r="S404" s="119"/>
      <c r="T404" s="119"/>
      <c r="U404" s="119"/>
      <c r="V404" s="119"/>
    </row>
    <row r="405" spans="1:22" ht="15.75" customHeight="1">
      <c r="A405" s="118"/>
      <c r="B405" s="118"/>
      <c r="C405" s="118"/>
      <c r="D405" s="118"/>
      <c r="E405" s="119"/>
      <c r="F405" s="119"/>
      <c r="G405" s="119"/>
      <c r="H405" s="119"/>
      <c r="I405" s="119"/>
      <c r="J405" s="119"/>
      <c r="K405" s="119"/>
      <c r="L405" s="119"/>
      <c r="M405" s="119"/>
      <c r="N405" s="119"/>
      <c r="O405" s="119"/>
      <c r="P405" s="119"/>
      <c r="Q405" s="119"/>
      <c r="R405" s="119"/>
      <c r="S405" s="119"/>
      <c r="T405" s="119"/>
      <c r="U405" s="119"/>
      <c r="V405" s="119"/>
    </row>
    <row r="406" spans="1:22" ht="15.75" customHeight="1">
      <c r="A406" s="118"/>
      <c r="B406" s="118"/>
      <c r="C406" s="118"/>
      <c r="D406" s="118"/>
      <c r="E406" s="119"/>
      <c r="F406" s="119"/>
      <c r="G406" s="119"/>
      <c r="H406" s="119"/>
      <c r="I406" s="119"/>
      <c r="J406" s="119"/>
      <c r="K406" s="119"/>
      <c r="L406" s="119"/>
      <c r="M406" s="119"/>
      <c r="N406" s="119"/>
      <c r="O406" s="119"/>
      <c r="P406" s="119"/>
      <c r="Q406" s="119"/>
      <c r="R406" s="119"/>
      <c r="S406" s="119"/>
      <c r="T406" s="119"/>
      <c r="U406" s="119"/>
      <c r="V406" s="119"/>
    </row>
    <row r="407" spans="1:22" ht="15.75" customHeight="1">
      <c r="A407" s="118"/>
      <c r="B407" s="118"/>
      <c r="C407" s="118"/>
      <c r="D407" s="118"/>
      <c r="E407" s="119"/>
      <c r="F407" s="119"/>
      <c r="G407" s="119"/>
      <c r="H407" s="119"/>
      <c r="I407" s="119"/>
      <c r="J407" s="119"/>
      <c r="K407" s="119"/>
      <c r="L407" s="119"/>
      <c r="M407" s="119"/>
      <c r="N407" s="119"/>
      <c r="O407" s="119"/>
      <c r="P407" s="119"/>
      <c r="Q407" s="119"/>
      <c r="R407" s="119"/>
      <c r="S407" s="119"/>
      <c r="T407" s="119"/>
      <c r="U407" s="119"/>
      <c r="V407" s="119"/>
    </row>
    <row r="408" spans="1:22" ht="15.75" customHeight="1">
      <c r="A408" s="118"/>
      <c r="B408" s="118"/>
      <c r="C408" s="118"/>
      <c r="D408" s="118"/>
      <c r="E408" s="119"/>
      <c r="F408" s="119"/>
      <c r="G408" s="119"/>
      <c r="H408" s="119"/>
      <c r="I408" s="119"/>
      <c r="J408" s="119"/>
      <c r="K408" s="119"/>
      <c r="L408" s="119"/>
      <c r="M408" s="119"/>
      <c r="N408" s="119"/>
      <c r="O408" s="119"/>
      <c r="P408" s="119"/>
      <c r="Q408" s="119"/>
      <c r="R408" s="119"/>
      <c r="S408" s="119"/>
      <c r="T408" s="119"/>
      <c r="U408" s="119"/>
      <c r="V408" s="119"/>
    </row>
    <row r="409" spans="1:22" ht="15.75" customHeight="1">
      <c r="A409" s="118"/>
      <c r="B409" s="118"/>
      <c r="C409" s="118"/>
      <c r="D409" s="118"/>
      <c r="E409" s="119"/>
      <c r="F409" s="119"/>
      <c r="G409" s="119"/>
      <c r="H409" s="119"/>
      <c r="I409" s="119"/>
      <c r="J409" s="119"/>
      <c r="K409" s="119"/>
      <c r="L409" s="119"/>
      <c r="M409" s="119"/>
      <c r="N409" s="119"/>
      <c r="O409" s="119"/>
      <c r="P409" s="119"/>
      <c r="Q409" s="119"/>
      <c r="R409" s="119"/>
      <c r="S409" s="119"/>
      <c r="T409" s="119"/>
      <c r="U409" s="119"/>
      <c r="V409" s="119"/>
    </row>
    <row r="410" spans="1:22" ht="15.75" customHeight="1">
      <c r="A410" s="118"/>
      <c r="B410" s="118"/>
      <c r="C410" s="118"/>
      <c r="D410" s="118"/>
      <c r="E410" s="119"/>
      <c r="F410" s="119"/>
      <c r="G410" s="119"/>
      <c r="H410" s="119"/>
      <c r="I410" s="119"/>
      <c r="J410" s="119"/>
      <c r="K410" s="119"/>
      <c r="L410" s="119"/>
      <c r="M410" s="119"/>
      <c r="N410" s="119"/>
      <c r="O410" s="119"/>
      <c r="P410" s="119"/>
      <c r="Q410" s="119"/>
      <c r="R410" s="119"/>
      <c r="S410" s="119"/>
      <c r="T410" s="119"/>
      <c r="U410" s="119"/>
      <c r="V410" s="119"/>
    </row>
    <row r="411" spans="1:22" ht="15.75" customHeight="1">
      <c r="A411" s="118"/>
      <c r="B411" s="118"/>
      <c r="C411" s="118"/>
      <c r="D411" s="118"/>
      <c r="E411" s="119"/>
      <c r="F411" s="119"/>
      <c r="G411" s="119"/>
      <c r="H411" s="119"/>
      <c r="I411" s="119"/>
      <c r="J411" s="119"/>
      <c r="K411" s="119"/>
      <c r="L411" s="119"/>
      <c r="M411" s="119"/>
      <c r="N411" s="119"/>
      <c r="O411" s="119"/>
      <c r="P411" s="119"/>
      <c r="Q411" s="119"/>
      <c r="R411" s="119"/>
      <c r="S411" s="119"/>
      <c r="T411" s="119"/>
      <c r="U411" s="119"/>
      <c r="V411" s="119"/>
    </row>
    <row r="412" spans="1:22" ht="15.75" customHeight="1">
      <c r="A412" s="118"/>
      <c r="B412" s="118"/>
      <c r="C412" s="118"/>
      <c r="D412" s="118"/>
      <c r="E412" s="119"/>
      <c r="F412" s="119"/>
      <c r="G412" s="119"/>
      <c r="H412" s="119"/>
      <c r="I412" s="119"/>
      <c r="J412" s="119"/>
      <c r="K412" s="119"/>
      <c r="L412" s="119"/>
      <c r="M412" s="119"/>
      <c r="N412" s="119"/>
      <c r="O412" s="119"/>
      <c r="P412" s="119"/>
      <c r="Q412" s="119"/>
      <c r="R412" s="119"/>
      <c r="S412" s="119"/>
      <c r="T412" s="119"/>
      <c r="U412" s="119"/>
      <c r="V412" s="119"/>
    </row>
    <row r="413" spans="1:22" ht="15.75" customHeight="1">
      <c r="A413" s="118"/>
      <c r="B413" s="118"/>
      <c r="C413" s="118"/>
      <c r="D413" s="118"/>
      <c r="E413" s="119"/>
      <c r="F413" s="119"/>
      <c r="G413" s="119"/>
      <c r="H413" s="119"/>
      <c r="I413" s="119"/>
      <c r="J413" s="119"/>
      <c r="K413" s="119"/>
      <c r="L413" s="119"/>
      <c r="M413" s="119"/>
      <c r="N413" s="119"/>
      <c r="O413" s="119"/>
      <c r="P413" s="119"/>
      <c r="Q413" s="119"/>
      <c r="R413" s="119"/>
      <c r="S413" s="119"/>
      <c r="T413" s="119"/>
      <c r="U413" s="119"/>
      <c r="V413" s="119"/>
    </row>
    <row r="414" spans="1:22" ht="15.75" customHeight="1">
      <c r="A414" s="118"/>
      <c r="B414" s="118"/>
      <c r="C414" s="118"/>
      <c r="D414" s="118"/>
      <c r="E414" s="119"/>
      <c r="F414" s="119"/>
      <c r="G414" s="119"/>
      <c r="H414" s="119"/>
      <c r="I414" s="119"/>
      <c r="J414" s="119"/>
      <c r="K414" s="119"/>
      <c r="L414" s="119"/>
      <c r="M414" s="119"/>
      <c r="N414" s="119"/>
      <c r="O414" s="119"/>
      <c r="P414" s="119"/>
      <c r="Q414" s="119"/>
      <c r="R414" s="119"/>
      <c r="S414" s="119"/>
      <c r="T414" s="119"/>
      <c r="U414" s="119"/>
      <c r="V414" s="119"/>
    </row>
    <row r="415" spans="1:22" ht="15.75" customHeight="1">
      <c r="A415" s="118"/>
      <c r="B415" s="118"/>
      <c r="C415" s="118"/>
      <c r="D415" s="118"/>
      <c r="E415" s="119"/>
      <c r="F415" s="119"/>
      <c r="G415" s="119"/>
      <c r="H415" s="119"/>
      <c r="I415" s="119"/>
      <c r="J415" s="119"/>
      <c r="K415" s="119"/>
      <c r="L415" s="119"/>
      <c r="M415" s="119"/>
      <c r="N415" s="119"/>
      <c r="O415" s="119"/>
      <c r="P415" s="119"/>
      <c r="Q415" s="119"/>
      <c r="R415" s="119"/>
      <c r="S415" s="119"/>
      <c r="T415" s="119"/>
      <c r="U415" s="119"/>
      <c r="V415" s="119"/>
    </row>
    <row r="416" spans="1:22" ht="15.75" customHeight="1">
      <c r="A416" s="118"/>
      <c r="B416" s="118"/>
      <c r="C416" s="118"/>
      <c r="D416" s="118"/>
      <c r="E416" s="119"/>
      <c r="F416" s="119"/>
      <c r="G416" s="119"/>
      <c r="H416" s="119"/>
      <c r="I416" s="119"/>
      <c r="J416" s="119"/>
      <c r="K416" s="119"/>
      <c r="L416" s="119"/>
      <c r="M416" s="119"/>
      <c r="N416" s="119"/>
      <c r="O416" s="119"/>
      <c r="P416" s="119"/>
      <c r="Q416" s="119"/>
      <c r="R416" s="119"/>
      <c r="S416" s="119"/>
      <c r="T416" s="119"/>
      <c r="U416" s="119"/>
      <c r="V416" s="119"/>
    </row>
    <row r="417" spans="1:22" ht="15.75" customHeight="1">
      <c r="A417" s="118"/>
      <c r="B417" s="118"/>
      <c r="C417" s="118"/>
      <c r="D417" s="118"/>
      <c r="E417" s="119"/>
      <c r="F417" s="119"/>
      <c r="G417" s="119"/>
      <c r="H417" s="119"/>
      <c r="I417" s="119"/>
      <c r="J417" s="119"/>
      <c r="K417" s="119"/>
      <c r="L417" s="119"/>
      <c r="M417" s="119"/>
      <c r="N417" s="119"/>
      <c r="O417" s="119"/>
      <c r="P417" s="119"/>
      <c r="Q417" s="119"/>
      <c r="R417" s="119"/>
      <c r="S417" s="119"/>
      <c r="T417" s="119"/>
      <c r="U417" s="119"/>
      <c r="V417" s="119"/>
    </row>
    <row r="418" spans="1:22" ht="15.75" customHeight="1">
      <c r="A418" s="118"/>
      <c r="B418" s="118"/>
      <c r="C418" s="118"/>
      <c r="D418" s="118"/>
      <c r="E418" s="119"/>
      <c r="F418" s="119"/>
      <c r="G418" s="119"/>
      <c r="H418" s="119"/>
      <c r="I418" s="119"/>
      <c r="J418" s="119"/>
      <c r="K418" s="119"/>
      <c r="L418" s="119"/>
      <c r="M418" s="119"/>
      <c r="N418" s="119"/>
      <c r="O418" s="119"/>
      <c r="P418" s="119"/>
      <c r="Q418" s="119"/>
      <c r="R418" s="119"/>
      <c r="S418" s="119"/>
      <c r="T418" s="119"/>
      <c r="U418" s="119"/>
      <c r="V418" s="119"/>
    </row>
    <row r="419" spans="1:22" ht="15.75" customHeight="1">
      <c r="A419" s="118"/>
      <c r="B419" s="118"/>
      <c r="C419" s="118"/>
      <c r="D419" s="118"/>
      <c r="E419" s="119"/>
      <c r="F419" s="119"/>
      <c r="G419" s="119"/>
      <c r="H419" s="119"/>
      <c r="I419" s="119"/>
      <c r="J419" s="119"/>
      <c r="K419" s="119"/>
      <c r="L419" s="119"/>
      <c r="M419" s="119"/>
      <c r="N419" s="119"/>
      <c r="O419" s="119"/>
      <c r="P419" s="119"/>
      <c r="Q419" s="119"/>
      <c r="R419" s="119"/>
      <c r="S419" s="119"/>
      <c r="T419" s="119"/>
      <c r="U419" s="119"/>
      <c r="V419" s="119"/>
    </row>
    <row r="420" spans="1:22" ht="15.75" customHeight="1">
      <c r="A420" s="118"/>
      <c r="B420" s="118"/>
      <c r="C420" s="118"/>
      <c r="D420" s="118"/>
      <c r="E420" s="119"/>
      <c r="F420" s="119"/>
      <c r="G420" s="119"/>
      <c r="H420" s="119"/>
      <c r="I420" s="119"/>
      <c r="J420" s="119"/>
      <c r="K420" s="119"/>
      <c r="L420" s="119"/>
      <c r="M420" s="119"/>
      <c r="N420" s="119"/>
      <c r="O420" s="119"/>
      <c r="P420" s="119"/>
      <c r="Q420" s="119"/>
      <c r="R420" s="119"/>
      <c r="S420" s="119"/>
      <c r="T420" s="119"/>
      <c r="U420" s="119"/>
      <c r="V420" s="119"/>
    </row>
    <row r="421" spans="1:22" ht="15.75" customHeight="1">
      <c r="A421" s="118"/>
      <c r="B421" s="118"/>
      <c r="C421" s="118"/>
      <c r="D421" s="118"/>
      <c r="E421" s="119"/>
      <c r="F421" s="119"/>
      <c r="G421" s="119"/>
      <c r="H421" s="119"/>
      <c r="I421" s="119"/>
      <c r="J421" s="119"/>
      <c r="K421" s="119"/>
      <c r="L421" s="119"/>
      <c r="M421" s="119"/>
      <c r="N421" s="119"/>
      <c r="O421" s="119"/>
      <c r="P421" s="119"/>
      <c r="Q421" s="119"/>
      <c r="R421" s="119"/>
      <c r="S421" s="119"/>
      <c r="T421" s="119"/>
      <c r="U421" s="119"/>
      <c r="V421" s="119"/>
    </row>
    <row r="422" spans="1:22" ht="15.75" customHeight="1">
      <c r="A422" s="118"/>
      <c r="B422" s="118"/>
      <c r="C422" s="118"/>
      <c r="D422" s="118"/>
      <c r="E422" s="119"/>
      <c r="F422" s="119"/>
      <c r="G422" s="119"/>
      <c r="H422" s="119"/>
      <c r="I422" s="119"/>
      <c r="J422" s="119"/>
      <c r="K422" s="119"/>
      <c r="L422" s="119"/>
      <c r="M422" s="119"/>
      <c r="N422" s="119"/>
      <c r="O422" s="119"/>
      <c r="P422" s="119"/>
      <c r="Q422" s="119"/>
      <c r="R422" s="119"/>
      <c r="S422" s="119"/>
      <c r="T422" s="119"/>
      <c r="U422" s="119"/>
      <c r="V422" s="119"/>
    </row>
    <row r="423" spans="1:22" ht="15.75" customHeight="1">
      <c r="A423" s="118"/>
      <c r="B423" s="118"/>
      <c r="C423" s="118"/>
      <c r="D423" s="118"/>
      <c r="E423" s="119"/>
      <c r="F423" s="119"/>
      <c r="G423" s="119"/>
      <c r="H423" s="119"/>
      <c r="I423" s="119"/>
      <c r="J423" s="119"/>
      <c r="K423" s="119"/>
      <c r="L423" s="119"/>
      <c r="M423" s="119"/>
      <c r="N423" s="119"/>
      <c r="O423" s="119"/>
      <c r="P423" s="119"/>
      <c r="Q423" s="119"/>
      <c r="R423" s="119"/>
      <c r="S423" s="119"/>
      <c r="T423" s="119"/>
      <c r="U423" s="119"/>
      <c r="V423" s="119"/>
    </row>
    <row r="424" spans="1:22" ht="15.75" customHeight="1">
      <c r="A424" s="118"/>
      <c r="B424" s="118"/>
      <c r="C424" s="118"/>
      <c r="D424" s="118"/>
      <c r="E424" s="119"/>
      <c r="F424" s="119"/>
      <c r="G424" s="119"/>
      <c r="H424" s="119"/>
      <c r="I424" s="119"/>
      <c r="J424" s="119"/>
      <c r="K424" s="119"/>
      <c r="L424" s="119"/>
      <c r="M424" s="119"/>
      <c r="N424" s="119"/>
      <c r="O424" s="119"/>
      <c r="P424" s="119"/>
      <c r="Q424" s="119"/>
      <c r="R424" s="119"/>
      <c r="S424" s="119"/>
      <c r="T424" s="119"/>
      <c r="U424" s="119"/>
      <c r="V424" s="119"/>
    </row>
    <row r="425" spans="1:22" ht="15.75" customHeight="1">
      <c r="A425" s="118"/>
      <c r="B425" s="118"/>
      <c r="C425" s="118"/>
      <c r="D425" s="118"/>
      <c r="E425" s="119"/>
      <c r="F425" s="119"/>
      <c r="G425" s="119"/>
      <c r="H425" s="119"/>
      <c r="I425" s="119"/>
      <c r="J425" s="119"/>
      <c r="K425" s="119"/>
      <c r="L425" s="119"/>
      <c r="M425" s="119"/>
      <c r="N425" s="119"/>
      <c r="O425" s="119"/>
      <c r="P425" s="119"/>
      <c r="Q425" s="119"/>
      <c r="R425" s="119"/>
      <c r="S425" s="119"/>
      <c r="T425" s="119"/>
      <c r="U425" s="119"/>
      <c r="V425" s="119"/>
    </row>
    <row r="426" spans="1:22" ht="15.75" customHeight="1">
      <c r="A426" s="118"/>
      <c r="B426" s="118"/>
      <c r="C426" s="118"/>
      <c r="D426" s="118"/>
      <c r="E426" s="119"/>
      <c r="F426" s="119"/>
      <c r="G426" s="119"/>
      <c r="H426" s="119"/>
      <c r="I426" s="119"/>
      <c r="J426" s="119"/>
      <c r="K426" s="119"/>
      <c r="L426" s="119"/>
      <c r="M426" s="119"/>
      <c r="N426" s="119"/>
      <c r="O426" s="119"/>
      <c r="P426" s="119"/>
      <c r="Q426" s="119"/>
      <c r="R426" s="119"/>
      <c r="S426" s="119"/>
      <c r="T426" s="119"/>
      <c r="U426" s="119"/>
      <c r="V426" s="119"/>
    </row>
    <row r="427" spans="1:22" ht="15.75" customHeight="1">
      <c r="A427" s="118"/>
      <c r="B427" s="118"/>
      <c r="C427" s="118"/>
      <c r="D427" s="118"/>
      <c r="E427" s="119"/>
      <c r="F427" s="119"/>
      <c r="G427" s="119"/>
      <c r="H427" s="119"/>
      <c r="I427" s="119"/>
      <c r="J427" s="119"/>
      <c r="K427" s="119"/>
      <c r="L427" s="119"/>
      <c r="M427" s="119"/>
      <c r="N427" s="119"/>
      <c r="O427" s="119"/>
      <c r="P427" s="119"/>
      <c r="Q427" s="119"/>
      <c r="R427" s="119"/>
      <c r="S427" s="119"/>
      <c r="T427" s="119"/>
      <c r="U427" s="119"/>
      <c r="V427" s="119"/>
    </row>
    <row r="428" spans="1:22" ht="15.75" customHeight="1">
      <c r="A428" s="118"/>
      <c r="B428" s="118"/>
      <c r="C428" s="118"/>
      <c r="D428" s="118"/>
      <c r="E428" s="119"/>
      <c r="F428" s="119"/>
      <c r="G428" s="119"/>
      <c r="H428" s="119"/>
      <c r="I428" s="119"/>
      <c r="J428" s="119"/>
      <c r="K428" s="119"/>
      <c r="L428" s="119"/>
      <c r="M428" s="119"/>
      <c r="N428" s="119"/>
      <c r="O428" s="119"/>
      <c r="P428" s="119"/>
      <c r="Q428" s="119"/>
      <c r="R428" s="119"/>
      <c r="S428" s="119"/>
      <c r="T428" s="119"/>
      <c r="U428" s="119"/>
      <c r="V428" s="119"/>
    </row>
    <row r="429" spans="1:22" ht="15.75" customHeight="1">
      <c r="A429" s="118"/>
      <c r="B429" s="118"/>
      <c r="C429" s="118"/>
      <c r="D429" s="118"/>
      <c r="E429" s="119"/>
      <c r="F429" s="119"/>
      <c r="G429" s="119"/>
      <c r="H429" s="119"/>
      <c r="I429" s="119"/>
      <c r="J429" s="119"/>
      <c r="K429" s="119"/>
      <c r="L429" s="119"/>
      <c r="M429" s="119"/>
      <c r="N429" s="119"/>
      <c r="O429" s="119"/>
      <c r="P429" s="119"/>
      <c r="Q429" s="119"/>
      <c r="R429" s="119"/>
      <c r="S429" s="119"/>
      <c r="T429" s="119"/>
      <c r="U429" s="119"/>
      <c r="V429" s="119"/>
    </row>
    <row r="430" spans="1:22" ht="15.75" customHeight="1">
      <c r="A430" s="118"/>
      <c r="B430" s="118"/>
      <c r="C430" s="118"/>
      <c r="D430" s="118"/>
      <c r="E430" s="119"/>
      <c r="F430" s="119"/>
      <c r="G430" s="119"/>
      <c r="H430" s="119"/>
      <c r="I430" s="119"/>
      <c r="J430" s="119"/>
      <c r="K430" s="119"/>
      <c r="L430" s="119"/>
      <c r="M430" s="119"/>
      <c r="N430" s="119"/>
      <c r="O430" s="119"/>
      <c r="P430" s="119"/>
      <c r="Q430" s="119"/>
      <c r="R430" s="119"/>
      <c r="S430" s="119"/>
      <c r="T430" s="119"/>
      <c r="U430" s="119"/>
      <c r="V430" s="119"/>
    </row>
    <row r="431" spans="1:22" ht="15.75" customHeight="1">
      <c r="A431" s="118"/>
      <c r="B431" s="118"/>
      <c r="C431" s="118"/>
      <c r="D431" s="118"/>
      <c r="E431" s="119"/>
      <c r="F431" s="119"/>
      <c r="G431" s="119"/>
      <c r="H431" s="119"/>
      <c r="I431" s="119"/>
      <c r="J431" s="119"/>
      <c r="K431" s="119"/>
      <c r="L431" s="119"/>
      <c r="M431" s="119"/>
      <c r="N431" s="119"/>
      <c r="O431" s="119"/>
      <c r="P431" s="119"/>
      <c r="Q431" s="119"/>
      <c r="R431" s="119"/>
      <c r="S431" s="119"/>
      <c r="T431" s="119"/>
      <c r="U431" s="119"/>
      <c r="V431" s="119"/>
    </row>
    <row r="432" spans="1:22" ht="15.75" customHeight="1">
      <c r="A432" s="118"/>
      <c r="B432" s="118"/>
      <c r="C432" s="118"/>
      <c r="D432" s="118"/>
      <c r="E432" s="119"/>
      <c r="F432" s="119"/>
      <c r="G432" s="119"/>
      <c r="H432" s="119"/>
      <c r="I432" s="119"/>
      <c r="J432" s="119"/>
      <c r="K432" s="119"/>
      <c r="L432" s="119"/>
      <c r="M432" s="119"/>
      <c r="N432" s="119"/>
      <c r="O432" s="119"/>
      <c r="P432" s="119"/>
      <c r="Q432" s="119"/>
      <c r="R432" s="119"/>
      <c r="S432" s="119"/>
      <c r="T432" s="119"/>
      <c r="U432" s="119"/>
      <c r="V432" s="119"/>
    </row>
    <row r="433" spans="1:22" ht="15.75" customHeight="1">
      <c r="A433" s="118"/>
      <c r="B433" s="118"/>
      <c r="C433" s="118"/>
      <c r="D433" s="118"/>
      <c r="E433" s="119"/>
      <c r="F433" s="119"/>
      <c r="G433" s="119"/>
      <c r="H433" s="119"/>
      <c r="I433" s="119"/>
      <c r="J433" s="119"/>
      <c r="K433" s="119"/>
      <c r="L433" s="119"/>
      <c r="M433" s="119"/>
      <c r="N433" s="119"/>
      <c r="O433" s="119"/>
      <c r="P433" s="119"/>
      <c r="Q433" s="119"/>
      <c r="R433" s="119"/>
      <c r="S433" s="119"/>
      <c r="T433" s="119"/>
      <c r="U433" s="119"/>
      <c r="V433" s="119"/>
    </row>
    <row r="434" spans="1:22" ht="15.75" customHeight="1">
      <c r="A434" s="118"/>
      <c r="B434" s="118"/>
      <c r="C434" s="118"/>
      <c r="D434" s="118"/>
      <c r="E434" s="119"/>
      <c r="F434" s="119"/>
      <c r="G434" s="119"/>
      <c r="H434" s="119"/>
      <c r="I434" s="119"/>
      <c r="J434" s="119"/>
      <c r="K434" s="119"/>
      <c r="L434" s="119"/>
      <c r="M434" s="119"/>
      <c r="N434" s="119"/>
      <c r="O434" s="119"/>
      <c r="P434" s="119"/>
      <c r="Q434" s="119"/>
      <c r="R434" s="119"/>
      <c r="S434" s="119"/>
      <c r="T434" s="119"/>
      <c r="U434" s="119"/>
      <c r="V434" s="119"/>
    </row>
    <row r="435" spans="1:22" ht="15.75" customHeight="1">
      <c r="A435" s="118"/>
      <c r="B435" s="118"/>
      <c r="C435" s="118"/>
      <c r="D435" s="118"/>
      <c r="E435" s="119"/>
      <c r="F435" s="119"/>
      <c r="G435" s="119"/>
      <c r="H435" s="119"/>
      <c r="I435" s="119"/>
      <c r="J435" s="119"/>
      <c r="K435" s="119"/>
      <c r="L435" s="119"/>
      <c r="M435" s="119"/>
      <c r="N435" s="119"/>
      <c r="O435" s="119"/>
      <c r="P435" s="119"/>
      <c r="Q435" s="119"/>
      <c r="R435" s="119"/>
      <c r="S435" s="119"/>
      <c r="T435" s="119"/>
      <c r="U435" s="119"/>
      <c r="V435" s="119"/>
    </row>
    <row r="436" spans="1:22" ht="15.75" customHeight="1">
      <c r="A436" s="118"/>
      <c r="B436" s="118"/>
      <c r="C436" s="118"/>
      <c r="D436" s="118"/>
      <c r="E436" s="119"/>
      <c r="F436" s="119"/>
      <c r="G436" s="119"/>
      <c r="H436" s="119"/>
      <c r="I436" s="119"/>
      <c r="J436" s="119"/>
      <c r="K436" s="119"/>
      <c r="L436" s="119"/>
      <c r="M436" s="119"/>
      <c r="N436" s="119"/>
      <c r="O436" s="119"/>
      <c r="P436" s="119"/>
      <c r="Q436" s="119"/>
      <c r="R436" s="119"/>
      <c r="S436" s="119"/>
      <c r="T436" s="119"/>
      <c r="U436" s="119"/>
      <c r="V436" s="119"/>
    </row>
    <row r="437" spans="1:22" ht="15.75" customHeight="1">
      <c r="A437" s="118"/>
      <c r="B437" s="118"/>
      <c r="C437" s="118"/>
      <c r="D437" s="118"/>
      <c r="E437" s="119"/>
      <c r="F437" s="119"/>
      <c r="G437" s="119"/>
      <c r="H437" s="119"/>
      <c r="I437" s="119"/>
      <c r="J437" s="119"/>
      <c r="K437" s="119"/>
      <c r="L437" s="119"/>
      <c r="M437" s="119"/>
      <c r="N437" s="119"/>
      <c r="O437" s="119"/>
      <c r="P437" s="119"/>
      <c r="Q437" s="119"/>
      <c r="R437" s="119"/>
      <c r="S437" s="119"/>
      <c r="T437" s="119"/>
      <c r="U437" s="119"/>
      <c r="V437" s="119"/>
    </row>
    <row r="438" spans="1:22" ht="15.75" customHeight="1">
      <c r="A438" s="118"/>
      <c r="B438" s="118"/>
      <c r="C438" s="118"/>
      <c r="D438" s="118"/>
      <c r="E438" s="119"/>
      <c r="F438" s="119"/>
      <c r="G438" s="119"/>
      <c r="H438" s="119"/>
      <c r="I438" s="119"/>
      <c r="J438" s="119"/>
      <c r="K438" s="119"/>
      <c r="L438" s="119"/>
      <c r="M438" s="119"/>
      <c r="N438" s="119"/>
      <c r="O438" s="119"/>
      <c r="P438" s="119"/>
      <c r="Q438" s="119"/>
      <c r="R438" s="119"/>
      <c r="S438" s="119"/>
      <c r="T438" s="119"/>
      <c r="U438" s="119"/>
      <c r="V438" s="119"/>
    </row>
    <row r="439" spans="1:22" ht="15.75" customHeight="1">
      <c r="A439" s="118"/>
      <c r="B439" s="118"/>
      <c r="C439" s="118"/>
      <c r="D439" s="118"/>
      <c r="E439" s="119"/>
      <c r="F439" s="119"/>
      <c r="G439" s="119"/>
      <c r="H439" s="119"/>
      <c r="I439" s="119"/>
      <c r="J439" s="119"/>
      <c r="K439" s="119"/>
      <c r="L439" s="119"/>
      <c r="M439" s="119"/>
      <c r="N439" s="119"/>
      <c r="O439" s="119"/>
      <c r="P439" s="119"/>
      <c r="Q439" s="119"/>
      <c r="R439" s="119"/>
      <c r="S439" s="119"/>
      <c r="T439" s="119"/>
      <c r="U439" s="119"/>
      <c r="V439" s="119"/>
    </row>
    <row r="440" spans="1:22" ht="15.75" customHeight="1">
      <c r="A440" s="118"/>
      <c r="B440" s="118"/>
      <c r="C440" s="118"/>
      <c r="D440" s="118"/>
      <c r="E440" s="119"/>
      <c r="F440" s="119"/>
      <c r="G440" s="119"/>
      <c r="H440" s="119"/>
      <c r="I440" s="119"/>
      <c r="J440" s="119"/>
      <c r="K440" s="119"/>
      <c r="L440" s="119"/>
      <c r="M440" s="119"/>
      <c r="N440" s="119"/>
      <c r="O440" s="119"/>
      <c r="P440" s="119"/>
      <c r="Q440" s="119"/>
      <c r="R440" s="119"/>
      <c r="S440" s="119"/>
      <c r="T440" s="119"/>
      <c r="U440" s="119"/>
      <c r="V440" s="119"/>
    </row>
    <row r="441" spans="1:22" ht="15.75" customHeight="1">
      <c r="A441" s="118"/>
      <c r="B441" s="118"/>
      <c r="C441" s="118"/>
      <c r="D441" s="118"/>
      <c r="E441" s="119"/>
      <c r="F441" s="119"/>
      <c r="G441" s="119"/>
      <c r="H441" s="119"/>
      <c r="I441" s="119"/>
      <c r="J441" s="119"/>
      <c r="K441" s="119"/>
      <c r="L441" s="119"/>
      <c r="M441" s="119"/>
      <c r="N441" s="119"/>
      <c r="O441" s="119"/>
      <c r="P441" s="119"/>
      <c r="Q441" s="119"/>
      <c r="R441" s="119"/>
      <c r="S441" s="119"/>
      <c r="T441" s="119"/>
      <c r="U441" s="119"/>
      <c r="V441" s="119"/>
    </row>
    <row r="442" spans="1:22" ht="15.75" customHeight="1">
      <c r="A442" s="118"/>
      <c r="B442" s="118"/>
      <c r="C442" s="118"/>
      <c r="D442" s="118"/>
      <c r="E442" s="119"/>
      <c r="F442" s="119"/>
      <c r="G442" s="119"/>
      <c r="H442" s="119"/>
      <c r="I442" s="119"/>
      <c r="J442" s="119"/>
      <c r="K442" s="119"/>
      <c r="L442" s="119"/>
      <c r="M442" s="119"/>
      <c r="N442" s="119"/>
      <c r="O442" s="119"/>
      <c r="P442" s="119"/>
      <c r="Q442" s="119"/>
      <c r="R442" s="119"/>
      <c r="S442" s="119"/>
      <c r="T442" s="119"/>
      <c r="U442" s="119"/>
      <c r="V442" s="119"/>
    </row>
    <row r="443" spans="1:22" ht="15.75" customHeight="1">
      <c r="A443" s="118"/>
      <c r="B443" s="118"/>
      <c r="C443" s="118"/>
      <c r="D443" s="118"/>
      <c r="E443" s="119"/>
      <c r="F443" s="119"/>
      <c r="G443" s="119"/>
      <c r="H443" s="119"/>
      <c r="I443" s="119"/>
      <c r="J443" s="119"/>
      <c r="K443" s="119"/>
      <c r="L443" s="119"/>
      <c r="M443" s="119"/>
      <c r="N443" s="119"/>
      <c r="O443" s="119"/>
      <c r="P443" s="119"/>
      <c r="Q443" s="119"/>
      <c r="R443" s="119"/>
      <c r="S443" s="119"/>
      <c r="T443" s="119"/>
      <c r="U443" s="119"/>
      <c r="V443" s="119"/>
    </row>
    <row r="444" spans="1:22" ht="15.75" customHeight="1">
      <c r="A444" s="118"/>
      <c r="B444" s="118"/>
      <c r="C444" s="118"/>
      <c r="D444" s="118"/>
      <c r="E444" s="119"/>
      <c r="F444" s="119"/>
      <c r="G444" s="119"/>
      <c r="H444" s="119"/>
      <c r="I444" s="119"/>
      <c r="J444" s="119"/>
      <c r="K444" s="119"/>
      <c r="L444" s="119"/>
      <c r="M444" s="119"/>
      <c r="N444" s="119"/>
      <c r="O444" s="119"/>
      <c r="P444" s="119"/>
      <c r="Q444" s="119"/>
      <c r="R444" s="119"/>
      <c r="S444" s="119"/>
      <c r="T444" s="119"/>
      <c r="U444" s="119"/>
      <c r="V444" s="119"/>
    </row>
    <row r="445" spans="1:22" ht="15.75" customHeight="1">
      <c r="A445" s="118"/>
      <c r="B445" s="118"/>
      <c r="C445" s="118"/>
      <c r="D445" s="118"/>
      <c r="E445" s="119"/>
      <c r="F445" s="119"/>
      <c r="G445" s="119"/>
      <c r="H445" s="119"/>
      <c r="I445" s="119"/>
      <c r="J445" s="119"/>
      <c r="K445" s="119"/>
      <c r="L445" s="119"/>
      <c r="M445" s="119"/>
      <c r="N445" s="119"/>
      <c r="O445" s="119"/>
      <c r="P445" s="119"/>
      <c r="Q445" s="119"/>
      <c r="R445" s="119"/>
      <c r="S445" s="119"/>
      <c r="T445" s="119"/>
      <c r="U445" s="119"/>
      <c r="V445" s="119"/>
    </row>
    <row r="446" spans="1:22" ht="15.75" customHeight="1">
      <c r="A446" s="118"/>
      <c r="B446" s="118"/>
      <c r="C446" s="118"/>
      <c r="D446" s="118"/>
      <c r="E446" s="119"/>
      <c r="F446" s="119"/>
      <c r="G446" s="119"/>
      <c r="H446" s="119"/>
      <c r="I446" s="119"/>
      <c r="J446" s="119"/>
      <c r="K446" s="119"/>
      <c r="L446" s="119"/>
      <c r="M446" s="119"/>
      <c r="N446" s="119"/>
      <c r="O446" s="119"/>
      <c r="P446" s="119"/>
      <c r="Q446" s="119"/>
      <c r="R446" s="119"/>
      <c r="S446" s="119"/>
      <c r="T446" s="119"/>
      <c r="U446" s="119"/>
      <c r="V446" s="119"/>
    </row>
    <row r="447" spans="1:22" ht="15.75" customHeight="1">
      <c r="A447" s="118"/>
      <c r="B447" s="118"/>
      <c r="C447" s="118"/>
      <c r="D447" s="118"/>
      <c r="E447" s="119"/>
      <c r="F447" s="119"/>
      <c r="G447" s="119"/>
      <c r="H447" s="119"/>
      <c r="I447" s="119"/>
      <c r="J447" s="119"/>
      <c r="K447" s="119"/>
      <c r="L447" s="119"/>
      <c r="M447" s="119"/>
      <c r="N447" s="119"/>
      <c r="O447" s="119"/>
      <c r="P447" s="119"/>
      <c r="Q447" s="119"/>
      <c r="R447" s="119"/>
      <c r="S447" s="119"/>
      <c r="T447" s="119"/>
      <c r="U447" s="119"/>
      <c r="V447" s="119"/>
    </row>
    <row r="448" spans="1:22" ht="15.75" customHeight="1">
      <c r="A448" s="118"/>
      <c r="B448" s="118"/>
      <c r="C448" s="118"/>
      <c r="D448" s="118"/>
      <c r="E448" s="119"/>
      <c r="F448" s="119"/>
      <c r="G448" s="119"/>
      <c r="H448" s="119"/>
      <c r="I448" s="119"/>
      <c r="J448" s="119"/>
      <c r="K448" s="119"/>
      <c r="L448" s="119"/>
      <c r="M448" s="119"/>
      <c r="N448" s="119"/>
      <c r="O448" s="119"/>
      <c r="P448" s="119"/>
      <c r="Q448" s="119"/>
      <c r="R448" s="119"/>
      <c r="S448" s="119"/>
      <c r="T448" s="119"/>
      <c r="U448" s="119"/>
      <c r="V448" s="119"/>
    </row>
    <row r="449" spans="1:22" ht="15.75" customHeight="1">
      <c r="A449" s="118"/>
      <c r="B449" s="118"/>
      <c r="C449" s="118"/>
      <c r="D449" s="118"/>
      <c r="E449" s="119"/>
      <c r="F449" s="119"/>
      <c r="G449" s="119"/>
      <c r="H449" s="119"/>
      <c r="I449" s="119"/>
      <c r="J449" s="119"/>
      <c r="K449" s="119"/>
      <c r="L449" s="119"/>
      <c r="M449" s="119"/>
      <c r="N449" s="119"/>
      <c r="O449" s="119"/>
      <c r="P449" s="119"/>
      <c r="Q449" s="119"/>
      <c r="R449" s="119"/>
      <c r="S449" s="119"/>
      <c r="T449" s="119"/>
      <c r="U449" s="119"/>
      <c r="V449" s="119"/>
    </row>
    <row r="450" spans="1:22" ht="15.75" customHeight="1">
      <c r="A450" s="118"/>
      <c r="B450" s="118"/>
      <c r="C450" s="118"/>
      <c r="D450" s="118"/>
      <c r="E450" s="119"/>
      <c r="F450" s="119"/>
      <c r="G450" s="119"/>
      <c r="H450" s="119"/>
      <c r="I450" s="119"/>
      <c r="J450" s="119"/>
      <c r="K450" s="119"/>
      <c r="L450" s="119"/>
      <c r="M450" s="119"/>
      <c r="N450" s="119"/>
      <c r="O450" s="119"/>
      <c r="P450" s="119"/>
      <c r="Q450" s="119"/>
      <c r="R450" s="119"/>
      <c r="S450" s="119"/>
      <c r="T450" s="119"/>
      <c r="U450" s="119"/>
      <c r="V450" s="119"/>
    </row>
    <row r="451" spans="1:22" ht="15.75" customHeight="1">
      <c r="A451" s="118"/>
      <c r="B451" s="118"/>
      <c r="C451" s="118"/>
      <c r="D451" s="118"/>
      <c r="E451" s="119"/>
      <c r="F451" s="119"/>
      <c r="G451" s="119"/>
      <c r="H451" s="119"/>
      <c r="I451" s="119"/>
      <c r="J451" s="119"/>
      <c r="K451" s="119"/>
      <c r="L451" s="119"/>
      <c r="M451" s="119"/>
      <c r="N451" s="119"/>
      <c r="O451" s="119"/>
      <c r="P451" s="119"/>
      <c r="Q451" s="119"/>
      <c r="R451" s="119"/>
      <c r="S451" s="119"/>
      <c r="T451" s="119"/>
      <c r="U451" s="119"/>
      <c r="V451" s="119"/>
    </row>
    <row r="452" spans="1:22" ht="15.75" customHeight="1">
      <c r="A452" s="118"/>
      <c r="B452" s="118"/>
      <c r="C452" s="118"/>
      <c r="D452" s="118"/>
      <c r="E452" s="119"/>
      <c r="F452" s="119"/>
      <c r="G452" s="119"/>
      <c r="H452" s="119"/>
      <c r="I452" s="119"/>
      <c r="J452" s="119"/>
      <c r="K452" s="119"/>
      <c r="L452" s="119"/>
      <c r="M452" s="119"/>
      <c r="N452" s="119"/>
      <c r="O452" s="119"/>
      <c r="P452" s="119"/>
      <c r="Q452" s="119"/>
      <c r="R452" s="119"/>
      <c r="S452" s="119"/>
      <c r="T452" s="119"/>
      <c r="U452" s="119"/>
      <c r="V452" s="119"/>
    </row>
    <row r="453" spans="1:22" ht="15.75" customHeight="1">
      <c r="A453" s="118"/>
      <c r="B453" s="118"/>
      <c r="C453" s="118"/>
      <c r="D453" s="118"/>
      <c r="E453" s="119"/>
      <c r="F453" s="119"/>
      <c r="G453" s="119"/>
      <c r="H453" s="119"/>
      <c r="I453" s="119"/>
      <c r="J453" s="119"/>
      <c r="K453" s="119"/>
      <c r="L453" s="119"/>
      <c r="M453" s="119"/>
      <c r="N453" s="119"/>
      <c r="O453" s="119"/>
      <c r="P453" s="119"/>
      <c r="Q453" s="119"/>
      <c r="R453" s="119"/>
      <c r="S453" s="119"/>
      <c r="T453" s="119"/>
      <c r="U453" s="119"/>
      <c r="V453" s="119"/>
    </row>
    <row r="454" spans="1:22" ht="15.75" customHeight="1">
      <c r="A454" s="118"/>
      <c r="B454" s="118"/>
      <c r="C454" s="118"/>
      <c r="D454" s="118"/>
      <c r="E454" s="119"/>
      <c r="F454" s="119"/>
      <c r="G454" s="119"/>
      <c r="H454" s="119"/>
      <c r="I454" s="119"/>
      <c r="J454" s="119"/>
      <c r="K454" s="119"/>
      <c r="L454" s="119"/>
      <c r="M454" s="119"/>
      <c r="N454" s="119"/>
      <c r="O454" s="119"/>
      <c r="P454" s="119"/>
      <c r="Q454" s="119"/>
      <c r="R454" s="119"/>
      <c r="S454" s="119"/>
      <c r="T454" s="119"/>
      <c r="U454" s="119"/>
      <c r="V454" s="119"/>
    </row>
    <row r="455" spans="1:22" ht="15.75" customHeight="1">
      <c r="A455" s="118"/>
      <c r="B455" s="118"/>
      <c r="C455" s="118"/>
      <c r="D455" s="118"/>
      <c r="E455" s="119"/>
      <c r="F455" s="119"/>
      <c r="G455" s="119"/>
      <c r="H455" s="119"/>
      <c r="I455" s="119"/>
      <c r="J455" s="119"/>
      <c r="K455" s="119"/>
      <c r="L455" s="119"/>
      <c r="M455" s="119"/>
      <c r="N455" s="119"/>
      <c r="O455" s="119"/>
      <c r="P455" s="119"/>
      <c r="Q455" s="119"/>
      <c r="R455" s="119"/>
      <c r="S455" s="119"/>
      <c r="T455" s="119"/>
      <c r="U455" s="119"/>
      <c r="V455" s="119"/>
    </row>
    <row r="456" spans="1:22" ht="15.75" customHeight="1">
      <c r="A456" s="118"/>
      <c r="B456" s="118"/>
      <c r="C456" s="118"/>
      <c r="D456" s="118"/>
      <c r="E456" s="119"/>
      <c r="F456" s="119"/>
      <c r="G456" s="119"/>
      <c r="H456" s="119"/>
      <c r="I456" s="119"/>
      <c r="J456" s="119"/>
      <c r="K456" s="119"/>
      <c r="L456" s="119"/>
      <c r="M456" s="119"/>
      <c r="N456" s="119"/>
      <c r="O456" s="119"/>
      <c r="P456" s="119"/>
      <c r="Q456" s="119"/>
      <c r="R456" s="119"/>
      <c r="S456" s="119"/>
      <c r="T456" s="119"/>
      <c r="U456" s="119"/>
      <c r="V456" s="119"/>
    </row>
    <row r="457" spans="1:22" ht="15.75" customHeight="1">
      <c r="A457" s="118"/>
      <c r="B457" s="118"/>
      <c r="C457" s="118"/>
      <c r="D457" s="118"/>
      <c r="E457" s="119"/>
      <c r="F457" s="119"/>
      <c r="G457" s="119"/>
      <c r="H457" s="119"/>
      <c r="I457" s="119"/>
      <c r="J457" s="119"/>
      <c r="K457" s="119"/>
      <c r="L457" s="119"/>
      <c r="M457" s="119"/>
      <c r="N457" s="119"/>
      <c r="O457" s="119"/>
      <c r="P457" s="119"/>
      <c r="Q457" s="119"/>
      <c r="R457" s="119"/>
      <c r="S457" s="119"/>
      <c r="T457" s="119"/>
      <c r="U457" s="119"/>
      <c r="V457" s="119"/>
    </row>
    <row r="458" spans="1:22" ht="15.75" customHeight="1">
      <c r="A458" s="118"/>
      <c r="B458" s="118"/>
      <c r="C458" s="118"/>
      <c r="D458" s="118"/>
      <c r="E458" s="119"/>
      <c r="F458" s="119"/>
      <c r="G458" s="119"/>
      <c r="H458" s="119"/>
      <c r="I458" s="119"/>
      <c r="J458" s="119"/>
      <c r="K458" s="119"/>
      <c r="L458" s="119"/>
      <c r="M458" s="119"/>
      <c r="N458" s="119"/>
      <c r="O458" s="119"/>
      <c r="P458" s="119"/>
      <c r="Q458" s="119"/>
      <c r="R458" s="119"/>
      <c r="S458" s="119"/>
      <c r="T458" s="119"/>
      <c r="U458" s="119"/>
      <c r="V458" s="119"/>
    </row>
    <row r="459" spans="1:22" ht="15.75" customHeight="1">
      <c r="A459" s="118"/>
      <c r="B459" s="118"/>
      <c r="C459" s="118"/>
      <c r="D459" s="118"/>
      <c r="E459" s="119"/>
      <c r="F459" s="119"/>
      <c r="G459" s="119"/>
      <c r="H459" s="119"/>
      <c r="I459" s="119"/>
      <c r="J459" s="119"/>
      <c r="K459" s="119"/>
      <c r="L459" s="119"/>
      <c r="M459" s="119"/>
      <c r="N459" s="119"/>
      <c r="O459" s="119"/>
      <c r="P459" s="119"/>
      <c r="Q459" s="119"/>
      <c r="R459" s="119"/>
      <c r="S459" s="119"/>
      <c r="T459" s="119"/>
      <c r="U459" s="119"/>
      <c r="V459" s="119"/>
    </row>
    <row r="460" spans="1:22" ht="15.75" customHeight="1">
      <c r="A460" s="118"/>
      <c r="B460" s="118"/>
      <c r="C460" s="118"/>
      <c r="D460" s="118"/>
      <c r="E460" s="119"/>
      <c r="F460" s="119"/>
      <c r="G460" s="119"/>
      <c r="H460" s="119"/>
      <c r="I460" s="119"/>
      <c r="J460" s="119"/>
      <c r="K460" s="119"/>
      <c r="L460" s="119"/>
      <c r="M460" s="119"/>
      <c r="N460" s="119"/>
      <c r="O460" s="119"/>
      <c r="P460" s="119"/>
      <c r="Q460" s="119"/>
      <c r="R460" s="119"/>
      <c r="S460" s="119"/>
      <c r="T460" s="119"/>
      <c r="U460" s="119"/>
      <c r="V460" s="119"/>
    </row>
    <row r="461" spans="1:22" ht="15.75" customHeight="1">
      <c r="A461" s="118"/>
      <c r="B461" s="118"/>
      <c r="C461" s="118"/>
      <c r="D461" s="118"/>
      <c r="E461" s="119"/>
      <c r="F461" s="119"/>
      <c r="G461" s="119"/>
      <c r="H461" s="119"/>
      <c r="I461" s="119"/>
      <c r="J461" s="119"/>
      <c r="K461" s="119"/>
      <c r="L461" s="119"/>
      <c r="M461" s="119"/>
      <c r="N461" s="119"/>
      <c r="O461" s="119"/>
      <c r="P461" s="119"/>
      <c r="Q461" s="119"/>
      <c r="R461" s="119"/>
      <c r="S461" s="119"/>
      <c r="T461" s="119"/>
      <c r="U461" s="119"/>
      <c r="V461" s="119"/>
    </row>
    <row r="462" spans="1:22" ht="15.75" customHeight="1">
      <c r="A462" s="118"/>
      <c r="B462" s="118"/>
      <c r="C462" s="118"/>
      <c r="D462" s="118"/>
      <c r="E462" s="119"/>
      <c r="F462" s="119"/>
      <c r="G462" s="119"/>
      <c r="H462" s="119"/>
      <c r="I462" s="119"/>
      <c r="J462" s="119"/>
      <c r="K462" s="119"/>
      <c r="L462" s="119"/>
      <c r="M462" s="119"/>
      <c r="N462" s="119"/>
      <c r="O462" s="119"/>
      <c r="P462" s="119"/>
      <c r="Q462" s="119"/>
      <c r="R462" s="119"/>
      <c r="S462" s="119"/>
      <c r="T462" s="119"/>
      <c r="U462" s="119"/>
      <c r="V462" s="119"/>
    </row>
    <row r="463" spans="1:22" ht="15.75" customHeight="1">
      <c r="A463" s="118"/>
      <c r="B463" s="118"/>
      <c r="C463" s="118"/>
      <c r="D463" s="118"/>
      <c r="E463" s="119"/>
      <c r="F463" s="119"/>
      <c r="G463" s="119"/>
      <c r="H463" s="119"/>
      <c r="I463" s="119"/>
      <c r="J463" s="119"/>
      <c r="K463" s="119"/>
      <c r="L463" s="119"/>
      <c r="M463" s="119"/>
      <c r="N463" s="119"/>
      <c r="O463" s="119"/>
      <c r="P463" s="119"/>
      <c r="Q463" s="119"/>
      <c r="R463" s="119"/>
      <c r="S463" s="119"/>
      <c r="T463" s="119"/>
      <c r="U463" s="119"/>
      <c r="V463" s="119"/>
    </row>
    <row r="464" spans="1:22" ht="15.75" customHeight="1">
      <c r="A464" s="118"/>
      <c r="B464" s="118"/>
      <c r="C464" s="118"/>
      <c r="D464" s="118"/>
      <c r="E464" s="119"/>
      <c r="F464" s="119"/>
      <c r="G464" s="119"/>
      <c r="H464" s="119"/>
      <c r="I464" s="119"/>
      <c r="J464" s="119"/>
      <c r="K464" s="119"/>
      <c r="L464" s="119"/>
      <c r="M464" s="119"/>
      <c r="N464" s="119"/>
      <c r="O464" s="119"/>
      <c r="P464" s="119"/>
      <c r="Q464" s="119"/>
      <c r="R464" s="119"/>
      <c r="S464" s="119"/>
      <c r="T464" s="119"/>
      <c r="U464" s="119"/>
      <c r="V464" s="119"/>
    </row>
    <row r="465" spans="1:22" ht="15.75" customHeight="1">
      <c r="A465" s="118"/>
      <c r="B465" s="118"/>
      <c r="C465" s="118"/>
      <c r="D465" s="118"/>
      <c r="E465" s="119"/>
      <c r="F465" s="119"/>
      <c r="G465" s="119"/>
      <c r="H465" s="119"/>
      <c r="I465" s="119"/>
      <c r="J465" s="119"/>
      <c r="K465" s="119"/>
      <c r="L465" s="119"/>
      <c r="M465" s="119"/>
      <c r="N465" s="119"/>
      <c r="O465" s="119"/>
      <c r="P465" s="119"/>
      <c r="Q465" s="119"/>
      <c r="R465" s="119"/>
      <c r="S465" s="119"/>
      <c r="T465" s="119"/>
      <c r="U465" s="119"/>
      <c r="V465" s="119"/>
    </row>
    <row r="466" spans="1:22" ht="15.75" customHeight="1">
      <c r="A466" s="118"/>
      <c r="B466" s="118"/>
      <c r="C466" s="118"/>
      <c r="D466" s="118"/>
      <c r="E466" s="119"/>
      <c r="F466" s="119"/>
      <c r="G466" s="119"/>
      <c r="H466" s="119"/>
      <c r="I466" s="119"/>
      <c r="J466" s="119"/>
      <c r="K466" s="119"/>
      <c r="L466" s="119"/>
      <c r="M466" s="119"/>
      <c r="N466" s="119"/>
      <c r="O466" s="119"/>
      <c r="P466" s="119"/>
      <c r="Q466" s="119"/>
      <c r="R466" s="119"/>
      <c r="S466" s="119"/>
      <c r="T466" s="119"/>
      <c r="U466" s="119"/>
      <c r="V466" s="119"/>
    </row>
    <row r="467" spans="1:22" ht="15.75" customHeight="1">
      <c r="A467" s="118"/>
      <c r="B467" s="118"/>
      <c r="C467" s="118"/>
      <c r="D467" s="118"/>
      <c r="E467" s="119"/>
      <c r="F467" s="119"/>
      <c r="G467" s="119"/>
      <c r="H467" s="119"/>
      <c r="I467" s="119"/>
      <c r="J467" s="119"/>
      <c r="K467" s="119"/>
      <c r="L467" s="119"/>
      <c r="M467" s="119"/>
      <c r="N467" s="119"/>
      <c r="O467" s="119"/>
      <c r="P467" s="119"/>
      <c r="Q467" s="119"/>
      <c r="R467" s="119"/>
      <c r="S467" s="119"/>
      <c r="T467" s="119"/>
      <c r="U467" s="119"/>
      <c r="V467" s="119"/>
    </row>
    <row r="468" spans="1:22" ht="15.75" customHeight="1">
      <c r="A468" s="118"/>
      <c r="B468" s="118"/>
      <c r="C468" s="118"/>
      <c r="D468" s="118"/>
      <c r="E468" s="119"/>
      <c r="F468" s="119"/>
      <c r="G468" s="119"/>
      <c r="H468" s="119"/>
      <c r="I468" s="119"/>
      <c r="J468" s="119"/>
      <c r="K468" s="119"/>
      <c r="L468" s="119"/>
      <c r="M468" s="119"/>
      <c r="N468" s="119"/>
      <c r="O468" s="119"/>
      <c r="P468" s="119"/>
      <c r="Q468" s="119"/>
      <c r="R468" s="119"/>
      <c r="S468" s="119"/>
      <c r="T468" s="119"/>
      <c r="U468" s="119"/>
      <c r="V468" s="119"/>
    </row>
    <row r="469" spans="1:22" ht="15.75" customHeight="1">
      <c r="A469" s="118"/>
      <c r="B469" s="118"/>
      <c r="C469" s="118"/>
      <c r="D469" s="118"/>
      <c r="E469" s="119"/>
      <c r="F469" s="119"/>
      <c r="G469" s="119"/>
      <c r="H469" s="119"/>
      <c r="I469" s="119"/>
      <c r="J469" s="119"/>
      <c r="K469" s="119"/>
      <c r="L469" s="119"/>
      <c r="M469" s="119"/>
      <c r="N469" s="119"/>
      <c r="O469" s="119"/>
      <c r="P469" s="119"/>
      <c r="Q469" s="119"/>
      <c r="R469" s="119"/>
      <c r="S469" s="119"/>
      <c r="T469" s="119"/>
      <c r="U469" s="119"/>
      <c r="V469" s="119"/>
    </row>
    <row r="470" spans="1:22" ht="15.75" customHeight="1">
      <c r="A470" s="118"/>
      <c r="B470" s="118"/>
      <c r="C470" s="118"/>
      <c r="D470" s="118"/>
      <c r="E470" s="119"/>
      <c r="F470" s="119"/>
      <c r="G470" s="119"/>
      <c r="H470" s="119"/>
      <c r="I470" s="119"/>
      <c r="J470" s="119"/>
      <c r="K470" s="119"/>
      <c r="L470" s="119"/>
      <c r="M470" s="119"/>
      <c r="N470" s="119"/>
      <c r="O470" s="119"/>
      <c r="P470" s="119"/>
      <c r="Q470" s="119"/>
      <c r="R470" s="119"/>
      <c r="S470" s="119"/>
      <c r="T470" s="119"/>
      <c r="U470" s="119"/>
      <c r="V470" s="119"/>
    </row>
    <row r="471" spans="1:22" ht="15.75" customHeight="1">
      <c r="A471" s="118"/>
      <c r="B471" s="118"/>
      <c r="C471" s="118"/>
      <c r="D471" s="118"/>
      <c r="E471" s="119"/>
      <c r="F471" s="119"/>
      <c r="G471" s="119"/>
      <c r="H471" s="119"/>
      <c r="I471" s="119"/>
      <c r="J471" s="119"/>
      <c r="K471" s="119"/>
      <c r="L471" s="119"/>
      <c r="M471" s="119"/>
      <c r="N471" s="119"/>
      <c r="O471" s="119"/>
      <c r="P471" s="119"/>
      <c r="Q471" s="119"/>
      <c r="R471" s="119"/>
      <c r="S471" s="119"/>
      <c r="T471" s="119"/>
      <c r="U471" s="119"/>
      <c r="V471" s="119"/>
    </row>
    <row r="472" spans="1:22" ht="15.75" customHeight="1">
      <c r="A472" s="118"/>
      <c r="B472" s="118"/>
      <c r="C472" s="118"/>
      <c r="D472" s="118"/>
      <c r="E472" s="119"/>
      <c r="F472" s="119"/>
      <c r="G472" s="119"/>
      <c r="H472" s="119"/>
      <c r="I472" s="119"/>
      <c r="J472" s="119"/>
      <c r="K472" s="119"/>
      <c r="L472" s="119"/>
      <c r="M472" s="119"/>
      <c r="N472" s="119"/>
      <c r="O472" s="119"/>
      <c r="P472" s="119"/>
      <c r="Q472" s="119"/>
      <c r="R472" s="119"/>
      <c r="S472" s="119"/>
      <c r="T472" s="119"/>
      <c r="U472" s="119"/>
      <c r="V472" s="119"/>
    </row>
    <row r="473" spans="1:22" ht="15.75" customHeight="1">
      <c r="A473" s="118"/>
      <c r="B473" s="118"/>
      <c r="C473" s="118"/>
      <c r="D473" s="118"/>
      <c r="E473" s="119"/>
      <c r="F473" s="119"/>
      <c r="G473" s="119"/>
      <c r="H473" s="119"/>
      <c r="I473" s="119"/>
      <c r="J473" s="119"/>
      <c r="K473" s="119"/>
      <c r="L473" s="119"/>
      <c r="M473" s="119"/>
      <c r="N473" s="119"/>
      <c r="O473" s="119"/>
      <c r="P473" s="119"/>
      <c r="Q473" s="119"/>
      <c r="R473" s="119"/>
      <c r="S473" s="119"/>
      <c r="T473" s="119"/>
      <c r="U473" s="119"/>
      <c r="V473" s="119"/>
    </row>
    <row r="474" spans="1:22" ht="15.75" customHeight="1">
      <c r="A474" s="118"/>
      <c r="B474" s="118"/>
      <c r="C474" s="118"/>
      <c r="D474" s="118"/>
      <c r="E474" s="119"/>
      <c r="F474" s="119"/>
      <c r="G474" s="119"/>
      <c r="H474" s="119"/>
      <c r="I474" s="119"/>
      <c r="J474" s="119"/>
      <c r="K474" s="119"/>
      <c r="L474" s="119"/>
      <c r="M474" s="119"/>
      <c r="N474" s="119"/>
      <c r="O474" s="119"/>
      <c r="P474" s="119"/>
      <c r="Q474" s="119"/>
      <c r="R474" s="119"/>
      <c r="S474" s="119"/>
      <c r="T474" s="119"/>
      <c r="U474" s="119"/>
      <c r="V474" s="119"/>
    </row>
    <row r="475" spans="1:22" ht="15.75" customHeight="1">
      <c r="A475" s="118"/>
      <c r="B475" s="118"/>
      <c r="C475" s="118"/>
      <c r="D475" s="118"/>
      <c r="E475" s="119"/>
      <c r="F475" s="119"/>
      <c r="G475" s="119"/>
      <c r="H475" s="119"/>
      <c r="I475" s="119"/>
      <c r="J475" s="119"/>
      <c r="K475" s="119"/>
      <c r="L475" s="119"/>
      <c r="M475" s="119"/>
      <c r="N475" s="119"/>
      <c r="O475" s="119"/>
      <c r="P475" s="119"/>
      <c r="Q475" s="119"/>
      <c r="R475" s="119"/>
      <c r="S475" s="119"/>
      <c r="T475" s="119"/>
      <c r="U475" s="119"/>
      <c r="V475" s="119"/>
    </row>
    <row r="476" spans="1:22" ht="15.75" customHeight="1">
      <c r="A476" s="118"/>
      <c r="B476" s="118"/>
      <c r="C476" s="118"/>
      <c r="D476" s="118"/>
      <c r="E476" s="119"/>
      <c r="F476" s="119"/>
      <c r="G476" s="119"/>
      <c r="H476" s="119"/>
      <c r="I476" s="119"/>
      <c r="J476" s="119"/>
      <c r="K476" s="119"/>
      <c r="L476" s="119"/>
      <c r="M476" s="119"/>
      <c r="N476" s="119"/>
      <c r="O476" s="119"/>
      <c r="P476" s="119"/>
      <c r="Q476" s="119"/>
      <c r="R476" s="119"/>
      <c r="S476" s="119"/>
      <c r="T476" s="119"/>
      <c r="U476" s="119"/>
      <c r="V476" s="119"/>
    </row>
    <row r="477" spans="1:22" ht="15.75" customHeight="1">
      <c r="A477" s="118"/>
      <c r="B477" s="118"/>
      <c r="C477" s="118"/>
      <c r="D477" s="118"/>
      <c r="E477" s="119"/>
      <c r="F477" s="119"/>
      <c r="G477" s="119"/>
      <c r="H477" s="119"/>
      <c r="I477" s="119"/>
      <c r="J477" s="119"/>
      <c r="K477" s="119"/>
      <c r="L477" s="119"/>
      <c r="M477" s="119"/>
      <c r="N477" s="119"/>
      <c r="O477" s="119"/>
      <c r="P477" s="119"/>
      <c r="Q477" s="119"/>
      <c r="R477" s="119"/>
      <c r="S477" s="119"/>
      <c r="T477" s="119"/>
      <c r="U477" s="119"/>
      <c r="V477" s="119"/>
    </row>
    <row r="478" spans="1:22" ht="15.75" customHeight="1">
      <c r="A478" s="118"/>
      <c r="B478" s="118"/>
      <c r="C478" s="118"/>
      <c r="D478" s="118"/>
      <c r="E478" s="119"/>
      <c r="F478" s="119"/>
      <c r="G478" s="119"/>
      <c r="H478" s="119"/>
      <c r="I478" s="119"/>
      <c r="J478" s="119"/>
      <c r="K478" s="119"/>
      <c r="L478" s="119"/>
      <c r="M478" s="119"/>
      <c r="N478" s="119"/>
      <c r="O478" s="119"/>
      <c r="P478" s="119"/>
      <c r="Q478" s="119"/>
      <c r="R478" s="119"/>
      <c r="S478" s="119"/>
      <c r="T478" s="119"/>
      <c r="U478" s="119"/>
      <c r="V478" s="119"/>
    </row>
    <row r="479" spans="1:22" ht="15.75" customHeight="1">
      <c r="A479" s="118"/>
      <c r="B479" s="118"/>
      <c r="C479" s="118"/>
      <c r="D479" s="118"/>
      <c r="E479" s="119"/>
      <c r="F479" s="119"/>
      <c r="G479" s="119"/>
      <c r="H479" s="119"/>
      <c r="I479" s="119"/>
      <c r="J479" s="119"/>
      <c r="K479" s="119"/>
      <c r="L479" s="119"/>
      <c r="M479" s="119"/>
      <c r="N479" s="119"/>
      <c r="O479" s="119"/>
      <c r="P479" s="119"/>
      <c r="Q479" s="119"/>
      <c r="R479" s="119"/>
      <c r="S479" s="119"/>
      <c r="T479" s="119"/>
      <c r="U479" s="119"/>
      <c r="V479" s="119"/>
    </row>
    <row r="480" spans="1:22" ht="15.75" customHeight="1">
      <c r="A480" s="118"/>
      <c r="B480" s="118"/>
      <c r="C480" s="118"/>
      <c r="D480" s="118"/>
      <c r="E480" s="119"/>
      <c r="F480" s="119"/>
      <c r="G480" s="119"/>
      <c r="H480" s="119"/>
      <c r="I480" s="119"/>
      <c r="J480" s="119"/>
      <c r="K480" s="119"/>
      <c r="L480" s="119"/>
      <c r="M480" s="119"/>
      <c r="N480" s="119"/>
      <c r="O480" s="119"/>
      <c r="P480" s="119"/>
      <c r="Q480" s="119"/>
      <c r="R480" s="119"/>
      <c r="S480" s="119"/>
      <c r="T480" s="119"/>
      <c r="U480" s="119"/>
      <c r="V480" s="119"/>
    </row>
    <row r="481" spans="1:22" ht="15.75" customHeight="1">
      <c r="A481" s="118"/>
      <c r="B481" s="118"/>
      <c r="C481" s="118"/>
      <c r="D481" s="118"/>
      <c r="E481" s="119"/>
      <c r="F481" s="119"/>
      <c r="G481" s="119"/>
      <c r="H481" s="119"/>
      <c r="I481" s="119"/>
      <c r="J481" s="119"/>
      <c r="K481" s="119"/>
      <c r="L481" s="119"/>
      <c r="M481" s="119"/>
      <c r="N481" s="119"/>
      <c r="O481" s="119"/>
      <c r="P481" s="119"/>
      <c r="Q481" s="119"/>
      <c r="R481" s="119"/>
      <c r="S481" s="119"/>
      <c r="T481" s="119"/>
      <c r="U481" s="119"/>
      <c r="V481" s="119"/>
    </row>
    <row r="482" spans="1:22" ht="15.75" customHeight="1">
      <c r="A482" s="118"/>
      <c r="B482" s="118"/>
      <c r="C482" s="118"/>
      <c r="D482" s="118"/>
      <c r="E482" s="119"/>
      <c r="F482" s="119"/>
      <c r="G482" s="119"/>
      <c r="H482" s="119"/>
      <c r="I482" s="119"/>
      <c r="J482" s="119"/>
      <c r="K482" s="119"/>
      <c r="L482" s="119"/>
      <c r="M482" s="119"/>
      <c r="N482" s="119"/>
      <c r="O482" s="119"/>
      <c r="P482" s="119"/>
      <c r="Q482" s="119"/>
      <c r="R482" s="119"/>
      <c r="S482" s="119"/>
      <c r="T482" s="119"/>
      <c r="U482" s="119"/>
      <c r="V482" s="119"/>
    </row>
    <row r="483" spans="1:22" ht="15.75" customHeight="1">
      <c r="A483" s="118"/>
      <c r="B483" s="118"/>
      <c r="C483" s="118"/>
      <c r="D483" s="118"/>
      <c r="E483" s="119"/>
      <c r="F483" s="119"/>
      <c r="G483" s="119"/>
      <c r="H483" s="119"/>
      <c r="I483" s="119"/>
      <c r="J483" s="119"/>
      <c r="K483" s="119"/>
      <c r="L483" s="119"/>
      <c r="M483" s="119"/>
      <c r="N483" s="119"/>
      <c r="O483" s="119"/>
      <c r="P483" s="119"/>
      <c r="Q483" s="119"/>
      <c r="R483" s="119"/>
      <c r="S483" s="119"/>
      <c r="T483" s="119"/>
      <c r="U483" s="119"/>
      <c r="V483" s="119"/>
    </row>
    <row r="484" spans="1:22" ht="15.75" customHeight="1">
      <c r="A484" s="118"/>
      <c r="B484" s="118"/>
      <c r="C484" s="118"/>
      <c r="D484" s="118"/>
      <c r="E484" s="119"/>
      <c r="F484" s="119"/>
      <c r="G484" s="119"/>
      <c r="H484" s="119"/>
      <c r="I484" s="119"/>
      <c r="J484" s="119"/>
      <c r="K484" s="119"/>
      <c r="L484" s="119"/>
      <c r="M484" s="119"/>
      <c r="N484" s="119"/>
      <c r="O484" s="119"/>
      <c r="P484" s="119"/>
      <c r="Q484" s="119"/>
      <c r="R484" s="119"/>
      <c r="S484" s="119"/>
      <c r="T484" s="119"/>
      <c r="U484" s="119"/>
      <c r="V484" s="119"/>
    </row>
    <row r="485" spans="1:22" ht="15.75" customHeight="1">
      <c r="A485" s="118"/>
      <c r="B485" s="118"/>
      <c r="C485" s="118"/>
      <c r="D485" s="118"/>
      <c r="E485" s="119"/>
      <c r="F485" s="119"/>
      <c r="G485" s="119"/>
      <c r="H485" s="119"/>
      <c r="I485" s="119"/>
      <c r="J485" s="119"/>
      <c r="K485" s="119"/>
      <c r="L485" s="119"/>
      <c r="M485" s="119"/>
      <c r="N485" s="119"/>
      <c r="O485" s="119"/>
      <c r="P485" s="119"/>
      <c r="Q485" s="119"/>
      <c r="R485" s="119"/>
      <c r="S485" s="119"/>
      <c r="T485" s="119"/>
      <c r="U485" s="119"/>
      <c r="V485" s="119"/>
    </row>
    <row r="486" spans="1:22" ht="15.75" customHeight="1">
      <c r="A486" s="118"/>
      <c r="B486" s="118"/>
      <c r="C486" s="118"/>
      <c r="D486" s="118"/>
      <c r="E486" s="119"/>
      <c r="F486" s="119"/>
      <c r="G486" s="119"/>
      <c r="H486" s="119"/>
      <c r="I486" s="119"/>
      <c r="J486" s="119"/>
      <c r="K486" s="119"/>
      <c r="L486" s="119"/>
      <c r="M486" s="119"/>
      <c r="N486" s="119"/>
      <c r="O486" s="119"/>
      <c r="P486" s="119"/>
      <c r="Q486" s="119"/>
      <c r="R486" s="119"/>
      <c r="S486" s="119"/>
      <c r="T486" s="119"/>
      <c r="U486" s="119"/>
      <c r="V486" s="119"/>
    </row>
    <row r="487" spans="1:22" ht="15.75" customHeight="1">
      <c r="A487" s="118"/>
      <c r="B487" s="118"/>
      <c r="C487" s="118"/>
      <c r="D487" s="118"/>
      <c r="E487" s="119"/>
      <c r="F487" s="119"/>
      <c r="G487" s="119"/>
      <c r="H487" s="119"/>
      <c r="I487" s="119"/>
      <c r="J487" s="119"/>
      <c r="K487" s="119"/>
      <c r="L487" s="119"/>
      <c r="M487" s="119"/>
      <c r="N487" s="119"/>
      <c r="O487" s="119"/>
      <c r="P487" s="119"/>
      <c r="Q487" s="119"/>
      <c r="R487" s="119"/>
      <c r="S487" s="119"/>
      <c r="T487" s="119"/>
      <c r="U487" s="119"/>
      <c r="V487" s="119"/>
    </row>
    <row r="488" spans="1:22" ht="15.75" customHeight="1">
      <c r="A488" s="118"/>
      <c r="B488" s="118"/>
      <c r="C488" s="118"/>
      <c r="D488" s="118"/>
      <c r="E488" s="119"/>
      <c r="F488" s="119"/>
      <c r="G488" s="119"/>
      <c r="H488" s="119"/>
      <c r="I488" s="119"/>
      <c r="J488" s="119"/>
      <c r="K488" s="119"/>
      <c r="L488" s="119"/>
      <c r="M488" s="119"/>
      <c r="N488" s="119"/>
      <c r="O488" s="119"/>
      <c r="P488" s="119"/>
      <c r="Q488" s="119"/>
      <c r="R488" s="119"/>
      <c r="S488" s="119"/>
      <c r="T488" s="119"/>
      <c r="U488" s="119"/>
      <c r="V488" s="119"/>
    </row>
    <row r="489" spans="1:22" ht="15.75" customHeight="1">
      <c r="A489" s="118"/>
      <c r="B489" s="118"/>
      <c r="C489" s="118"/>
      <c r="D489" s="118"/>
      <c r="E489" s="119"/>
      <c r="F489" s="119"/>
      <c r="G489" s="119"/>
      <c r="H489" s="119"/>
      <c r="I489" s="119"/>
      <c r="J489" s="119"/>
      <c r="K489" s="119"/>
      <c r="L489" s="119"/>
      <c r="M489" s="119"/>
      <c r="N489" s="119"/>
      <c r="O489" s="119"/>
      <c r="P489" s="119"/>
      <c r="Q489" s="119"/>
      <c r="R489" s="119"/>
      <c r="S489" s="119"/>
      <c r="T489" s="119"/>
      <c r="U489" s="119"/>
      <c r="V489" s="119"/>
    </row>
    <row r="490" spans="1:22" ht="15.75" customHeight="1">
      <c r="A490" s="118"/>
      <c r="B490" s="118"/>
      <c r="C490" s="118"/>
      <c r="D490" s="118"/>
      <c r="E490" s="119"/>
      <c r="F490" s="119"/>
      <c r="G490" s="119"/>
      <c r="H490" s="119"/>
      <c r="I490" s="119"/>
      <c r="J490" s="119"/>
      <c r="K490" s="119"/>
      <c r="L490" s="119"/>
      <c r="M490" s="119"/>
      <c r="N490" s="119"/>
      <c r="O490" s="119"/>
      <c r="P490" s="119"/>
      <c r="Q490" s="119"/>
      <c r="R490" s="119"/>
      <c r="S490" s="119"/>
      <c r="T490" s="119"/>
      <c r="U490" s="119"/>
      <c r="V490" s="119"/>
    </row>
    <row r="491" spans="1:22" ht="15.75" customHeight="1">
      <c r="A491" s="118"/>
      <c r="B491" s="118"/>
      <c r="C491" s="118"/>
      <c r="D491" s="118"/>
      <c r="E491" s="119"/>
      <c r="F491" s="119"/>
      <c r="G491" s="119"/>
      <c r="H491" s="119"/>
      <c r="I491" s="119"/>
      <c r="J491" s="119"/>
      <c r="K491" s="119"/>
      <c r="L491" s="119"/>
      <c r="M491" s="119"/>
      <c r="N491" s="119"/>
      <c r="O491" s="119"/>
      <c r="P491" s="119"/>
      <c r="Q491" s="119"/>
      <c r="R491" s="119"/>
      <c r="S491" s="119"/>
      <c r="T491" s="119"/>
      <c r="U491" s="119"/>
      <c r="V491" s="119"/>
    </row>
    <row r="492" spans="1:22" ht="15.75" customHeight="1">
      <c r="A492" s="118"/>
      <c r="B492" s="118"/>
      <c r="C492" s="118"/>
      <c r="D492" s="118"/>
      <c r="E492" s="119"/>
      <c r="F492" s="119"/>
      <c r="G492" s="119"/>
      <c r="H492" s="119"/>
      <c r="I492" s="119"/>
      <c r="J492" s="119"/>
      <c r="K492" s="119"/>
      <c r="L492" s="119"/>
      <c r="M492" s="119"/>
      <c r="N492" s="119"/>
      <c r="O492" s="119"/>
      <c r="P492" s="119"/>
      <c r="Q492" s="119"/>
      <c r="R492" s="119"/>
      <c r="S492" s="119"/>
      <c r="T492" s="119"/>
      <c r="U492" s="119"/>
      <c r="V492" s="119"/>
    </row>
    <row r="493" spans="1:22" ht="15.75" customHeight="1">
      <c r="A493" s="118"/>
      <c r="B493" s="118"/>
      <c r="C493" s="118"/>
      <c r="D493" s="118"/>
      <c r="E493" s="119"/>
      <c r="F493" s="119"/>
      <c r="G493" s="119"/>
      <c r="H493" s="119"/>
      <c r="I493" s="119"/>
      <c r="J493" s="119"/>
      <c r="K493" s="119"/>
      <c r="L493" s="119"/>
      <c r="M493" s="119"/>
      <c r="N493" s="119"/>
      <c r="O493" s="119"/>
      <c r="P493" s="119"/>
      <c r="Q493" s="119"/>
      <c r="R493" s="119"/>
      <c r="S493" s="119"/>
      <c r="T493" s="119"/>
      <c r="U493" s="119"/>
      <c r="V493" s="119"/>
    </row>
    <row r="494" spans="1:22" ht="15.75" customHeight="1">
      <c r="A494" s="118"/>
      <c r="B494" s="118"/>
      <c r="C494" s="118"/>
      <c r="D494" s="118"/>
      <c r="E494" s="119"/>
      <c r="F494" s="119"/>
      <c r="G494" s="119"/>
      <c r="H494" s="119"/>
      <c r="I494" s="119"/>
      <c r="J494" s="119"/>
      <c r="K494" s="119"/>
      <c r="L494" s="119"/>
      <c r="M494" s="119"/>
      <c r="N494" s="119"/>
      <c r="O494" s="119"/>
      <c r="P494" s="119"/>
      <c r="Q494" s="119"/>
      <c r="R494" s="119"/>
      <c r="S494" s="119"/>
      <c r="T494" s="119"/>
      <c r="U494" s="119"/>
      <c r="V494" s="119"/>
    </row>
    <row r="495" spans="1:22" ht="15.75" customHeight="1">
      <c r="A495" s="118"/>
      <c r="B495" s="118"/>
      <c r="C495" s="118"/>
      <c r="D495" s="118"/>
      <c r="E495" s="119"/>
      <c r="F495" s="119"/>
      <c r="G495" s="119"/>
      <c r="H495" s="119"/>
      <c r="I495" s="119"/>
      <c r="J495" s="119"/>
      <c r="K495" s="119"/>
      <c r="L495" s="119"/>
      <c r="M495" s="119"/>
      <c r="N495" s="119"/>
      <c r="O495" s="119"/>
      <c r="P495" s="119"/>
      <c r="Q495" s="119"/>
      <c r="R495" s="119"/>
      <c r="S495" s="119"/>
      <c r="T495" s="119"/>
      <c r="U495" s="119"/>
      <c r="V495" s="119"/>
    </row>
    <row r="496" spans="1:22" ht="15.75" customHeight="1">
      <c r="A496" s="118"/>
      <c r="B496" s="118"/>
      <c r="C496" s="118"/>
      <c r="D496" s="118"/>
      <c r="E496" s="119"/>
      <c r="F496" s="119"/>
      <c r="G496" s="119"/>
      <c r="H496" s="119"/>
      <c r="I496" s="119"/>
      <c r="J496" s="119"/>
      <c r="K496" s="119"/>
      <c r="L496" s="119"/>
      <c r="M496" s="119"/>
      <c r="N496" s="119"/>
      <c r="O496" s="119"/>
      <c r="P496" s="119"/>
      <c r="Q496" s="119"/>
      <c r="R496" s="119"/>
      <c r="S496" s="119"/>
      <c r="T496" s="119"/>
      <c r="U496" s="119"/>
      <c r="V496" s="119"/>
    </row>
    <row r="497" spans="1:22" ht="15.75" customHeight="1">
      <c r="A497" s="118"/>
      <c r="B497" s="118"/>
      <c r="C497" s="118"/>
      <c r="D497" s="118"/>
      <c r="E497" s="119"/>
      <c r="F497" s="119"/>
      <c r="G497" s="119"/>
      <c r="H497" s="119"/>
      <c r="I497" s="119"/>
      <c r="J497" s="119"/>
      <c r="K497" s="119"/>
      <c r="L497" s="119"/>
      <c r="M497" s="119"/>
      <c r="N497" s="119"/>
      <c r="O497" s="119"/>
      <c r="P497" s="119"/>
      <c r="Q497" s="119"/>
      <c r="R497" s="119"/>
      <c r="S497" s="119"/>
      <c r="T497" s="119"/>
      <c r="U497" s="119"/>
      <c r="V497" s="119"/>
    </row>
    <row r="498" spans="1:22" ht="15.75" customHeight="1">
      <c r="A498" s="118"/>
      <c r="B498" s="118"/>
      <c r="C498" s="118"/>
      <c r="D498" s="118"/>
      <c r="E498" s="119"/>
      <c r="F498" s="119"/>
      <c r="G498" s="119"/>
      <c r="H498" s="119"/>
      <c r="I498" s="119"/>
      <c r="J498" s="119"/>
      <c r="K498" s="119"/>
      <c r="L498" s="119"/>
      <c r="M498" s="119"/>
      <c r="N498" s="119"/>
      <c r="O498" s="119"/>
      <c r="P498" s="119"/>
      <c r="Q498" s="119"/>
      <c r="R498" s="119"/>
      <c r="S498" s="119"/>
      <c r="T498" s="119"/>
      <c r="U498" s="119"/>
      <c r="V498" s="119"/>
    </row>
    <row r="499" spans="1:22" ht="15.75" customHeight="1">
      <c r="A499" s="118"/>
      <c r="B499" s="118"/>
      <c r="C499" s="118"/>
      <c r="D499" s="118"/>
      <c r="E499" s="119"/>
      <c r="F499" s="119"/>
      <c r="G499" s="119"/>
      <c r="H499" s="119"/>
      <c r="I499" s="119"/>
      <c r="J499" s="119"/>
      <c r="K499" s="119"/>
      <c r="L499" s="119"/>
      <c r="M499" s="119"/>
      <c r="N499" s="119"/>
      <c r="O499" s="119"/>
      <c r="P499" s="119"/>
      <c r="Q499" s="119"/>
      <c r="R499" s="119"/>
      <c r="S499" s="119"/>
      <c r="T499" s="119"/>
      <c r="U499" s="119"/>
      <c r="V499" s="119"/>
    </row>
    <row r="500" spans="1:22" ht="15.75" customHeight="1">
      <c r="A500" s="118"/>
      <c r="B500" s="118"/>
      <c r="C500" s="118"/>
      <c r="D500" s="118"/>
      <c r="E500" s="119"/>
      <c r="F500" s="119"/>
      <c r="G500" s="119"/>
      <c r="H500" s="119"/>
      <c r="I500" s="119"/>
      <c r="J500" s="119"/>
      <c r="K500" s="119"/>
      <c r="L500" s="119"/>
      <c r="M500" s="119"/>
      <c r="N500" s="119"/>
      <c r="O500" s="119"/>
      <c r="P500" s="119"/>
      <c r="Q500" s="119"/>
      <c r="R500" s="119"/>
      <c r="S500" s="119"/>
      <c r="T500" s="119"/>
      <c r="U500" s="119"/>
      <c r="V500" s="119"/>
    </row>
    <row r="501" spans="1:22" ht="15.75" customHeight="1">
      <c r="A501" s="118"/>
      <c r="B501" s="118"/>
      <c r="C501" s="118"/>
      <c r="D501" s="118"/>
      <c r="E501" s="119"/>
      <c r="F501" s="119"/>
      <c r="G501" s="119"/>
      <c r="H501" s="119"/>
      <c r="I501" s="119"/>
      <c r="J501" s="119"/>
      <c r="K501" s="119"/>
      <c r="L501" s="119"/>
      <c r="M501" s="119"/>
      <c r="N501" s="119"/>
      <c r="O501" s="119"/>
      <c r="P501" s="119"/>
      <c r="Q501" s="119"/>
      <c r="R501" s="119"/>
      <c r="S501" s="119"/>
      <c r="T501" s="119"/>
      <c r="U501" s="119"/>
      <c r="V501" s="119"/>
    </row>
    <row r="502" spans="1:22" ht="15.75" customHeight="1">
      <c r="A502" s="118"/>
      <c r="B502" s="118"/>
      <c r="C502" s="118"/>
      <c r="D502" s="118"/>
      <c r="E502" s="119"/>
      <c r="F502" s="119"/>
      <c r="G502" s="119"/>
      <c r="H502" s="119"/>
      <c r="I502" s="119"/>
      <c r="J502" s="119"/>
      <c r="K502" s="119"/>
      <c r="L502" s="119"/>
      <c r="M502" s="119"/>
      <c r="N502" s="119"/>
      <c r="O502" s="119"/>
      <c r="P502" s="119"/>
      <c r="Q502" s="119"/>
      <c r="R502" s="119"/>
      <c r="S502" s="119"/>
      <c r="T502" s="119"/>
      <c r="U502" s="119"/>
      <c r="V502" s="119"/>
    </row>
    <row r="503" spans="1:22" ht="15.75" customHeight="1">
      <c r="A503" s="118"/>
      <c r="B503" s="118"/>
      <c r="C503" s="118"/>
      <c r="D503" s="118"/>
      <c r="E503" s="119"/>
      <c r="F503" s="119"/>
      <c r="G503" s="119"/>
      <c r="H503" s="119"/>
      <c r="I503" s="119"/>
      <c r="J503" s="119"/>
      <c r="K503" s="119"/>
      <c r="L503" s="119"/>
      <c r="M503" s="119"/>
      <c r="N503" s="119"/>
      <c r="O503" s="119"/>
      <c r="P503" s="119"/>
      <c r="Q503" s="119"/>
      <c r="R503" s="119"/>
      <c r="S503" s="119"/>
      <c r="T503" s="119"/>
      <c r="U503" s="119"/>
      <c r="V503" s="119"/>
    </row>
    <row r="504" spans="1:22" ht="15.75" customHeight="1">
      <c r="A504" s="118"/>
      <c r="B504" s="118"/>
      <c r="C504" s="118"/>
      <c r="D504" s="118"/>
      <c r="E504" s="119"/>
      <c r="F504" s="119"/>
      <c r="G504" s="119"/>
      <c r="H504" s="119"/>
      <c r="I504" s="119"/>
      <c r="J504" s="119"/>
      <c r="K504" s="119"/>
      <c r="L504" s="119"/>
      <c r="M504" s="119"/>
      <c r="N504" s="119"/>
      <c r="O504" s="119"/>
      <c r="P504" s="119"/>
      <c r="Q504" s="119"/>
      <c r="R504" s="119"/>
      <c r="S504" s="119"/>
      <c r="T504" s="119"/>
      <c r="U504" s="119"/>
      <c r="V504" s="119"/>
    </row>
    <row r="505" spans="1:22" ht="15.75" customHeight="1">
      <c r="A505" s="118"/>
      <c r="B505" s="118"/>
      <c r="C505" s="118"/>
      <c r="D505" s="118"/>
      <c r="E505" s="119"/>
      <c r="F505" s="119"/>
      <c r="G505" s="119"/>
      <c r="H505" s="119"/>
      <c r="I505" s="119"/>
      <c r="J505" s="119"/>
      <c r="K505" s="119"/>
      <c r="L505" s="119"/>
      <c r="M505" s="119"/>
      <c r="N505" s="119"/>
      <c r="O505" s="119"/>
      <c r="P505" s="119"/>
      <c r="Q505" s="119"/>
      <c r="R505" s="119"/>
      <c r="S505" s="119"/>
      <c r="T505" s="119"/>
      <c r="U505" s="119"/>
      <c r="V505" s="119"/>
    </row>
    <row r="506" spans="1:22" ht="15.75" customHeight="1">
      <c r="A506" s="118"/>
      <c r="B506" s="118"/>
      <c r="C506" s="118"/>
      <c r="D506" s="118"/>
      <c r="E506" s="119"/>
      <c r="F506" s="119"/>
      <c r="G506" s="119"/>
      <c r="H506" s="119"/>
      <c r="I506" s="119"/>
      <c r="J506" s="119"/>
      <c r="K506" s="119"/>
      <c r="L506" s="119"/>
      <c r="M506" s="119"/>
      <c r="N506" s="119"/>
      <c r="O506" s="119"/>
      <c r="P506" s="119"/>
      <c r="Q506" s="119"/>
      <c r="R506" s="119"/>
      <c r="S506" s="119"/>
      <c r="T506" s="119"/>
      <c r="U506" s="119"/>
      <c r="V506" s="119"/>
    </row>
    <row r="507" spans="1:22" ht="15.75" customHeight="1">
      <c r="A507" s="118"/>
      <c r="B507" s="118"/>
      <c r="C507" s="118"/>
      <c r="D507" s="118"/>
      <c r="E507" s="119"/>
      <c r="F507" s="119"/>
      <c r="G507" s="119"/>
      <c r="H507" s="119"/>
      <c r="I507" s="119"/>
      <c r="J507" s="119"/>
      <c r="K507" s="119"/>
      <c r="L507" s="119"/>
      <c r="M507" s="119"/>
      <c r="N507" s="119"/>
      <c r="O507" s="119"/>
      <c r="P507" s="119"/>
      <c r="Q507" s="119"/>
      <c r="R507" s="119"/>
      <c r="S507" s="119"/>
      <c r="T507" s="119"/>
      <c r="U507" s="119"/>
      <c r="V507" s="119"/>
    </row>
    <row r="508" spans="1:22" ht="15.75" customHeight="1">
      <c r="A508" s="118"/>
      <c r="B508" s="118"/>
      <c r="C508" s="118"/>
      <c r="D508" s="118"/>
      <c r="E508" s="119"/>
      <c r="F508" s="119"/>
      <c r="G508" s="119"/>
      <c r="H508" s="119"/>
      <c r="I508" s="119"/>
      <c r="J508" s="119"/>
      <c r="K508" s="119"/>
      <c r="L508" s="119"/>
      <c r="M508" s="119"/>
      <c r="N508" s="119"/>
      <c r="O508" s="119"/>
      <c r="P508" s="119"/>
      <c r="Q508" s="119"/>
      <c r="R508" s="119"/>
      <c r="S508" s="119"/>
      <c r="T508" s="119"/>
      <c r="U508" s="119"/>
      <c r="V508" s="119"/>
    </row>
    <row r="509" spans="1:22" ht="15.75" customHeight="1">
      <c r="A509" s="118"/>
      <c r="B509" s="118"/>
      <c r="C509" s="118"/>
      <c r="D509" s="118"/>
      <c r="E509" s="119"/>
      <c r="F509" s="119"/>
      <c r="G509" s="119"/>
      <c r="H509" s="119"/>
      <c r="I509" s="119"/>
      <c r="J509" s="119"/>
      <c r="K509" s="119"/>
      <c r="L509" s="119"/>
      <c r="M509" s="119"/>
      <c r="N509" s="119"/>
      <c r="O509" s="119"/>
      <c r="P509" s="119"/>
      <c r="Q509" s="119"/>
      <c r="R509" s="119"/>
      <c r="S509" s="119"/>
      <c r="T509" s="119"/>
      <c r="U509" s="119"/>
      <c r="V509" s="119"/>
    </row>
    <row r="510" spans="1:22" ht="15.75" customHeight="1">
      <c r="A510" s="118"/>
      <c r="B510" s="118"/>
      <c r="C510" s="118"/>
      <c r="D510" s="118"/>
      <c r="E510" s="119"/>
      <c r="F510" s="119"/>
      <c r="G510" s="119"/>
      <c r="H510" s="119"/>
      <c r="I510" s="119"/>
      <c r="J510" s="119"/>
      <c r="K510" s="119"/>
      <c r="L510" s="119"/>
      <c r="M510" s="119"/>
      <c r="N510" s="119"/>
      <c r="O510" s="119"/>
      <c r="P510" s="119"/>
      <c r="Q510" s="119"/>
      <c r="R510" s="119"/>
      <c r="S510" s="119"/>
      <c r="T510" s="119"/>
      <c r="U510" s="119"/>
      <c r="V510" s="119"/>
    </row>
    <row r="511" spans="1:22" ht="15.75" customHeight="1">
      <c r="A511" s="118"/>
      <c r="B511" s="118"/>
      <c r="C511" s="118"/>
      <c r="D511" s="118"/>
      <c r="E511" s="119"/>
      <c r="F511" s="119"/>
      <c r="G511" s="119"/>
      <c r="H511" s="119"/>
      <c r="I511" s="119"/>
      <c r="J511" s="119"/>
      <c r="K511" s="119"/>
      <c r="L511" s="119"/>
      <c r="M511" s="119"/>
      <c r="N511" s="119"/>
      <c r="O511" s="119"/>
      <c r="P511" s="119"/>
      <c r="Q511" s="119"/>
      <c r="R511" s="119"/>
      <c r="S511" s="119"/>
      <c r="T511" s="119"/>
      <c r="U511" s="119"/>
      <c r="V511" s="119"/>
    </row>
    <row r="512" spans="1:22" ht="15.75" customHeight="1">
      <c r="A512" s="118"/>
      <c r="B512" s="118"/>
      <c r="C512" s="118"/>
      <c r="D512" s="118"/>
      <c r="E512" s="119"/>
      <c r="F512" s="119"/>
      <c r="G512" s="119"/>
      <c r="H512" s="119"/>
      <c r="I512" s="119"/>
      <c r="J512" s="119"/>
      <c r="K512" s="119"/>
      <c r="L512" s="119"/>
      <c r="M512" s="119"/>
      <c r="N512" s="119"/>
      <c r="O512" s="119"/>
      <c r="P512" s="119"/>
      <c r="Q512" s="119"/>
      <c r="R512" s="119"/>
      <c r="S512" s="119"/>
      <c r="T512" s="119"/>
      <c r="U512" s="119"/>
      <c r="V512" s="119"/>
    </row>
    <row r="513" spans="1:22" ht="15.75" customHeight="1">
      <c r="A513" s="118"/>
      <c r="B513" s="118"/>
      <c r="C513" s="118"/>
      <c r="D513" s="118"/>
      <c r="E513" s="119"/>
      <c r="F513" s="119"/>
      <c r="G513" s="119"/>
      <c r="H513" s="119"/>
      <c r="I513" s="119"/>
      <c r="J513" s="119"/>
      <c r="K513" s="119"/>
      <c r="L513" s="119"/>
      <c r="M513" s="119"/>
      <c r="N513" s="119"/>
      <c r="O513" s="119"/>
      <c r="P513" s="119"/>
      <c r="Q513" s="119"/>
      <c r="R513" s="119"/>
      <c r="S513" s="119"/>
      <c r="T513" s="119"/>
      <c r="U513" s="119"/>
      <c r="V513" s="119"/>
    </row>
    <row r="514" spans="1:22" ht="15.75" customHeight="1">
      <c r="A514" s="118"/>
      <c r="B514" s="118"/>
      <c r="C514" s="118"/>
      <c r="D514" s="118"/>
      <c r="E514" s="119"/>
      <c r="F514" s="119"/>
      <c r="G514" s="119"/>
      <c r="H514" s="119"/>
      <c r="I514" s="119"/>
      <c r="J514" s="119"/>
      <c r="K514" s="119"/>
      <c r="L514" s="119"/>
      <c r="M514" s="119"/>
      <c r="N514" s="119"/>
      <c r="O514" s="119"/>
      <c r="P514" s="119"/>
      <c r="Q514" s="119"/>
      <c r="R514" s="119"/>
      <c r="S514" s="119"/>
      <c r="T514" s="119"/>
      <c r="U514" s="119"/>
      <c r="V514" s="119"/>
    </row>
    <row r="515" spans="1:22" ht="15.75" customHeight="1">
      <c r="A515" s="118"/>
      <c r="B515" s="118"/>
      <c r="C515" s="118"/>
      <c r="D515" s="118"/>
      <c r="E515" s="119"/>
      <c r="F515" s="119"/>
      <c r="G515" s="119"/>
      <c r="H515" s="119"/>
      <c r="I515" s="119"/>
      <c r="J515" s="119"/>
      <c r="K515" s="119"/>
      <c r="L515" s="119"/>
      <c r="M515" s="119"/>
      <c r="N515" s="119"/>
      <c r="O515" s="119"/>
      <c r="P515" s="119"/>
      <c r="Q515" s="119"/>
      <c r="R515" s="119"/>
      <c r="S515" s="119"/>
      <c r="T515" s="119"/>
      <c r="U515" s="119"/>
      <c r="V515" s="119"/>
    </row>
    <row r="516" spans="1:22" ht="15.75" customHeight="1">
      <c r="A516" s="118"/>
      <c r="B516" s="118"/>
      <c r="C516" s="118"/>
      <c r="D516" s="118"/>
      <c r="E516" s="119"/>
      <c r="F516" s="119"/>
      <c r="G516" s="119"/>
      <c r="H516" s="119"/>
      <c r="I516" s="119"/>
      <c r="J516" s="119"/>
      <c r="K516" s="119"/>
      <c r="L516" s="119"/>
      <c r="M516" s="119"/>
      <c r="N516" s="119"/>
      <c r="O516" s="119"/>
      <c r="P516" s="119"/>
      <c r="Q516" s="119"/>
      <c r="R516" s="119"/>
      <c r="S516" s="119"/>
      <c r="T516" s="119"/>
      <c r="U516" s="119"/>
      <c r="V516" s="119"/>
    </row>
    <row r="517" spans="1:22" ht="15.75" customHeight="1">
      <c r="A517" s="118"/>
      <c r="B517" s="118"/>
      <c r="C517" s="118"/>
      <c r="D517" s="118"/>
      <c r="E517" s="119"/>
      <c r="F517" s="119"/>
      <c r="G517" s="119"/>
      <c r="H517" s="119"/>
      <c r="I517" s="119"/>
      <c r="J517" s="119"/>
      <c r="K517" s="119"/>
      <c r="L517" s="119"/>
      <c r="M517" s="119"/>
      <c r="N517" s="119"/>
      <c r="O517" s="119"/>
      <c r="P517" s="119"/>
      <c r="Q517" s="119"/>
      <c r="R517" s="119"/>
      <c r="S517" s="119"/>
      <c r="T517" s="119"/>
      <c r="U517" s="119"/>
      <c r="V517" s="119"/>
    </row>
    <row r="518" spans="1:22" ht="15.75" customHeight="1">
      <c r="A518" s="118"/>
      <c r="B518" s="118"/>
      <c r="C518" s="118"/>
      <c r="D518" s="118"/>
      <c r="E518" s="119"/>
      <c r="F518" s="119"/>
      <c r="G518" s="119"/>
      <c r="H518" s="119"/>
      <c r="I518" s="119"/>
      <c r="J518" s="119"/>
      <c r="K518" s="119"/>
      <c r="L518" s="119"/>
      <c r="M518" s="119"/>
      <c r="N518" s="119"/>
      <c r="O518" s="119"/>
      <c r="P518" s="119"/>
      <c r="Q518" s="119"/>
      <c r="R518" s="119"/>
      <c r="S518" s="119"/>
      <c r="T518" s="119"/>
      <c r="U518" s="119"/>
      <c r="V518" s="119"/>
    </row>
    <row r="519" spans="1:22" ht="15.75" customHeight="1">
      <c r="A519" s="118"/>
      <c r="B519" s="118"/>
      <c r="C519" s="118"/>
      <c r="D519" s="118"/>
      <c r="E519" s="119"/>
      <c r="F519" s="119"/>
      <c r="G519" s="119"/>
      <c r="H519" s="119"/>
      <c r="I519" s="119"/>
      <c r="J519" s="119"/>
      <c r="K519" s="119"/>
      <c r="L519" s="119"/>
      <c r="M519" s="119"/>
      <c r="N519" s="119"/>
      <c r="O519" s="119"/>
      <c r="P519" s="119"/>
      <c r="Q519" s="119"/>
      <c r="R519" s="119"/>
      <c r="S519" s="119"/>
      <c r="T519" s="119"/>
      <c r="U519" s="119"/>
      <c r="V519" s="119"/>
    </row>
    <row r="520" spans="1:22" ht="15.75" customHeight="1">
      <c r="A520" s="118"/>
      <c r="B520" s="118"/>
      <c r="C520" s="118"/>
      <c r="D520" s="118"/>
      <c r="E520" s="119"/>
      <c r="F520" s="119"/>
      <c r="G520" s="119"/>
      <c r="H520" s="119"/>
      <c r="I520" s="119"/>
      <c r="J520" s="119"/>
      <c r="K520" s="119"/>
      <c r="L520" s="119"/>
      <c r="M520" s="119"/>
      <c r="N520" s="119"/>
      <c r="O520" s="119"/>
      <c r="P520" s="119"/>
      <c r="Q520" s="119"/>
      <c r="R520" s="119"/>
      <c r="S520" s="119"/>
      <c r="T520" s="119"/>
      <c r="U520" s="119"/>
      <c r="V520" s="119"/>
    </row>
    <row r="521" spans="1:22" ht="15.75" customHeight="1">
      <c r="A521" s="118"/>
      <c r="B521" s="118"/>
      <c r="C521" s="118"/>
      <c r="D521" s="118"/>
      <c r="E521" s="119"/>
      <c r="F521" s="119"/>
      <c r="G521" s="119"/>
      <c r="H521" s="119"/>
      <c r="I521" s="119"/>
      <c r="J521" s="119"/>
      <c r="K521" s="119"/>
      <c r="L521" s="119"/>
      <c r="M521" s="119"/>
      <c r="N521" s="119"/>
      <c r="O521" s="119"/>
      <c r="P521" s="119"/>
      <c r="Q521" s="119"/>
      <c r="R521" s="119"/>
      <c r="S521" s="119"/>
      <c r="T521" s="119"/>
      <c r="U521" s="119"/>
      <c r="V521" s="119"/>
    </row>
    <row r="522" spans="1:22" ht="15.75" customHeight="1">
      <c r="A522" s="118"/>
      <c r="B522" s="118"/>
      <c r="C522" s="118"/>
      <c r="D522" s="118"/>
      <c r="E522" s="119"/>
      <c r="F522" s="119"/>
      <c r="G522" s="119"/>
      <c r="H522" s="119"/>
      <c r="I522" s="119"/>
      <c r="J522" s="119"/>
      <c r="K522" s="119"/>
      <c r="L522" s="119"/>
      <c r="M522" s="119"/>
      <c r="N522" s="119"/>
      <c r="O522" s="119"/>
      <c r="P522" s="119"/>
      <c r="Q522" s="119"/>
      <c r="R522" s="119"/>
      <c r="S522" s="119"/>
      <c r="T522" s="119"/>
      <c r="U522" s="119"/>
      <c r="V522" s="119"/>
    </row>
    <row r="523" spans="1:22" ht="15.75" customHeight="1">
      <c r="A523" s="118"/>
      <c r="B523" s="118"/>
      <c r="C523" s="118"/>
      <c r="D523" s="118"/>
      <c r="E523" s="119"/>
      <c r="F523" s="119"/>
      <c r="G523" s="119"/>
      <c r="H523" s="119"/>
      <c r="I523" s="119"/>
      <c r="J523" s="119"/>
      <c r="K523" s="119"/>
      <c r="L523" s="119"/>
      <c r="M523" s="119"/>
      <c r="N523" s="119"/>
      <c r="O523" s="119"/>
      <c r="P523" s="119"/>
      <c r="Q523" s="119"/>
      <c r="R523" s="119"/>
      <c r="S523" s="119"/>
      <c r="T523" s="119"/>
      <c r="U523" s="119"/>
      <c r="V523" s="119"/>
    </row>
    <row r="524" spans="1:22" ht="15.75" customHeight="1">
      <c r="A524" s="118"/>
      <c r="B524" s="118"/>
      <c r="C524" s="118"/>
      <c r="D524" s="118"/>
      <c r="E524" s="119"/>
      <c r="F524" s="119"/>
      <c r="G524" s="119"/>
      <c r="H524" s="119"/>
      <c r="I524" s="119"/>
      <c r="J524" s="119"/>
      <c r="K524" s="119"/>
      <c r="L524" s="119"/>
      <c r="M524" s="119"/>
      <c r="N524" s="119"/>
      <c r="O524" s="119"/>
      <c r="P524" s="119"/>
      <c r="Q524" s="119"/>
      <c r="R524" s="119"/>
      <c r="S524" s="119"/>
      <c r="T524" s="119"/>
      <c r="U524" s="119"/>
      <c r="V524" s="119"/>
    </row>
    <row r="525" spans="1:22" ht="15.75" customHeight="1">
      <c r="A525" s="118"/>
      <c r="B525" s="118"/>
      <c r="C525" s="118"/>
      <c r="D525" s="118"/>
      <c r="E525" s="119"/>
      <c r="F525" s="119"/>
      <c r="G525" s="119"/>
      <c r="H525" s="119"/>
      <c r="I525" s="119"/>
      <c r="J525" s="119"/>
      <c r="K525" s="119"/>
      <c r="L525" s="119"/>
      <c r="M525" s="119"/>
      <c r="N525" s="119"/>
      <c r="O525" s="119"/>
      <c r="P525" s="119"/>
      <c r="Q525" s="119"/>
      <c r="R525" s="119"/>
      <c r="S525" s="119"/>
      <c r="T525" s="119"/>
      <c r="U525" s="119"/>
      <c r="V525" s="119"/>
    </row>
    <row r="526" spans="1:22" ht="15.75" customHeight="1">
      <c r="A526" s="118"/>
      <c r="B526" s="118"/>
      <c r="C526" s="118"/>
      <c r="D526" s="118"/>
      <c r="E526" s="119"/>
      <c r="F526" s="119"/>
      <c r="G526" s="119"/>
      <c r="H526" s="119"/>
      <c r="I526" s="119"/>
      <c r="J526" s="119"/>
      <c r="K526" s="119"/>
      <c r="L526" s="119"/>
      <c r="M526" s="119"/>
      <c r="N526" s="119"/>
      <c r="O526" s="119"/>
      <c r="P526" s="119"/>
      <c r="Q526" s="119"/>
      <c r="R526" s="119"/>
      <c r="S526" s="119"/>
      <c r="T526" s="119"/>
      <c r="U526" s="119"/>
      <c r="V526" s="119"/>
    </row>
    <row r="527" spans="1:22" ht="15.75" customHeight="1">
      <c r="A527" s="118"/>
      <c r="B527" s="118"/>
      <c r="C527" s="118"/>
      <c r="D527" s="118"/>
      <c r="E527" s="119"/>
      <c r="F527" s="119"/>
      <c r="G527" s="119"/>
      <c r="H527" s="119"/>
      <c r="I527" s="119"/>
      <c r="J527" s="119"/>
      <c r="K527" s="119"/>
      <c r="L527" s="119"/>
      <c r="M527" s="119"/>
      <c r="N527" s="119"/>
      <c r="O527" s="119"/>
      <c r="P527" s="119"/>
      <c r="Q527" s="119"/>
      <c r="R527" s="119"/>
      <c r="S527" s="119"/>
      <c r="T527" s="119"/>
      <c r="U527" s="119"/>
      <c r="V527" s="119"/>
    </row>
    <row r="528" spans="1:22" ht="15.75" customHeight="1">
      <c r="A528" s="118"/>
      <c r="B528" s="118"/>
      <c r="C528" s="118"/>
      <c r="D528" s="118"/>
      <c r="E528" s="119"/>
      <c r="F528" s="119"/>
      <c r="G528" s="119"/>
      <c r="H528" s="119"/>
      <c r="I528" s="119"/>
      <c r="J528" s="119"/>
      <c r="K528" s="119"/>
      <c r="L528" s="119"/>
      <c r="M528" s="119"/>
      <c r="N528" s="119"/>
      <c r="O528" s="119"/>
      <c r="P528" s="119"/>
      <c r="Q528" s="119"/>
      <c r="R528" s="119"/>
      <c r="S528" s="119"/>
      <c r="T528" s="119"/>
      <c r="U528" s="119"/>
      <c r="V528" s="119"/>
    </row>
    <row r="529" spans="1:22" ht="15.75" customHeight="1">
      <c r="A529" s="118"/>
      <c r="B529" s="118"/>
      <c r="C529" s="118"/>
      <c r="D529" s="118"/>
      <c r="E529" s="119"/>
      <c r="F529" s="119"/>
      <c r="G529" s="119"/>
      <c r="H529" s="119"/>
      <c r="I529" s="119"/>
      <c r="J529" s="119"/>
      <c r="K529" s="119"/>
      <c r="L529" s="119"/>
      <c r="M529" s="119"/>
      <c r="N529" s="119"/>
      <c r="O529" s="119"/>
      <c r="P529" s="119"/>
      <c r="Q529" s="119"/>
      <c r="R529" s="119"/>
      <c r="S529" s="119"/>
      <c r="T529" s="119"/>
      <c r="U529" s="119"/>
      <c r="V529" s="119"/>
    </row>
    <row r="530" spans="1:22" ht="15.75" customHeight="1">
      <c r="A530" s="118"/>
      <c r="B530" s="118"/>
      <c r="C530" s="118"/>
      <c r="D530" s="118"/>
      <c r="E530" s="119"/>
      <c r="F530" s="119"/>
      <c r="G530" s="119"/>
      <c r="H530" s="119"/>
      <c r="I530" s="119"/>
      <c r="J530" s="119"/>
      <c r="K530" s="119"/>
      <c r="L530" s="119"/>
      <c r="M530" s="119"/>
      <c r="N530" s="119"/>
      <c r="O530" s="119"/>
      <c r="P530" s="119"/>
      <c r="Q530" s="119"/>
      <c r="R530" s="119"/>
      <c r="S530" s="119"/>
      <c r="T530" s="119"/>
      <c r="U530" s="119"/>
      <c r="V530" s="119"/>
    </row>
    <row r="531" spans="1:22" ht="15.75" customHeight="1">
      <c r="A531" s="118"/>
      <c r="B531" s="118"/>
      <c r="C531" s="118"/>
      <c r="D531" s="118"/>
      <c r="E531" s="119"/>
      <c r="F531" s="119"/>
      <c r="G531" s="119"/>
      <c r="H531" s="119"/>
      <c r="I531" s="119"/>
      <c r="J531" s="119"/>
      <c r="K531" s="119"/>
      <c r="L531" s="119"/>
      <c r="M531" s="119"/>
      <c r="N531" s="119"/>
      <c r="O531" s="119"/>
      <c r="P531" s="119"/>
      <c r="Q531" s="119"/>
      <c r="R531" s="119"/>
      <c r="S531" s="119"/>
      <c r="T531" s="119"/>
      <c r="U531" s="119"/>
      <c r="V531" s="119"/>
    </row>
    <row r="532" spans="1:22" ht="15.75" customHeight="1">
      <c r="A532" s="118"/>
      <c r="B532" s="118"/>
      <c r="C532" s="118"/>
      <c r="D532" s="118"/>
      <c r="E532" s="119"/>
      <c r="F532" s="119"/>
      <c r="G532" s="119"/>
      <c r="H532" s="119"/>
      <c r="I532" s="119"/>
      <c r="J532" s="119"/>
      <c r="K532" s="119"/>
      <c r="L532" s="119"/>
      <c r="M532" s="119"/>
      <c r="N532" s="119"/>
      <c r="O532" s="119"/>
      <c r="P532" s="119"/>
      <c r="Q532" s="119"/>
      <c r="R532" s="119"/>
      <c r="S532" s="119"/>
      <c r="T532" s="119"/>
      <c r="U532" s="119"/>
      <c r="V532" s="119"/>
    </row>
    <row r="533" spans="1:22" ht="15.75" customHeight="1">
      <c r="A533" s="118"/>
      <c r="B533" s="118"/>
      <c r="C533" s="118"/>
      <c r="D533" s="118"/>
      <c r="E533" s="119"/>
      <c r="F533" s="119"/>
      <c r="G533" s="119"/>
      <c r="H533" s="119"/>
      <c r="I533" s="119"/>
      <c r="J533" s="119"/>
      <c r="K533" s="119"/>
      <c r="L533" s="119"/>
      <c r="M533" s="119"/>
      <c r="N533" s="119"/>
      <c r="O533" s="119"/>
      <c r="P533" s="119"/>
      <c r="Q533" s="119"/>
      <c r="R533" s="119"/>
      <c r="S533" s="119"/>
      <c r="T533" s="119"/>
      <c r="U533" s="119"/>
      <c r="V533" s="119"/>
    </row>
    <row r="534" spans="1:22" ht="15.75" customHeight="1">
      <c r="A534" s="118"/>
      <c r="B534" s="118"/>
      <c r="C534" s="118"/>
      <c r="D534" s="118"/>
      <c r="E534" s="119"/>
      <c r="F534" s="119"/>
      <c r="G534" s="119"/>
      <c r="H534" s="119"/>
      <c r="I534" s="119"/>
      <c r="J534" s="119"/>
      <c r="K534" s="119"/>
      <c r="L534" s="119"/>
      <c r="M534" s="119"/>
      <c r="N534" s="119"/>
      <c r="O534" s="119"/>
      <c r="P534" s="119"/>
      <c r="Q534" s="119"/>
      <c r="R534" s="119"/>
      <c r="S534" s="119"/>
      <c r="T534" s="119"/>
      <c r="U534" s="119"/>
      <c r="V534" s="119"/>
    </row>
    <row r="535" spans="1:22" ht="15.75" customHeight="1">
      <c r="A535" s="118"/>
      <c r="B535" s="118"/>
      <c r="C535" s="118"/>
      <c r="D535" s="118"/>
      <c r="E535" s="119"/>
      <c r="F535" s="119"/>
      <c r="G535" s="119"/>
      <c r="H535" s="119"/>
      <c r="I535" s="119"/>
      <c r="J535" s="119"/>
      <c r="K535" s="119"/>
      <c r="L535" s="119"/>
      <c r="M535" s="119"/>
      <c r="N535" s="119"/>
      <c r="O535" s="119"/>
      <c r="P535" s="119"/>
      <c r="Q535" s="119"/>
      <c r="R535" s="119"/>
      <c r="S535" s="119"/>
      <c r="T535" s="119"/>
      <c r="U535" s="119"/>
      <c r="V535" s="119"/>
    </row>
    <row r="536" spans="1:22" ht="15.75" customHeight="1">
      <c r="A536" s="118"/>
      <c r="B536" s="118"/>
      <c r="C536" s="118"/>
      <c r="D536" s="118"/>
      <c r="E536" s="119"/>
      <c r="F536" s="119"/>
      <c r="G536" s="119"/>
      <c r="H536" s="119"/>
      <c r="I536" s="119"/>
      <c r="J536" s="119"/>
      <c r="K536" s="119"/>
      <c r="L536" s="119"/>
      <c r="M536" s="119"/>
      <c r="N536" s="119"/>
      <c r="O536" s="119"/>
      <c r="P536" s="119"/>
      <c r="Q536" s="119"/>
      <c r="R536" s="119"/>
      <c r="S536" s="119"/>
      <c r="T536" s="119"/>
      <c r="U536" s="119"/>
      <c r="V536" s="119"/>
    </row>
    <row r="537" spans="1:22" ht="15.75" customHeight="1">
      <c r="A537" s="118"/>
      <c r="B537" s="118"/>
      <c r="C537" s="118"/>
      <c r="D537" s="118"/>
      <c r="E537" s="119"/>
      <c r="F537" s="119"/>
      <c r="G537" s="119"/>
      <c r="H537" s="119"/>
      <c r="I537" s="119"/>
      <c r="J537" s="119"/>
      <c r="K537" s="119"/>
      <c r="L537" s="119"/>
      <c r="M537" s="119"/>
      <c r="N537" s="119"/>
      <c r="O537" s="119"/>
      <c r="P537" s="119"/>
      <c r="Q537" s="119"/>
      <c r="R537" s="119"/>
      <c r="S537" s="119"/>
      <c r="T537" s="119"/>
      <c r="U537" s="119"/>
      <c r="V537" s="119"/>
    </row>
    <row r="538" spans="1:22" ht="15.75" customHeight="1">
      <c r="A538" s="118"/>
      <c r="B538" s="118"/>
      <c r="C538" s="118"/>
      <c r="D538" s="118"/>
      <c r="E538" s="119"/>
      <c r="F538" s="119"/>
      <c r="G538" s="119"/>
      <c r="H538" s="119"/>
      <c r="I538" s="119"/>
      <c r="J538" s="119"/>
      <c r="K538" s="119"/>
      <c r="L538" s="119"/>
      <c r="M538" s="119"/>
      <c r="N538" s="119"/>
      <c r="O538" s="119"/>
      <c r="P538" s="119"/>
      <c r="Q538" s="119"/>
      <c r="R538" s="119"/>
      <c r="S538" s="119"/>
      <c r="T538" s="119"/>
      <c r="U538" s="119"/>
      <c r="V538" s="119"/>
    </row>
    <row r="539" spans="1:22" ht="15.75" customHeight="1">
      <c r="A539" s="118"/>
      <c r="B539" s="118"/>
      <c r="C539" s="118"/>
      <c r="D539" s="118"/>
      <c r="E539" s="119"/>
      <c r="F539" s="119"/>
      <c r="G539" s="119"/>
      <c r="H539" s="119"/>
      <c r="I539" s="119"/>
      <c r="J539" s="119"/>
      <c r="K539" s="119"/>
      <c r="L539" s="119"/>
      <c r="M539" s="119"/>
      <c r="N539" s="119"/>
      <c r="O539" s="119"/>
      <c r="P539" s="119"/>
      <c r="Q539" s="119"/>
      <c r="R539" s="119"/>
      <c r="S539" s="119"/>
      <c r="T539" s="119"/>
      <c r="U539" s="119"/>
      <c r="V539" s="119"/>
    </row>
    <row r="540" spans="1:22" ht="15.75" customHeight="1">
      <c r="A540" s="118"/>
      <c r="B540" s="118"/>
      <c r="C540" s="118"/>
      <c r="D540" s="118"/>
      <c r="E540" s="119"/>
      <c r="F540" s="119"/>
      <c r="G540" s="119"/>
      <c r="H540" s="119"/>
      <c r="I540" s="119"/>
      <c r="J540" s="119"/>
      <c r="K540" s="119"/>
      <c r="L540" s="119"/>
      <c r="M540" s="119"/>
      <c r="N540" s="119"/>
      <c r="O540" s="119"/>
      <c r="P540" s="119"/>
      <c r="Q540" s="119"/>
      <c r="R540" s="119"/>
      <c r="S540" s="119"/>
      <c r="T540" s="119"/>
      <c r="U540" s="119"/>
      <c r="V540" s="119"/>
    </row>
    <row r="541" spans="1:22" ht="15.75" customHeight="1">
      <c r="A541" s="118"/>
      <c r="B541" s="118"/>
      <c r="C541" s="118"/>
      <c r="D541" s="118"/>
      <c r="E541" s="119"/>
      <c r="F541" s="119"/>
      <c r="G541" s="119"/>
      <c r="H541" s="119"/>
      <c r="I541" s="119"/>
      <c r="J541" s="119"/>
      <c r="K541" s="119"/>
      <c r="L541" s="119"/>
      <c r="M541" s="119"/>
      <c r="N541" s="119"/>
      <c r="O541" s="119"/>
      <c r="P541" s="119"/>
      <c r="Q541" s="119"/>
      <c r="R541" s="119"/>
      <c r="S541" s="119"/>
      <c r="T541" s="119"/>
      <c r="U541" s="119"/>
      <c r="V541" s="119"/>
    </row>
    <row r="542" spans="1:22" ht="15.75" customHeight="1">
      <c r="A542" s="118"/>
      <c r="B542" s="118"/>
      <c r="C542" s="118"/>
      <c r="D542" s="118"/>
      <c r="E542" s="119"/>
      <c r="F542" s="119"/>
      <c r="G542" s="119"/>
      <c r="H542" s="119"/>
      <c r="I542" s="119"/>
      <c r="J542" s="119"/>
      <c r="K542" s="119"/>
      <c r="L542" s="119"/>
      <c r="M542" s="119"/>
      <c r="N542" s="119"/>
      <c r="O542" s="119"/>
      <c r="P542" s="119"/>
      <c r="Q542" s="119"/>
      <c r="R542" s="119"/>
      <c r="S542" s="119"/>
      <c r="T542" s="119"/>
      <c r="U542" s="119"/>
      <c r="V542" s="119"/>
    </row>
    <row r="543" spans="1:22" ht="15.75" customHeight="1">
      <c r="A543" s="118"/>
      <c r="B543" s="118"/>
      <c r="C543" s="118"/>
      <c r="D543" s="118"/>
      <c r="E543" s="119"/>
      <c r="F543" s="119"/>
      <c r="G543" s="119"/>
      <c r="H543" s="119"/>
      <c r="I543" s="119"/>
      <c r="J543" s="119"/>
      <c r="K543" s="119"/>
      <c r="L543" s="119"/>
      <c r="M543" s="119"/>
      <c r="N543" s="119"/>
      <c r="O543" s="119"/>
      <c r="P543" s="119"/>
      <c r="Q543" s="119"/>
      <c r="R543" s="119"/>
      <c r="S543" s="119"/>
      <c r="T543" s="119"/>
      <c r="U543" s="119"/>
      <c r="V543" s="119"/>
    </row>
    <row r="544" spans="1:22" ht="15.75" customHeight="1">
      <c r="A544" s="118"/>
      <c r="B544" s="118"/>
      <c r="C544" s="118"/>
      <c r="D544" s="118"/>
      <c r="E544" s="119"/>
      <c r="F544" s="119"/>
      <c r="G544" s="119"/>
      <c r="H544" s="119"/>
      <c r="I544" s="119"/>
      <c r="J544" s="119"/>
      <c r="K544" s="119"/>
      <c r="L544" s="119"/>
      <c r="M544" s="119"/>
      <c r="N544" s="119"/>
      <c r="O544" s="119"/>
      <c r="P544" s="119"/>
      <c r="Q544" s="119"/>
      <c r="R544" s="119"/>
      <c r="S544" s="119"/>
      <c r="T544" s="119"/>
      <c r="U544" s="119"/>
      <c r="V544" s="119"/>
    </row>
    <row r="545" spans="1:22" ht="15.75" customHeight="1">
      <c r="A545" s="118"/>
      <c r="B545" s="118"/>
      <c r="C545" s="118"/>
      <c r="D545" s="118"/>
      <c r="E545" s="119"/>
      <c r="F545" s="119"/>
      <c r="G545" s="119"/>
      <c r="H545" s="119"/>
      <c r="I545" s="119"/>
      <c r="J545" s="119"/>
      <c r="K545" s="119"/>
      <c r="L545" s="119"/>
      <c r="M545" s="119"/>
      <c r="N545" s="119"/>
      <c r="O545" s="119"/>
      <c r="P545" s="119"/>
      <c r="Q545" s="119"/>
      <c r="R545" s="119"/>
      <c r="S545" s="119"/>
      <c r="T545" s="119"/>
      <c r="U545" s="119"/>
      <c r="V545" s="119"/>
    </row>
    <row r="546" spans="1:22" ht="15.75" customHeight="1">
      <c r="A546" s="118"/>
      <c r="B546" s="118"/>
      <c r="C546" s="118"/>
      <c r="D546" s="118"/>
      <c r="E546" s="119"/>
      <c r="F546" s="119"/>
      <c r="G546" s="119"/>
      <c r="H546" s="119"/>
      <c r="I546" s="119"/>
      <c r="J546" s="119"/>
      <c r="K546" s="119"/>
      <c r="L546" s="119"/>
      <c r="M546" s="119"/>
      <c r="N546" s="119"/>
      <c r="O546" s="119"/>
      <c r="P546" s="119"/>
      <c r="Q546" s="119"/>
      <c r="R546" s="119"/>
      <c r="S546" s="119"/>
      <c r="T546" s="119"/>
      <c r="U546" s="119"/>
      <c r="V546" s="119"/>
    </row>
    <row r="547" spans="1:22" ht="15.75" customHeight="1">
      <c r="A547" s="118"/>
      <c r="B547" s="118"/>
      <c r="C547" s="118"/>
      <c r="D547" s="118"/>
      <c r="E547" s="119"/>
      <c r="F547" s="119"/>
      <c r="G547" s="119"/>
      <c r="H547" s="119"/>
      <c r="I547" s="119"/>
      <c r="J547" s="119"/>
      <c r="K547" s="119"/>
      <c r="L547" s="119"/>
      <c r="M547" s="119"/>
      <c r="N547" s="119"/>
      <c r="O547" s="119"/>
      <c r="P547" s="119"/>
      <c r="Q547" s="119"/>
      <c r="R547" s="119"/>
      <c r="S547" s="119"/>
      <c r="T547" s="119"/>
      <c r="U547" s="119"/>
      <c r="V547" s="119"/>
    </row>
    <row r="548" spans="1:22" ht="15.75" customHeight="1">
      <c r="A548" s="118"/>
      <c r="B548" s="118"/>
      <c r="C548" s="118"/>
      <c r="D548" s="118"/>
      <c r="E548" s="119"/>
      <c r="F548" s="119"/>
      <c r="G548" s="119"/>
      <c r="H548" s="119"/>
      <c r="I548" s="119"/>
      <c r="J548" s="119"/>
      <c r="K548" s="119"/>
      <c r="L548" s="119"/>
      <c r="M548" s="119"/>
      <c r="N548" s="119"/>
      <c r="O548" s="119"/>
      <c r="P548" s="119"/>
      <c r="Q548" s="119"/>
      <c r="R548" s="119"/>
      <c r="S548" s="119"/>
      <c r="T548" s="119"/>
      <c r="U548" s="119"/>
      <c r="V548" s="119"/>
    </row>
    <row r="549" spans="1:22" ht="15.75" customHeight="1">
      <c r="A549" s="118"/>
      <c r="B549" s="118"/>
      <c r="C549" s="118"/>
      <c r="D549" s="118"/>
      <c r="E549" s="119"/>
      <c r="F549" s="119"/>
      <c r="G549" s="119"/>
      <c r="H549" s="119"/>
      <c r="I549" s="119"/>
      <c r="J549" s="119"/>
      <c r="K549" s="119"/>
      <c r="L549" s="119"/>
      <c r="M549" s="119"/>
      <c r="N549" s="119"/>
      <c r="O549" s="119"/>
      <c r="P549" s="119"/>
      <c r="Q549" s="119"/>
      <c r="R549" s="119"/>
      <c r="S549" s="119"/>
      <c r="T549" s="119"/>
      <c r="U549" s="119"/>
      <c r="V549" s="119"/>
    </row>
    <row r="550" spans="1:22" ht="15.75" customHeight="1">
      <c r="A550" s="118"/>
      <c r="B550" s="118"/>
      <c r="C550" s="118"/>
      <c r="D550" s="118"/>
      <c r="E550" s="119"/>
      <c r="F550" s="119"/>
      <c r="G550" s="119"/>
      <c r="H550" s="119"/>
      <c r="I550" s="119"/>
      <c r="J550" s="119"/>
      <c r="K550" s="119"/>
      <c r="L550" s="119"/>
      <c r="M550" s="119"/>
      <c r="N550" s="119"/>
      <c r="O550" s="119"/>
      <c r="P550" s="119"/>
      <c r="Q550" s="119"/>
      <c r="R550" s="119"/>
      <c r="S550" s="119"/>
      <c r="T550" s="119"/>
      <c r="U550" s="119"/>
      <c r="V550" s="119"/>
    </row>
    <row r="551" spans="1:22" ht="15.75" customHeight="1">
      <c r="A551" s="118"/>
      <c r="B551" s="118"/>
      <c r="C551" s="118"/>
      <c r="D551" s="118"/>
      <c r="E551" s="119"/>
      <c r="F551" s="119"/>
      <c r="G551" s="119"/>
      <c r="H551" s="119"/>
      <c r="I551" s="119"/>
      <c r="J551" s="119"/>
      <c r="K551" s="119"/>
      <c r="L551" s="119"/>
      <c r="M551" s="119"/>
      <c r="N551" s="119"/>
      <c r="O551" s="119"/>
      <c r="P551" s="119"/>
      <c r="Q551" s="119"/>
      <c r="R551" s="119"/>
      <c r="S551" s="119"/>
      <c r="T551" s="119"/>
      <c r="U551" s="119"/>
      <c r="V551" s="119"/>
    </row>
    <row r="552" spans="1:22" ht="15.75" customHeight="1">
      <c r="A552" s="118"/>
      <c r="B552" s="118"/>
      <c r="C552" s="118"/>
      <c r="D552" s="118"/>
      <c r="E552" s="119"/>
      <c r="F552" s="119"/>
      <c r="G552" s="119"/>
      <c r="H552" s="119"/>
      <c r="I552" s="119"/>
      <c r="J552" s="119"/>
      <c r="K552" s="119"/>
      <c r="L552" s="119"/>
      <c r="M552" s="119"/>
      <c r="N552" s="119"/>
      <c r="O552" s="119"/>
      <c r="P552" s="119"/>
      <c r="Q552" s="119"/>
      <c r="R552" s="119"/>
      <c r="S552" s="119"/>
      <c r="T552" s="119"/>
      <c r="U552" s="119"/>
      <c r="V552" s="119"/>
    </row>
    <row r="553" spans="1:22" ht="15.75" customHeight="1">
      <c r="A553" s="118"/>
      <c r="B553" s="118"/>
      <c r="C553" s="118"/>
      <c r="D553" s="118"/>
      <c r="E553" s="119"/>
      <c r="F553" s="119"/>
      <c r="G553" s="119"/>
      <c r="H553" s="119"/>
      <c r="I553" s="119"/>
      <c r="J553" s="119"/>
      <c r="K553" s="119"/>
      <c r="L553" s="119"/>
      <c r="M553" s="119"/>
      <c r="N553" s="119"/>
      <c r="O553" s="119"/>
      <c r="P553" s="119"/>
      <c r="Q553" s="119"/>
      <c r="R553" s="119"/>
      <c r="S553" s="119"/>
      <c r="T553" s="119"/>
      <c r="U553" s="119"/>
      <c r="V553" s="119"/>
    </row>
    <row r="554" spans="1:22" ht="15.75" customHeight="1">
      <c r="A554" s="118"/>
      <c r="B554" s="118"/>
      <c r="C554" s="118"/>
      <c r="D554" s="118"/>
      <c r="E554" s="119"/>
      <c r="F554" s="119"/>
      <c r="G554" s="119"/>
      <c r="H554" s="119"/>
      <c r="I554" s="119"/>
      <c r="J554" s="119"/>
      <c r="K554" s="119"/>
      <c r="L554" s="119"/>
      <c r="M554" s="119"/>
      <c r="N554" s="119"/>
      <c r="O554" s="119"/>
      <c r="P554" s="119"/>
      <c r="Q554" s="119"/>
      <c r="R554" s="119"/>
      <c r="S554" s="119"/>
      <c r="T554" s="119"/>
      <c r="U554" s="119"/>
      <c r="V554" s="119"/>
    </row>
    <row r="555" spans="1:22" ht="15.75" customHeight="1">
      <c r="A555" s="118"/>
      <c r="B555" s="118"/>
      <c r="C555" s="118"/>
      <c r="D555" s="118"/>
      <c r="E555" s="119"/>
      <c r="F555" s="119"/>
      <c r="G555" s="119"/>
      <c r="H555" s="119"/>
      <c r="I555" s="119"/>
      <c r="J555" s="119"/>
      <c r="K555" s="119"/>
      <c r="L555" s="119"/>
      <c r="M555" s="119"/>
      <c r="N555" s="119"/>
      <c r="O555" s="119"/>
      <c r="P555" s="119"/>
      <c r="Q555" s="119"/>
      <c r="R555" s="119"/>
      <c r="S555" s="119"/>
      <c r="T555" s="119"/>
      <c r="U555" s="119"/>
      <c r="V555" s="119"/>
    </row>
    <row r="556" spans="1:22" ht="15.75" customHeight="1">
      <c r="A556" s="118"/>
      <c r="B556" s="118"/>
      <c r="C556" s="118"/>
      <c r="D556" s="118"/>
      <c r="E556" s="119"/>
      <c r="F556" s="119"/>
      <c r="G556" s="119"/>
      <c r="H556" s="119"/>
      <c r="I556" s="119"/>
      <c r="J556" s="119"/>
      <c r="K556" s="119"/>
      <c r="L556" s="119"/>
      <c r="M556" s="119"/>
      <c r="N556" s="119"/>
      <c r="O556" s="119"/>
      <c r="P556" s="119"/>
      <c r="Q556" s="119"/>
      <c r="R556" s="119"/>
      <c r="S556" s="119"/>
      <c r="T556" s="119"/>
      <c r="U556" s="119"/>
      <c r="V556" s="119"/>
    </row>
    <row r="557" spans="1:22" ht="15.75" customHeight="1">
      <c r="A557" s="118"/>
      <c r="B557" s="118"/>
      <c r="C557" s="118"/>
      <c r="D557" s="118"/>
      <c r="E557" s="119"/>
      <c r="F557" s="119"/>
      <c r="G557" s="119"/>
      <c r="H557" s="119"/>
      <c r="I557" s="119"/>
      <c r="J557" s="119"/>
      <c r="K557" s="119"/>
      <c r="L557" s="119"/>
      <c r="M557" s="119"/>
      <c r="N557" s="119"/>
      <c r="O557" s="119"/>
      <c r="P557" s="119"/>
      <c r="Q557" s="119"/>
      <c r="R557" s="119"/>
      <c r="S557" s="119"/>
      <c r="T557" s="119"/>
      <c r="U557" s="119"/>
      <c r="V557" s="119"/>
    </row>
    <row r="558" spans="1:22" ht="15.75" customHeight="1">
      <c r="A558" s="118"/>
      <c r="B558" s="118"/>
      <c r="C558" s="118"/>
      <c r="D558" s="118"/>
      <c r="E558" s="119"/>
      <c r="F558" s="119"/>
      <c r="G558" s="119"/>
      <c r="H558" s="119"/>
      <c r="I558" s="119"/>
      <c r="J558" s="119"/>
      <c r="K558" s="119"/>
      <c r="L558" s="119"/>
      <c r="M558" s="119"/>
      <c r="N558" s="119"/>
      <c r="O558" s="119"/>
      <c r="P558" s="119"/>
      <c r="Q558" s="119"/>
      <c r="R558" s="119"/>
      <c r="S558" s="119"/>
      <c r="T558" s="119"/>
      <c r="U558" s="119"/>
      <c r="V558" s="119"/>
    </row>
    <row r="559" spans="1:22" ht="15.75" customHeight="1">
      <c r="A559" s="118"/>
      <c r="B559" s="118"/>
      <c r="C559" s="118"/>
      <c r="D559" s="118"/>
      <c r="E559" s="119"/>
      <c r="F559" s="119"/>
      <c r="G559" s="119"/>
      <c r="H559" s="119"/>
      <c r="I559" s="119"/>
      <c r="J559" s="119"/>
      <c r="K559" s="119"/>
      <c r="L559" s="119"/>
      <c r="M559" s="119"/>
      <c r="N559" s="119"/>
      <c r="O559" s="119"/>
      <c r="P559" s="119"/>
      <c r="Q559" s="119"/>
      <c r="R559" s="119"/>
      <c r="S559" s="119"/>
      <c r="T559" s="119"/>
      <c r="U559" s="119"/>
      <c r="V559" s="119"/>
    </row>
    <row r="560" spans="1:22" ht="15.75" customHeight="1">
      <c r="A560" s="118"/>
      <c r="B560" s="118"/>
      <c r="C560" s="118"/>
      <c r="D560" s="118"/>
      <c r="E560" s="119"/>
      <c r="F560" s="119"/>
      <c r="G560" s="119"/>
      <c r="H560" s="119"/>
      <c r="I560" s="119"/>
      <c r="J560" s="119"/>
      <c r="K560" s="119"/>
      <c r="L560" s="119"/>
      <c r="M560" s="119"/>
      <c r="N560" s="119"/>
      <c r="O560" s="119"/>
      <c r="P560" s="119"/>
      <c r="Q560" s="119"/>
      <c r="R560" s="119"/>
      <c r="S560" s="119"/>
      <c r="T560" s="119"/>
      <c r="U560" s="119"/>
      <c r="V560" s="119"/>
    </row>
    <row r="561" spans="1:22" ht="15.75" customHeight="1">
      <c r="A561" s="118"/>
      <c r="B561" s="118"/>
      <c r="C561" s="118"/>
      <c r="D561" s="118"/>
      <c r="E561" s="119"/>
      <c r="F561" s="119"/>
      <c r="G561" s="119"/>
      <c r="H561" s="119"/>
      <c r="I561" s="119"/>
      <c r="J561" s="119"/>
      <c r="K561" s="119"/>
      <c r="L561" s="119"/>
      <c r="M561" s="119"/>
      <c r="N561" s="119"/>
      <c r="O561" s="119"/>
      <c r="P561" s="119"/>
      <c r="Q561" s="119"/>
      <c r="R561" s="119"/>
      <c r="S561" s="119"/>
      <c r="T561" s="119"/>
      <c r="U561" s="119"/>
      <c r="V561" s="119"/>
    </row>
    <row r="562" spans="1:22" ht="15.75" customHeight="1">
      <c r="A562" s="118"/>
      <c r="B562" s="118"/>
      <c r="C562" s="118"/>
      <c r="D562" s="118"/>
      <c r="E562" s="119"/>
      <c r="F562" s="119"/>
      <c r="G562" s="119"/>
      <c r="H562" s="119"/>
      <c r="I562" s="119"/>
      <c r="J562" s="119"/>
      <c r="K562" s="119"/>
      <c r="L562" s="119"/>
      <c r="M562" s="119"/>
      <c r="N562" s="119"/>
      <c r="O562" s="119"/>
      <c r="P562" s="119"/>
      <c r="Q562" s="119"/>
      <c r="R562" s="119"/>
      <c r="S562" s="119"/>
      <c r="T562" s="119"/>
      <c r="U562" s="119"/>
      <c r="V562" s="119"/>
    </row>
    <row r="563" spans="1:22" ht="15.75" customHeight="1">
      <c r="A563" s="118"/>
      <c r="B563" s="118"/>
      <c r="C563" s="118"/>
      <c r="D563" s="118"/>
      <c r="E563" s="119"/>
      <c r="F563" s="119"/>
      <c r="G563" s="119"/>
      <c r="H563" s="119"/>
      <c r="I563" s="119"/>
      <c r="J563" s="119"/>
      <c r="K563" s="119"/>
      <c r="L563" s="119"/>
      <c r="M563" s="119"/>
      <c r="N563" s="119"/>
      <c r="O563" s="119"/>
      <c r="P563" s="119"/>
      <c r="Q563" s="119"/>
      <c r="R563" s="119"/>
      <c r="S563" s="119"/>
      <c r="T563" s="119"/>
      <c r="U563" s="119"/>
      <c r="V563" s="119"/>
    </row>
    <row r="564" spans="1:22" ht="15.75" customHeight="1">
      <c r="A564" s="118"/>
      <c r="B564" s="118"/>
      <c r="C564" s="118"/>
      <c r="D564" s="118"/>
      <c r="E564" s="119"/>
      <c r="F564" s="119"/>
      <c r="G564" s="119"/>
      <c r="H564" s="119"/>
      <c r="I564" s="119"/>
      <c r="J564" s="119"/>
      <c r="K564" s="119"/>
      <c r="L564" s="119"/>
      <c r="M564" s="119"/>
      <c r="N564" s="119"/>
      <c r="O564" s="119"/>
      <c r="P564" s="119"/>
      <c r="Q564" s="119"/>
      <c r="R564" s="119"/>
      <c r="S564" s="119"/>
      <c r="T564" s="119"/>
      <c r="U564" s="119"/>
      <c r="V564" s="119"/>
    </row>
    <row r="565" spans="1:22" ht="15.75" customHeight="1">
      <c r="A565" s="118"/>
      <c r="B565" s="118"/>
      <c r="C565" s="118"/>
      <c r="D565" s="118"/>
      <c r="E565" s="119"/>
      <c r="F565" s="119"/>
      <c r="G565" s="119"/>
      <c r="H565" s="119"/>
      <c r="I565" s="119"/>
      <c r="J565" s="119"/>
      <c r="K565" s="119"/>
      <c r="L565" s="119"/>
      <c r="M565" s="119"/>
      <c r="N565" s="119"/>
      <c r="O565" s="119"/>
      <c r="P565" s="119"/>
      <c r="Q565" s="119"/>
      <c r="R565" s="119"/>
      <c r="S565" s="119"/>
      <c r="T565" s="119"/>
      <c r="U565" s="119"/>
      <c r="V565" s="119"/>
    </row>
    <row r="566" spans="1:22" ht="15.75" customHeight="1">
      <c r="A566" s="118"/>
      <c r="B566" s="118"/>
      <c r="C566" s="118"/>
      <c r="D566" s="118"/>
      <c r="E566" s="119"/>
      <c r="F566" s="119"/>
      <c r="G566" s="119"/>
      <c r="H566" s="119"/>
      <c r="I566" s="119"/>
      <c r="J566" s="119"/>
      <c r="K566" s="119"/>
      <c r="L566" s="119"/>
      <c r="M566" s="119"/>
      <c r="N566" s="119"/>
      <c r="O566" s="119"/>
      <c r="P566" s="119"/>
      <c r="Q566" s="119"/>
      <c r="R566" s="119"/>
      <c r="S566" s="119"/>
      <c r="T566" s="119"/>
      <c r="U566" s="119"/>
      <c r="V566" s="119"/>
    </row>
    <row r="567" spans="1:22" ht="15.75" customHeight="1">
      <c r="A567" s="118"/>
      <c r="B567" s="118"/>
      <c r="C567" s="118"/>
      <c r="D567" s="118"/>
      <c r="E567" s="119"/>
      <c r="F567" s="119"/>
      <c r="G567" s="119"/>
      <c r="H567" s="119"/>
      <c r="I567" s="119"/>
      <c r="J567" s="119"/>
      <c r="K567" s="119"/>
      <c r="L567" s="119"/>
      <c r="M567" s="119"/>
      <c r="N567" s="119"/>
      <c r="O567" s="119"/>
      <c r="P567" s="119"/>
      <c r="Q567" s="119"/>
      <c r="R567" s="119"/>
      <c r="S567" s="119"/>
      <c r="T567" s="119"/>
      <c r="U567" s="119"/>
      <c r="V567" s="119"/>
    </row>
    <row r="568" spans="1:22" ht="15.75" customHeight="1">
      <c r="A568" s="118"/>
      <c r="B568" s="118"/>
      <c r="C568" s="118"/>
      <c r="D568" s="118"/>
      <c r="E568" s="119"/>
      <c r="F568" s="119"/>
      <c r="G568" s="119"/>
      <c r="H568" s="119"/>
      <c r="I568" s="119"/>
      <c r="J568" s="119"/>
      <c r="K568" s="119"/>
      <c r="L568" s="119"/>
      <c r="M568" s="119"/>
      <c r="N568" s="119"/>
      <c r="O568" s="119"/>
      <c r="P568" s="119"/>
      <c r="Q568" s="119"/>
      <c r="R568" s="119"/>
      <c r="S568" s="119"/>
      <c r="T568" s="119"/>
      <c r="U568" s="119"/>
      <c r="V568" s="119"/>
    </row>
    <row r="569" spans="1:22" ht="15.75" customHeight="1">
      <c r="A569" s="118"/>
      <c r="B569" s="118"/>
      <c r="C569" s="118"/>
      <c r="D569" s="118"/>
      <c r="E569" s="119"/>
      <c r="F569" s="119"/>
      <c r="G569" s="119"/>
      <c r="H569" s="119"/>
      <c r="I569" s="119"/>
      <c r="J569" s="119"/>
      <c r="K569" s="119"/>
      <c r="L569" s="119"/>
      <c r="M569" s="119"/>
      <c r="N569" s="119"/>
      <c r="O569" s="119"/>
      <c r="P569" s="119"/>
      <c r="Q569" s="119"/>
      <c r="R569" s="119"/>
      <c r="S569" s="119"/>
      <c r="T569" s="119"/>
      <c r="U569" s="119"/>
      <c r="V569" s="119"/>
    </row>
    <row r="570" spans="1:22" ht="15.75" customHeight="1">
      <c r="A570" s="118"/>
      <c r="B570" s="118"/>
      <c r="C570" s="118"/>
      <c r="D570" s="118"/>
      <c r="E570" s="119"/>
      <c r="F570" s="119"/>
      <c r="G570" s="119"/>
      <c r="H570" s="119"/>
      <c r="I570" s="119"/>
      <c r="J570" s="119"/>
      <c r="K570" s="119"/>
      <c r="L570" s="119"/>
      <c r="M570" s="119"/>
      <c r="N570" s="119"/>
      <c r="O570" s="119"/>
      <c r="P570" s="119"/>
      <c r="Q570" s="119"/>
      <c r="R570" s="119"/>
      <c r="S570" s="119"/>
      <c r="T570" s="119"/>
      <c r="U570" s="119"/>
      <c r="V570" s="119"/>
    </row>
    <row r="571" spans="1:22" ht="15.75" customHeight="1">
      <c r="A571" s="118"/>
      <c r="B571" s="118"/>
      <c r="C571" s="118"/>
      <c r="D571" s="118"/>
      <c r="E571" s="119"/>
      <c r="F571" s="119"/>
      <c r="G571" s="119"/>
      <c r="H571" s="119"/>
      <c r="I571" s="119"/>
      <c r="J571" s="119"/>
      <c r="K571" s="119"/>
      <c r="L571" s="119"/>
      <c r="M571" s="119"/>
      <c r="N571" s="119"/>
      <c r="O571" s="119"/>
      <c r="P571" s="119"/>
      <c r="Q571" s="119"/>
      <c r="R571" s="119"/>
      <c r="S571" s="119"/>
      <c r="T571" s="119"/>
      <c r="U571" s="119"/>
      <c r="V571" s="119"/>
    </row>
    <row r="572" spans="1:22" ht="15.75" customHeight="1">
      <c r="A572" s="118"/>
      <c r="B572" s="118"/>
      <c r="C572" s="118"/>
      <c r="D572" s="118"/>
      <c r="E572" s="119"/>
      <c r="F572" s="119"/>
      <c r="G572" s="119"/>
      <c r="H572" s="119"/>
      <c r="I572" s="119"/>
      <c r="J572" s="119"/>
      <c r="K572" s="119"/>
      <c r="L572" s="119"/>
      <c r="M572" s="119"/>
      <c r="N572" s="119"/>
      <c r="O572" s="119"/>
      <c r="P572" s="119"/>
      <c r="Q572" s="119"/>
      <c r="R572" s="119"/>
      <c r="S572" s="119"/>
      <c r="T572" s="119"/>
      <c r="U572" s="119"/>
      <c r="V572" s="119"/>
    </row>
    <row r="573" spans="1:22" ht="15.75" customHeight="1">
      <c r="A573" s="118"/>
      <c r="B573" s="118"/>
      <c r="C573" s="118"/>
      <c r="D573" s="118"/>
      <c r="E573" s="119"/>
      <c r="F573" s="119"/>
      <c r="G573" s="119"/>
      <c r="H573" s="119"/>
      <c r="I573" s="119"/>
      <c r="J573" s="119"/>
      <c r="K573" s="119"/>
      <c r="L573" s="119"/>
      <c r="M573" s="119"/>
      <c r="N573" s="119"/>
      <c r="O573" s="119"/>
      <c r="P573" s="119"/>
      <c r="Q573" s="119"/>
      <c r="R573" s="119"/>
      <c r="S573" s="119"/>
      <c r="T573" s="119"/>
      <c r="U573" s="119"/>
      <c r="V573" s="119"/>
    </row>
    <row r="574" spans="1:22" ht="15.75" customHeight="1">
      <c r="A574" s="118"/>
      <c r="B574" s="118"/>
      <c r="C574" s="118"/>
      <c r="D574" s="118"/>
      <c r="E574" s="119"/>
      <c r="F574" s="119"/>
      <c r="G574" s="119"/>
      <c r="H574" s="119"/>
      <c r="I574" s="119"/>
      <c r="J574" s="119"/>
      <c r="K574" s="119"/>
      <c r="L574" s="119"/>
      <c r="M574" s="119"/>
      <c r="N574" s="119"/>
      <c r="O574" s="119"/>
      <c r="P574" s="119"/>
      <c r="Q574" s="119"/>
      <c r="R574" s="119"/>
      <c r="S574" s="119"/>
      <c r="T574" s="119"/>
      <c r="U574" s="119"/>
      <c r="V574" s="119"/>
    </row>
    <row r="575" spans="1:22" ht="15.75" customHeight="1">
      <c r="A575" s="118"/>
      <c r="B575" s="118"/>
      <c r="C575" s="118"/>
      <c r="D575" s="118"/>
      <c r="E575" s="119"/>
      <c r="F575" s="119"/>
      <c r="G575" s="119"/>
      <c r="H575" s="119"/>
      <c r="I575" s="119"/>
      <c r="J575" s="119"/>
      <c r="K575" s="119"/>
      <c r="L575" s="119"/>
      <c r="M575" s="119"/>
      <c r="N575" s="119"/>
      <c r="O575" s="119"/>
      <c r="P575" s="119"/>
      <c r="Q575" s="119"/>
      <c r="R575" s="119"/>
      <c r="S575" s="119"/>
      <c r="T575" s="119"/>
      <c r="U575" s="119"/>
      <c r="V575" s="119"/>
    </row>
    <row r="576" spans="1:22" ht="15.75" customHeight="1">
      <c r="A576" s="118"/>
      <c r="B576" s="118"/>
      <c r="C576" s="118"/>
      <c r="D576" s="118"/>
      <c r="E576" s="119"/>
      <c r="F576" s="119"/>
      <c r="G576" s="119"/>
      <c r="H576" s="119"/>
      <c r="I576" s="119"/>
      <c r="J576" s="119"/>
      <c r="K576" s="119"/>
      <c r="L576" s="119"/>
      <c r="M576" s="119"/>
      <c r="N576" s="119"/>
      <c r="O576" s="119"/>
      <c r="P576" s="119"/>
      <c r="Q576" s="119"/>
      <c r="R576" s="119"/>
      <c r="S576" s="119"/>
      <c r="T576" s="119"/>
      <c r="U576" s="119"/>
      <c r="V576" s="119"/>
    </row>
    <row r="577" spans="1:22" ht="15.75" customHeight="1">
      <c r="A577" s="118"/>
      <c r="B577" s="118"/>
      <c r="C577" s="118"/>
      <c r="D577" s="118"/>
      <c r="E577" s="119"/>
      <c r="F577" s="119"/>
      <c r="G577" s="119"/>
      <c r="H577" s="119"/>
      <c r="I577" s="119"/>
      <c r="J577" s="119"/>
      <c r="K577" s="119"/>
      <c r="L577" s="119"/>
      <c r="M577" s="119"/>
      <c r="N577" s="119"/>
      <c r="O577" s="119"/>
      <c r="P577" s="119"/>
      <c r="Q577" s="119"/>
      <c r="R577" s="119"/>
      <c r="S577" s="119"/>
      <c r="T577" s="119"/>
      <c r="U577" s="119"/>
      <c r="V577" s="119"/>
    </row>
    <row r="578" spans="1:22" ht="15.75" customHeight="1">
      <c r="A578" s="118"/>
      <c r="B578" s="118"/>
      <c r="C578" s="118"/>
      <c r="D578" s="118"/>
      <c r="E578" s="119"/>
      <c r="F578" s="119"/>
      <c r="G578" s="119"/>
      <c r="H578" s="119"/>
      <c r="I578" s="119"/>
      <c r="J578" s="119"/>
      <c r="K578" s="119"/>
      <c r="L578" s="119"/>
      <c r="M578" s="119"/>
      <c r="N578" s="119"/>
      <c r="O578" s="119"/>
      <c r="P578" s="119"/>
      <c r="Q578" s="119"/>
      <c r="R578" s="119"/>
      <c r="S578" s="119"/>
      <c r="T578" s="119"/>
      <c r="U578" s="119"/>
      <c r="V578" s="119"/>
    </row>
    <row r="579" spans="1:22" ht="15.75" customHeight="1">
      <c r="A579" s="118"/>
      <c r="B579" s="118"/>
      <c r="C579" s="118"/>
      <c r="D579" s="118"/>
      <c r="E579" s="119"/>
      <c r="F579" s="119"/>
      <c r="G579" s="119"/>
      <c r="H579" s="119"/>
      <c r="I579" s="119"/>
      <c r="J579" s="119"/>
      <c r="K579" s="119"/>
      <c r="L579" s="119"/>
      <c r="M579" s="119"/>
      <c r="N579" s="119"/>
      <c r="O579" s="119"/>
      <c r="P579" s="119"/>
      <c r="Q579" s="119"/>
      <c r="R579" s="119"/>
      <c r="S579" s="119"/>
      <c r="T579" s="119"/>
      <c r="U579" s="119"/>
      <c r="V579" s="119"/>
    </row>
    <row r="580" spans="1:22" ht="15.75" customHeight="1">
      <c r="A580" s="118"/>
      <c r="B580" s="118"/>
      <c r="C580" s="118"/>
      <c r="D580" s="118"/>
      <c r="E580" s="119"/>
      <c r="F580" s="119"/>
      <c r="G580" s="119"/>
      <c r="H580" s="119"/>
      <c r="I580" s="119"/>
      <c r="J580" s="119"/>
      <c r="K580" s="119"/>
      <c r="L580" s="119"/>
      <c r="M580" s="119"/>
      <c r="N580" s="119"/>
      <c r="O580" s="119"/>
      <c r="P580" s="119"/>
      <c r="Q580" s="119"/>
      <c r="R580" s="119"/>
      <c r="S580" s="119"/>
      <c r="T580" s="119"/>
      <c r="U580" s="119"/>
      <c r="V580" s="119"/>
    </row>
    <row r="581" spans="1:22" ht="15.75" customHeight="1">
      <c r="A581" s="118"/>
      <c r="B581" s="118"/>
      <c r="C581" s="118"/>
      <c r="D581" s="118"/>
      <c r="E581" s="119"/>
      <c r="F581" s="119"/>
      <c r="G581" s="119"/>
      <c r="H581" s="119"/>
      <c r="I581" s="119"/>
      <c r="J581" s="119"/>
      <c r="K581" s="119"/>
      <c r="L581" s="119"/>
      <c r="M581" s="119"/>
      <c r="N581" s="119"/>
      <c r="O581" s="119"/>
      <c r="P581" s="119"/>
      <c r="Q581" s="119"/>
      <c r="R581" s="119"/>
      <c r="S581" s="119"/>
      <c r="T581" s="119"/>
      <c r="U581" s="119"/>
      <c r="V581" s="119"/>
    </row>
    <row r="582" spans="1:22" ht="15.75" customHeight="1">
      <c r="A582" s="118"/>
      <c r="B582" s="118"/>
      <c r="C582" s="118"/>
      <c r="D582" s="118"/>
      <c r="E582" s="119"/>
      <c r="F582" s="119"/>
      <c r="G582" s="119"/>
      <c r="H582" s="119"/>
      <c r="I582" s="119"/>
      <c r="J582" s="119"/>
      <c r="K582" s="119"/>
      <c r="L582" s="119"/>
      <c r="M582" s="119"/>
      <c r="N582" s="119"/>
      <c r="O582" s="119"/>
      <c r="P582" s="119"/>
      <c r="Q582" s="119"/>
      <c r="R582" s="119"/>
      <c r="S582" s="119"/>
      <c r="T582" s="119"/>
      <c r="U582" s="119"/>
      <c r="V582" s="119"/>
    </row>
    <row r="583" spans="1:22" ht="15.75" customHeight="1">
      <c r="A583" s="118"/>
      <c r="B583" s="118"/>
      <c r="C583" s="118"/>
      <c r="D583" s="118"/>
      <c r="E583" s="119"/>
      <c r="F583" s="119"/>
      <c r="G583" s="119"/>
      <c r="H583" s="119"/>
      <c r="I583" s="119"/>
      <c r="J583" s="119"/>
      <c r="K583" s="119"/>
      <c r="L583" s="119"/>
      <c r="M583" s="119"/>
      <c r="N583" s="119"/>
      <c r="O583" s="119"/>
      <c r="P583" s="119"/>
      <c r="Q583" s="119"/>
      <c r="R583" s="119"/>
      <c r="S583" s="119"/>
      <c r="T583" s="119"/>
      <c r="U583" s="119"/>
      <c r="V583" s="119"/>
    </row>
    <row r="584" spans="1:22" ht="15.75" customHeight="1">
      <c r="A584" s="118"/>
      <c r="B584" s="118"/>
      <c r="C584" s="118"/>
      <c r="D584" s="118"/>
      <c r="E584" s="119"/>
      <c r="F584" s="119"/>
      <c r="G584" s="119"/>
      <c r="H584" s="119"/>
      <c r="I584" s="119"/>
      <c r="J584" s="119"/>
      <c r="K584" s="119"/>
      <c r="L584" s="119"/>
      <c r="M584" s="119"/>
      <c r="N584" s="119"/>
      <c r="O584" s="119"/>
      <c r="P584" s="119"/>
      <c r="Q584" s="119"/>
      <c r="R584" s="119"/>
      <c r="S584" s="119"/>
      <c r="T584" s="119"/>
      <c r="U584" s="119"/>
      <c r="V584" s="119"/>
    </row>
    <row r="585" spans="1:22" ht="15.75" customHeight="1">
      <c r="A585" s="118"/>
      <c r="B585" s="118"/>
      <c r="C585" s="118"/>
      <c r="D585" s="118"/>
      <c r="E585" s="119"/>
      <c r="F585" s="119"/>
      <c r="G585" s="119"/>
      <c r="H585" s="119"/>
      <c r="I585" s="119"/>
      <c r="J585" s="119"/>
      <c r="K585" s="119"/>
      <c r="L585" s="119"/>
      <c r="M585" s="119"/>
      <c r="N585" s="119"/>
      <c r="O585" s="119"/>
      <c r="P585" s="119"/>
      <c r="Q585" s="119"/>
      <c r="R585" s="119"/>
      <c r="S585" s="119"/>
      <c r="T585" s="119"/>
      <c r="U585" s="119"/>
      <c r="V585" s="119"/>
    </row>
    <row r="586" spans="1:22" ht="15.75" customHeight="1">
      <c r="A586" s="118"/>
      <c r="B586" s="118"/>
      <c r="C586" s="118"/>
      <c r="D586" s="118"/>
      <c r="E586" s="119"/>
      <c r="F586" s="119"/>
      <c r="G586" s="119"/>
      <c r="H586" s="119"/>
      <c r="I586" s="119"/>
      <c r="J586" s="119"/>
      <c r="K586" s="119"/>
      <c r="L586" s="119"/>
      <c r="M586" s="119"/>
      <c r="N586" s="119"/>
      <c r="O586" s="119"/>
      <c r="P586" s="119"/>
      <c r="Q586" s="119"/>
      <c r="R586" s="119"/>
      <c r="S586" s="119"/>
      <c r="T586" s="119"/>
      <c r="U586" s="119"/>
      <c r="V586" s="119"/>
    </row>
    <row r="587" spans="1:22" ht="15.75" customHeight="1">
      <c r="A587" s="118"/>
      <c r="B587" s="118"/>
      <c r="C587" s="118"/>
      <c r="D587" s="118"/>
      <c r="E587" s="119"/>
      <c r="F587" s="119"/>
      <c r="G587" s="119"/>
      <c r="H587" s="119"/>
      <c r="I587" s="119"/>
      <c r="J587" s="119"/>
      <c r="K587" s="119"/>
      <c r="L587" s="119"/>
      <c r="M587" s="119"/>
      <c r="N587" s="119"/>
      <c r="O587" s="119"/>
      <c r="P587" s="119"/>
      <c r="Q587" s="119"/>
      <c r="R587" s="119"/>
      <c r="S587" s="119"/>
      <c r="T587" s="119"/>
      <c r="U587" s="119"/>
      <c r="V587" s="119"/>
    </row>
    <row r="588" spans="1:22" ht="15.75" customHeight="1">
      <c r="A588" s="118"/>
      <c r="B588" s="118"/>
      <c r="C588" s="118"/>
      <c r="D588" s="118"/>
      <c r="E588" s="119"/>
      <c r="F588" s="119"/>
      <c r="G588" s="119"/>
      <c r="H588" s="119"/>
      <c r="I588" s="119"/>
      <c r="J588" s="119"/>
      <c r="K588" s="119"/>
      <c r="L588" s="119"/>
      <c r="M588" s="119"/>
      <c r="N588" s="119"/>
      <c r="O588" s="119"/>
      <c r="P588" s="119"/>
      <c r="Q588" s="119"/>
      <c r="R588" s="119"/>
      <c r="S588" s="119"/>
      <c r="T588" s="119"/>
      <c r="U588" s="119"/>
      <c r="V588" s="119"/>
    </row>
    <row r="589" spans="1:22" ht="15.75" customHeight="1">
      <c r="A589" s="118"/>
      <c r="B589" s="118"/>
      <c r="C589" s="118"/>
      <c r="D589" s="118"/>
      <c r="E589" s="119"/>
      <c r="F589" s="119"/>
      <c r="G589" s="119"/>
      <c r="H589" s="119"/>
      <c r="I589" s="119"/>
      <c r="J589" s="119"/>
      <c r="K589" s="119"/>
      <c r="L589" s="119"/>
      <c r="M589" s="119"/>
      <c r="N589" s="119"/>
      <c r="O589" s="119"/>
      <c r="P589" s="119"/>
      <c r="Q589" s="119"/>
      <c r="R589" s="119"/>
      <c r="S589" s="119"/>
      <c r="T589" s="119"/>
      <c r="U589" s="119"/>
      <c r="V589" s="119"/>
    </row>
    <row r="590" spans="1:22" ht="15.75" customHeight="1">
      <c r="A590" s="118"/>
      <c r="B590" s="118"/>
      <c r="C590" s="118"/>
      <c r="D590" s="118"/>
      <c r="E590" s="119"/>
      <c r="F590" s="119"/>
      <c r="G590" s="119"/>
      <c r="H590" s="119"/>
      <c r="I590" s="119"/>
      <c r="J590" s="119"/>
      <c r="K590" s="119"/>
      <c r="L590" s="119"/>
      <c r="M590" s="119"/>
      <c r="N590" s="119"/>
      <c r="O590" s="119"/>
      <c r="P590" s="119"/>
      <c r="Q590" s="119"/>
      <c r="R590" s="119"/>
      <c r="S590" s="119"/>
      <c r="T590" s="119"/>
      <c r="U590" s="119"/>
      <c r="V590" s="119"/>
    </row>
    <row r="591" spans="1:22" ht="15.75" customHeight="1">
      <c r="A591" s="118"/>
      <c r="B591" s="118"/>
      <c r="C591" s="118"/>
      <c r="D591" s="118"/>
      <c r="E591" s="119"/>
      <c r="F591" s="119"/>
      <c r="G591" s="119"/>
      <c r="H591" s="119"/>
      <c r="I591" s="119"/>
      <c r="J591" s="119"/>
      <c r="K591" s="119"/>
      <c r="L591" s="119"/>
      <c r="M591" s="119"/>
      <c r="N591" s="119"/>
      <c r="O591" s="119"/>
      <c r="P591" s="119"/>
      <c r="Q591" s="119"/>
      <c r="R591" s="119"/>
      <c r="S591" s="119"/>
      <c r="T591" s="119"/>
      <c r="U591" s="119"/>
      <c r="V591" s="119"/>
    </row>
    <row r="592" spans="1:22" ht="15.75" customHeight="1">
      <c r="A592" s="118"/>
      <c r="B592" s="118"/>
      <c r="C592" s="118"/>
      <c r="D592" s="118"/>
      <c r="E592" s="119"/>
      <c r="F592" s="119"/>
      <c r="G592" s="119"/>
      <c r="H592" s="119"/>
      <c r="I592" s="119"/>
      <c r="J592" s="119"/>
      <c r="K592" s="119"/>
      <c r="L592" s="119"/>
      <c r="M592" s="119"/>
      <c r="N592" s="119"/>
      <c r="O592" s="119"/>
      <c r="P592" s="119"/>
      <c r="Q592" s="119"/>
      <c r="R592" s="119"/>
      <c r="S592" s="119"/>
      <c r="T592" s="119"/>
      <c r="U592" s="119"/>
      <c r="V592" s="119"/>
    </row>
    <row r="593" spans="1:22" ht="15.75" customHeight="1">
      <c r="A593" s="118"/>
      <c r="B593" s="118"/>
      <c r="C593" s="118"/>
      <c r="D593" s="118"/>
      <c r="E593" s="119"/>
      <c r="F593" s="119"/>
      <c r="G593" s="119"/>
      <c r="H593" s="119"/>
      <c r="I593" s="119"/>
      <c r="J593" s="119"/>
      <c r="K593" s="119"/>
      <c r="L593" s="119"/>
      <c r="M593" s="119"/>
      <c r="N593" s="119"/>
      <c r="O593" s="119"/>
      <c r="P593" s="119"/>
      <c r="Q593" s="119"/>
      <c r="R593" s="119"/>
      <c r="S593" s="119"/>
      <c r="T593" s="119"/>
      <c r="U593" s="119"/>
      <c r="V593" s="119"/>
    </row>
    <row r="594" spans="1:22" ht="15.75" customHeight="1">
      <c r="A594" s="118"/>
      <c r="B594" s="118"/>
      <c r="C594" s="118"/>
      <c r="D594" s="118"/>
      <c r="E594" s="119"/>
      <c r="F594" s="119"/>
      <c r="G594" s="119"/>
      <c r="H594" s="119"/>
      <c r="I594" s="119"/>
      <c r="J594" s="119"/>
      <c r="K594" s="119"/>
      <c r="L594" s="119"/>
      <c r="M594" s="119"/>
      <c r="N594" s="119"/>
      <c r="O594" s="119"/>
      <c r="P594" s="119"/>
      <c r="Q594" s="119"/>
      <c r="R594" s="119"/>
      <c r="S594" s="119"/>
      <c r="T594" s="119"/>
      <c r="U594" s="119"/>
      <c r="V594" s="119"/>
    </row>
    <row r="595" spans="1:22" ht="15.75" customHeight="1">
      <c r="A595" s="118"/>
      <c r="B595" s="118"/>
      <c r="C595" s="118"/>
      <c r="D595" s="118"/>
      <c r="E595" s="119"/>
      <c r="F595" s="119"/>
      <c r="G595" s="119"/>
      <c r="H595" s="119"/>
      <c r="I595" s="119"/>
      <c r="J595" s="119"/>
      <c r="K595" s="119"/>
      <c r="L595" s="119"/>
      <c r="M595" s="119"/>
      <c r="N595" s="119"/>
      <c r="O595" s="119"/>
      <c r="P595" s="119"/>
      <c r="Q595" s="119"/>
      <c r="R595" s="119"/>
      <c r="S595" s="119"/>
      <c r="T595" s="119"/>
      <c r="U595" s="119"/>
      <c r="V595" s="119"/>
    </row>
    <row r="596" spans="1:22" ht="15.75" customHeight="1">
      <c r="A596" s="118"/>
      <c r="B596" s="118"/>
      <c r="C596" s="118"/>
      <c r="D596" s="118"/>
      <c r="E596" s="119"/>
      <c r="F596" s="119"/>
      <c r="G596" s="119"/>
      <c r="H596" s="119"/>
      <c r="I596" s="119"/>
      <c r="J596" s="119"/>
      <c r="K596" s="119"/>
      <c r="L596" s="119"/>
      <c r="M596" s="119"/>
      <c r="N596" s="119"/>
      <c r="O596" s="119"/>
      <c r="P596" s="119"/>
      <c r="Q596" s="119"/>
      <c r="R596" s="119"/>
      <c r="S596" s="119"/>
      <c r="T596" s="119"/>
      <c r="U596" s="119"/>
      <c r="V596" s="119"/>
    </row>
    <row r="597" spans="1:22" ht="15.75" customHeight="1">
      <c r="A597" s="118"/>
      <c r="B597" s="118"/>
      <c r="C597" s="118"/>
      <c r="D597" s="118"/>
      <c r="E597" s="119"/>
      <c r="F597" s="119"/>
      <c r="G597" s="119"/>
      <c r="H597" s="119"/>
      <c r="I597" s="119"/>
      <c r="J597" s="119"/>
      <c r="K597" s="119"/>
      <c r="L597" s="119"/>
      <c r="M597" s="119"/>
      <c r="N597" s="119"/>
      <c r="O597" s="119"/>
      <c r="P597" s="119"/>
      <c r="Q597" s="119"/>
      <c r="R597" s="119"/>
      <c r="S597" s="119"/>
      <c r="T597" s="119"/>
      <c r="U597" s="119"/>
      <c r="V597" s="119"/>
    </row>
    <row r="598" spans="1:22" ht="15.75" customHeight="1">
      <c r="A598" s="118"/>
      <c r="B598" s="118"/>
      <c r="C598" s="118"/>
      <c r="D598" s="118"/>
      <c r="E598" s="119"/>
      <c r="F598" s="119"/>
      <c r="G598" s="119"/>
      <c r="H598" s="119"/>
      <c r="I598" s="119"/>
      <c r="J598" s="119"/>
      <c r="K598" s="119"/>
      <c r="L598" s="119"/>
      <c r="M598" s="119"/>
      <c r="N598" s="119"/>
      <c r="O598" s="119"/>
      <c r="P598" s="119"/>
      <c r="Q598" s="119"/>
      <c r="R598" s="119"/>
      <c r="S598" s="119"/>
      <c r="T598" s="119"/>
      <c r="U598" s="119"/>
      <c r="V598" s="119"/>
    </row>
    <row r="599" spans="1:22" ht="15.75" customHeight="1">
      <c r="A599" s="118"/>
      <c r="B599" s="118"/>
      <c r="C599" s="118"/>
      <c r="D599" s="118"/>
      <c r="E599" s="119"/>
      <c r="F599" s="119"/>
      <c r="G599" s="119"/>
      <c r="H599" s="119"/>
      <c r="I599" s="119"/>
      <c r="J599" s="119"/>
      <c r="K599" s="119"/>
      <c r="L599" s="119"/>
      <c r="M599" s="119"/>
      <c r="N599" s="119"/>
      <c r="O599" s="119"/>
      <c r="P599" s="119"/>
      <c r="Q599" s="119"/>
      <c r="R599" s="119"/>
      <c r="S599" s="119"/>
      <c r="T599" s="119"/>
      <c r="U599" s="119"/>
      <c r="V599" s="119"/>
    </row>
    <row r="600" spans="1:22" ht="15.75" customHeight="1">
      <c r="A600" s="118"/>
      <c r="B600" s="118"/>
      <c r="C600" s="118"/>
      <c r="D600" s="118"/>
      <c r="E600" s="119"/>
      <c r="F600" s="119"/>
      <c r="G600" s="119"/>
      <c r="H600" s="119"/>
      <c r="I600" s="119"/>
      <c r="J600" s="119"/>
      <c r="K600" s="119"/>
      <c r="L600" s="119"/>
      <c r="M600" s="119"/>
      <c r="N600" s="119"/>
      <c r="O600" s="119"/>
      <c r="P600" s="119"/>
      <c r="Q600" s="119"/>
      <c r="R600" s="119"/>
      <c r="S600" s="119"/>
      <c r="T600" s="119"/>
      <c r="U600" s="119"/>
      <c r="V600" s="119"/>
    </row>
    <row r="601" spans="1:22" ht="15.75" customHeight="1">
      <c r="A601" s="118"/>
      <c r="B601" s="118"/>
      <c r="C601" s="118"/>
      <c r="D601" s="118"/>
      <c r="E601" s="119"/>
      <c r="F601" s="119"/>
      <c r="G601" s="119"/>
      <c r="H601" s="119"/>
      <c r="I601" s="119"/>
      <c r="J601" s="119"/>
      <c r="K601" s="119"/>
      <c r="L601" s="119"/>
      <c r="M601" s="119"/>
      <c r="N601" s="119"/>
      <c r="O601" s="119"/>
      <c r="P601" s="119"/>
      <c r="Q601" s="119"/>
      <c r="R601" s="119"/>
      <c r="S601" s="119"/>
      <c r="T601" s="119"/>
      <c r="U601" s="119"/>
      <c r="V601" s="119"/>
    </row>
    <row r="602" spans="1:22" ht="15.75" customHeight="1">
      <c r="A602" s="118"/>
      <c r="B602" s="118"/>
      <c r="C602" s="118"/>
      <c r="D602" s="118"/>
      <c r="E602" s="119"/>
      <c r="F602" s="119"/>
      <c r="G602" s="119"/>
      <c r="H602" s="119"/>
      <c r="I602" s="119"/>
      <c r="J602" s="119"/>
      <c r="K602" s="119"/>
      <c r="L602" s="119"/>
      <c r="M602" s="119"/>
      <c r="N602" s="119"/>
      <c r="O602" s="119"/>
      <c r="P602" s="119"/>
      <c r="Q602" s="119"/>
      <c r="R602" s="119"/>
      <c r="S602" s="119"/>
      <c r="T602" s="119"/>
      <c r="U602" s="119"/>
      <c r="V602" s="119"/>
    </row>
    <row r="603" spans="1:22" ht="15.75" customHeight="1">
      <c r="A603" s="118"/>
      <c r="B603" s="118"/>
      <c r="C603" s="118"/>
      <c r="D603" s="118"/>
      <c r="E603" s="119"/>
      <c r="F603" s="119"/>
      <c r="G603" s="119"/>
      <c r="H603" s="119"/>
      <c r="I603" s="119"/>
      <c r="J603" s="119"/>
      <c r="K603" s="119"/>
      <c r="L603" s="119"/>
      <c r="M603" s="119"/>
      <c r="N603" s="119"/>
      <c r="O603" s="119"/>
      <c r="P603" s="119"/>
      <c r="Q603" s="119"/>
      <c r="R603" s="119"/>
      <c r="S603" s="119"/>
      <c r="T603" s="119"/>
      <c r="U603" s="119"/>
      <c r="V603" s="119"/>
    </row>
    <row r="604" spans="1:22" ht="15.75" customHeight="1">
      <c r="A604" s="118"/>
      <c r="B604" s="118"/>
      <c r="C604" s="118"/>
      <c r="D604" s="118"/>
      <c r="E604" s="119"/>
      <c r="F604" s="119"/>
      <c r="G604" s="119"/>
      <c r="H604" s="119"/>
      <c r="I604" s="119"/>
      <c r="J604" s="119"/>
      <c r="K604" s="119"/>
      <c r="L604" s="119"/>
      <c r="M604" s="119"/>
      <c r="N604" s="119"/>
      <c r="O604" s="119"/>
      <c r="P604" s="119"/>
      <c r="Q604" s="119"/>
      <c r="R604" s="119"/>
      <c r="S604" s="119"/>
      <c r="T604" s="119"/>
      <c r="U604" s="119"/>
      <c r="V604" s="119"/>
    </row>
    <row r="605" spans="1:22" ht="15.75" customHeight="1">
      <c r="A605" s="118"/>
      <c r="B605" s="118"/>
      <c r="C605" s="118"/>
      <c r="D605" s="118"/>
      <c r="E605" s="119"/>
      <c r="F605" s="119"/>
      <c r="G605" s="119"/>
      <c r="H605" s="119"/>
      <c r="I605" s="119"/>
      <c r="J605" s="119"/>
      <c r="K605" s="119"/>
      <c r="L605" s="119"/>
      <c r="M605" s="119"/>
      <c r="N605" s="119"/>
      <c r="O605" s="119"/>
      <c r="P605" s="119"/>
      <c r="Q605" s="119"/>
      <c r="R605" s="119"/>
      <c r="S605" s="119"/>
      <c r="T605" s="119"/>
      <c r="U605" s="119"/>
      <c r="V605" s="119"/>
    </row>
    <row r="606" spans="1:22" ht="15.75" customHeight="1">
      <c r="A606" s="118"/>
      <c r="B606" s="118"/>
      <c r="C606" s="118"/>
      <c r="D606" s="118"/>
      <c r="E606" s="119"/>
      <c r="F606" s="119"/>
      <c r="G606" s="119"/>
      <c r="H606" s="119"/>
      <c r="I606" s="119"/>
      <c r="J606" s="119"/>
      <c r="K606" s="119"/>
      <c r="L606" s="119"/>
      <c r="M606" s="119"/>
      <c r="N606" s="119"/>
      <c r="O606" s="119"/>
      <c r="P606" s="119"/>
      <c r="Q606" s="119"/>
      <c r="R606" s="119"/>
      <c r="S606" s="119"/>
      <c r="T606" s="119"/>
      <c r="U606" s="119"/>
      <c r="V606" s="119"/>
    </row>
    <row r="607" spans="1:22" ht="15.75" customHeight="1">
      <c r="A607" s="118"/>
      <c r="B607" s="118"/>
      <c r="C607" s="118"/>
      <c r="D607" s="118"/>
      <c r="E607" s="119"/>
      <c r="F607" s="119"/>
      <c r="G607" s="119"/>
      <c r="H607" s="119"/>
      <c r="I607" s="119"/>
      <c r="J607" s="119"/>
      <c r="K607" s="119"/>
      <c r="L607" s="119"/>
      <c r="M607" s="119"/>
      <c r="N607" s="119"/>
      <c r="O607" s="119"/>
      <c r="P607" s="119"/>
      <c r="Q607" s="119"/>
      <c r="R607" s="119"/>
      <c r="S607" s="119"/>
      <c r="T607" s="119"/>
      <c r="U607" s="119"/>
      <c r="V607" s="119"/>
    </row>
    <row r="608" spans="1:22" ht="15.75" customHeight="1">
      <c r="A608" s="118"/>
      <c r="B608" s="118"/>
      <c r="C608" s="118"/>
      <c r="D608" s="118"/>
      <c r="E608" s="119"/>
      <c r="F608" s="119"/>
      <c r="G608" s="119"/>
      <c r="H608" s="119"/>
      <c r="I608" s="119"/>
      <c r="J608" s="119"/>
      <c r="K608" s="119"/>
      <c r="L608" s="119"/>
      <c r="M608" s="119"/>
      <c r="N608" s="119"/>
      <c r="O608" s="119"/>
      <c r="P608" s="119"/>
      <c r="Q608" s="119"/>
      <c r="R608" s="119"/>
      <c r="S608" s="119"/>
      <c r="T608" s="119"/>
      <c r="U608" s="119"/>
      <c r="V608" s="119"/>
    </row>
    <row r="609" spans="1:22" ht="15.75" customHeight="1">
      <c r="A609" s="118"/>
      <c r="B609" s="118"/>
      <c r="C609" s="118"/>
      <c r="D609" s="118"/>
      <c r="E609" s="119"/>
      <c r="F609" s="119"/>
      <c r="G609" s="119"/>
      <c r="H609" s="119"/>
      <c r="I609" s="119"/>
      <c r="J609" s="119"/>
      <c r="K609" s="119"/>
      <c r="L609" s="119"/>
      <c r="M609" s="119"/>
      <c r="N609" s="119"/>
      <c r="O609" s="119"/>
      <c r="P609" s="119"/>
      <c r="Q609" s="119"/>
      <c r="R609" s="119"/>
      <c r="S609" s="119"/>
      <c r="T609" s="119"/>
      <c r="U609" s="119"/>
      <c r="V609" s="119"/>
    </row>
    <row r="610" spans="1:22" ht="15.75" customHeight="1">
      <c r="A610" s="118"/>
      <c r="B610" s="118"/>
      <c r="C610" s="118"/>
      <c r="D610" s="118"/>
      <c r="E610" s="119"/>
      <c r="F610" s="119"/>
      <c r="G610" s="119"/>
      <c r="H610" s="119"/>
      <c r="I610" s="119"/>
      <c r="J610" s="119"/>
      <c r="K610" s="119"/>
      <c r="L610" s="119"/>
      <c r="M610" s="119"/>
      <c r="N610" s="119"/>
      <c r="O610" s="119"/>
      <c r="P610" s="119"/>
      <c r="Q610" s="119"/>
      <c r="R610" s="119"/>
      <c r="S610" s="119"/>
      <c r="T610" s="119"/>
      <c r="U610" s="119"/>
      <c r="V610" s="119"/>
    </row>
    <row r="611" spans="1:22" ht="15.75" customHeight="1">
      <c r="A611" s="118"/>
      <c r="B611" s="118"/>
      <c r="C611" s="118"/>
      <c r="D611" s="118"/>
      <c r="E611" s="119"/>
      <c r="F611" s="119"/>
      <c r="G611" s="119"/>
      <c r="H611" s="119"/>
      <c r="I611" s="119"/>
      <c r="J611" s="119"/>
      <c r="K611" s="119"/>
      <c r="L611" s="119"/>
      <c r="M611" s="119"/>
      <c r="N611" s="119"/>
      <c r="O611" s="119"/>
      <c r="P611" s="119"/>
      <c r="Q611" s="119"/>
      <c r="R611" s="119"/>
      <c r="S611" s="119"/>
      <c r="T611" s="119"/>
      <c r="U611" s="119"/>
      <c r="V611" s="119"/>
    </row>
    <row r="612" spans="1:22" ht="15.75" customHeight="1">
      <c r="A612" s="118"/>
      <c r="B612" s="118"/>
      <c r="C612" s="118"/>
      <c r="D612" s="118"/>
      <c r="E612" s="119"/>
      <c r="F612" s="119"/>
      <c r="G612" s="119"/>
      <c r="H612" s="119"/>
      <c r="I612" s="119"/>
      <c r="J612" s="119"/>
      <c r="K612" s="119"/>
      <c r="L612" s="119"/>
      <c r="M612" s="119"/>
      <c r="N612" s="119"/>
      <c r="O612" s="119"/>
      <c r="P612" s="119"/>
      <c r="Q612" s="119"/>
      <c r="R612" s="119"/>
      <c r="S612" s="119"/>
      <c r="T612" s="119"/>
      <c r="U612" s="119"/>
      <c r="V612" s="119"/>
    </row>
    <row r="613" spans="1:22" ht="15.75" customHeight="1">
      <c r="A613" s="118"/>
      <c r="B613" s="118"/>
      <c r="C613" s="118"/>
      <c r="D613" s="118"/>
      <c r="E613" s="119"/>
      <c r="F613" s="119"/>
      <c r="G613" s="119"/>
      <c r="H613" s="119"/>
      <c r="I613" s="119"/>
      <c r="J613" s="119"/>
      <c r="K613" s="119"/>
      <c r="L613" s="119"/>
      <c r="M613" s="119"/>
      <c r="N613" s="119"/>
      <c r="O613" s="119"/>
      <c r="P613" s="119"/>
      <c r="Q613" s="119"/>
      <c r="R613" s="119"/>
      <c r="S613" s="119"/>
      <c r="T613" s="119"/>
      <c r="U613" s="119"/>
      <c r="V613" s="119"/>
    </row>
    <row r="614" spans="1:22" ht="15.75" customHeight="1">
      <c r="A614" s="118"/>
      <c r="B614" s="118"/>
      <c r="C614" s="118"/>
      <c r="D614" s="118"/>
      <c r="E614" s="119"/>
      <c r="F614" s="119"/>
      <c r="G614" s="119"/>
      <c r="H614" s="119"/>
      <c r="I614" s="119"/>
      <c r="J614" s="119"/>
      <c r="K614" s="119"/>
      <c r="L614" s="119"/>
      <c r="M614" s="119"/>
      <c r="N614" s="119"/>
      <c r="O614" s="119"/>
      <c r="P614" s="119"/>
      <c r="Q614" s="119"/>
      <c r="R614" s="119"/>
      <c r="S614" s="119"/>
      <c r="T614" s="119"/>
      <c r="U614" s="119"/>
      <c r="V614" s="119"/>
    </row>
    <row r="615" spans="1:22" ht="15.75" customHeight="1">
      <c r="A615" s="118"/>
      <c r="B615" s="118"/>
      <c r="C615" s="118"/>
      <c r="D615" s="118"/>
      <c r="E615" s="119"/>
      <c r="F615" s="119"/>
      <c r="G615" s="119"/>
      <c r="H615" s="119"/>
      <c r="I615" s="119"/>
      <c r="J615" s="119"/>
      <c r="K615" s="119"/>
      <c r="L615" s="119"/>
      <c r="M615" s="119"/>
      <c r="N615" s="119"/>
      <c r="O615" s="119"/>
      <c r="P615" s="119"/>
      <c r="Q615" s="119"/>
      <c r="R615" s="119"/>
      <c r="S615" s="119"/>
      <c r="T615" s="119"/>
      <c r="U615" s="119"/>
      <c r="V615" s="119"/>
    </row>
    <row r="616" spans="1:22" ht="15.75" customHeight="1">
      <c r="A616" s="118"/>
      <c r="B616" s="118"/>
      <c r="C616" s="118"/>
      <c r="D616" s="118"/>
      <c r="E616" s="119"/>
      <c r="F616" s="119"/>
      <c r="G616" s="119"/>
      <c r="H616" s="119"/>
      <c r="I616" s="119"/>
      <c r="J616" s="119"/>
      <c r="K616" s="119"/>
      <c r="L616" s="119"/>
      <c r="M616" s="119"/>
      <c r="N616" s="119"/>
      <c r="O616" s="119"/>
      <c r="P616" s="119"/>
      <c r="Q616" s="119"/>
      <c r="R616" s="119"/>
      <c r="S616" s="119"/>
      <c r="T616" s="119"/>
      <c r="U616" s="119"/>
      <c r="V616" s="119"/>
    </row>
    <row r="617" spans="1:22" ht="15.75" customHeight="1">
      <c r="A617" s="118"/>
      <c r="B617" s="118"/>
      <c r="C617" s="118"/>
      <c r="D617" s="118"/>
      <c r="E617" s="119"/>
      <c r="F617" s="119"/>
      <c r="G617" s="119"/>
      <c r="H617" s="119"/>
      <c r="I617" s="119"/>
      <c r="J617" s="119"/>
      <c r="K617" s="119"/>
      <c r="L617" s="119"/>
      <c r="M617" s="119"/>
      <c r="N617" s="119"/>
      <c r="O617" s="119"/>
      <c r="P617" s="119"/>
      <c r="Q617" s="119"/>
      <c r="R617" s="119"/>
      <c r="S617" s="119"/>
      <c r="T617" s="119"/>
      <c r="U617" s="119"/>
      <c r="V617" s="119"/>
    </row>
    <row r="618" spans="1:22" ht="15.75" customHeight="1">
      <c r="A618" s="118"/>
      <c r="B618" s="118"/>
      <c r="C618" s="118"/>
      <c r="D618" s="118"/>
      <c r="E618" s="119"/>
      <c r="F618" s="119"/>
      <c r="G618" s="119"/>
      <c r="H618" s="119"/>
      <c r="I618" s="119"/>
      <c r="J618" s="119"/>
      <c r="K618" s="119"/>
      <c r="L618" s="119"/>
      <c r="M618" s="119"/>
      <c r="N618" s="119"/>
      <c r="O618" s="119"/>
      <c r="P618" s="119"/>
      <c r="Q618" s="119"/>
      <c r="R618" s="119"/>
      <c r="S618" s="119"/>
      <c r="T618" s="119"/>
      <c r="U618" s="119"/>
      <c r="V618" s="119"/>
    </row>
    <row r="619" spans="1:22" ht="15.75" customHeight="1">
      <c r="A619" s="118"/>
      <c r="B619" s="118"/>
      <c r="C619" s="118"/>
      <c r="D619" s="118"/>
      <c r="E619" s="119"/>
      <c r="F619" s="119"/>
      <c r="G619" s="119"/>
      <c r="H619" s="119"/>
      <c r="I619" s="119"/>
      <c r="J619" s="119"/>
      <c r="K619" s="119"/>
      <c r="L619" s="119"/>
      <c r="M619" s="119"/>
      <c r="N619" s="119"/>
      <c r="O619" s="119"/>
      <c r="P619" s="119"/>
      <c r="Q619" s="119"/>
      <c r="R619" s="119"/>
      <c r="S619" s="119"/>
      <c r="T619" s="119"/>
      <c r="U619" s="119"/>
      <c r="V619" s="119"/>
    </row>
    <row r="620" spans="1:22" ht="15.75" customHeight="1">
      <c r="A620" s="118"/>
      <c r="B620" s="118"/>
      <c r="C620" s="118"/>
      <c r="D620" s="118"/>
      <c r="E620" s="119"/>
      <c r="F620" s="119"/>
      <c r="G620" s="119"/>
      <c r="H620" s="119"/>
      <c r="I620" s="119"/>
      <c r="J620" s="119"/>
      <c r="K620" s="119"/>
      <c r="L620" s="119"/>
      <c r="M620" s="119"/>
      <c r="N620" s="119"/>
      <c r="O620" s="119"/>
      <c r="P620" s="119"/>
      <c r="Q620" s="119"/>
      <c r="R620" s="119"/>
      <c r="S620" s="119"/>
      <c r="T620" s="119"/>
      <c r="U620" s="119"/>
      <c r="V620" s="119"/>
    </row>
    <row r="621" spans="1:22" ht="15.75" customHeight="1">
      <c r="A621" s="118"/>
      <c r="B621" s="118"/>
      <c r="C621" s="118"/>
      <c r="D621" s="118"/>
      <c r="E621" s="119"/>
      <c r="F621" s="119"/>
      <c r="G621" s="119"/>
      <c r="H621" s="119"/>
      <c r="I621" s="119"/>
      <c r="J621" s="119"/>
      <c r="K621" s="119"/>
      <c r="L621" s="119"/>
      <c r="M621" s="119"/>
      <c r="N621" s="119"/>
      <c r="O621" s="119"/>
      <c r="P621" s="119"/>
      <c r="Q621" s="119"/>
      <c r="R621" s="119"/>
      <c r="S621" s="119"/>
      <c r="T621" s="119"/>
      <c r="U621" s="119"/>
      <c r="V621" s="119"/>
    </row>
    <row r="622" spans="1:22" ht="15.75" customHeight="1">
      <c r="A622" s="118"/>
      <c r="B622" s="118"/>
      <c r="C622" s="118"/>
      <c r="D622" s="118"/>
      <c r="E622" s="119"/>
      <c r="F622" s="119"/>
      <c r="G622" s="119"/>
      <c r="H622" s="119"/>
      <c r="I622" s="119"/>
      <c r="J622" s="119"/>
      <c r="K622" s="119"/>
      <c r="L622" s="119"/>
      <c r="M622" s="119"/>
      <c r="N622" s="119"/>
      <c r="O622" s="119"/>
      <c r="P622" s="119"/>
      <c r="Q622" s="119"/>
      <c r="R622" s="119"/>
      <c r="S622" s="119"/>
      <c r="T622" s="119"/>
      <c r="U622" s="119"/>
      <c r="V622" s="119"/>
    </row>
    <row r="623" spans="1:22" ht="15.75" customHeight="1">
      <c r="A623" s="118"/>
      <c r="B623" s="118"/>
      <c r="C623" s="118"/>
      <c r="D623" s="118"/>
      <c r="E623" s="119"/>
      <c r="F623" s="119"/>
      <c r="G623" s="119"/>
      <c r="H623" s="119"/>
      <c r="I623" s="119"/>
      <c r="J623" s="119"/>
      <c r="K623" s="119"/>
      <c r="L623" s="119"/>
      <c r="M623" s="119"/>
      <c r="N623" s="119"/>
      <c r="O623" s="119"/>
      <c r="P623" s="119"/>
      <c r="Q623" s="119"/>
      <c r="R623" s="119"/>
      <c r="S623" s="119"/>
      <c r="T623" s="119"/>
      <c r="U623" s="119"/>
      <c r="V623" s="119"/>
    </row>
    <row r="624" spans="1:22" ht="15.75" customHeight="1">
      <c r="A624" s="118"/>
      <c r="B624" s="118"/>
      <c r="C624" s="118"/>
      <c r="D624" s="118"/>
      <c r="E624" s="119"/>
      <c r="F624" s="119"/>
      <c r="G624" s="119"/>
      <c r="H624" s="119"/>
      <c r="I624" s="119"/>
      <c r="J624" s="119"/>
      <c r="K624" s="119"/>
      <c r="L624" s="119"/>
      <c r="M624" s="119"/>
      <c r="N624" s="119"/>
      <c r="O624" s="119"/>
      <c r="P624" s="119"/>
      <c r="Q624" s="119"/>
      <c r="R624" s="119"/>
      <c r="S624" s="119"/>
      <c r="T624" s="119"/>
      <c r="U624" s="119"/>
      <c r="V624" s="119"/>
    </row>
    <row r="625" spans="1:22" ht="15.75" customHeight="1">
      <c r="A625" s="118"/>
      <c r="B625" s="118"/>
      <c r="C625" s="118"/>
      <c r="D625" s="118"/>
      <c r="E625" s="119"/>
      <c r="F625" s="119"/>
      <c r="G625" s="119"/>
      <c r="H625" s="119"/>
      <c r="I625" s="119"/>
      <c r="J625" s="119"/>
      <c r="K625" s="119"/>
      <c r="L625" s="119"/>
      <c r="M625" s="119"/>
      <c r="N625" s="119"/>
      <c r="O625" s="119"/>
      <c r="P625" s="119"/>
      <c r="Q625" s="119"/>
      <c r="R625" s="119"/>
      <c r="S625" s="119"/>
      <c r="T625" s="119"/>
      <c r="U625" s="119"/>
      <c r="V625" s="119"/>
    </row>
    <row r="626" spans="1:22" ht="15.75" customHeight="1">
      <c r="A626" s="118"/>
      <c r="B626" s="118"/>
      <c r="C626" s="118"/>
      <c r="D626" s="118"/>
      <c r="E626" s="119"/>
      <c r="F626" s="119"/>
      <c r="G626" s="119"/>
      <c r="H626" s="119"/>
      <c r="I626" s="119"/>
      <c r="J626" s="119"/>
      <c r="K626" s="119"/>
      <c r="L626" s="119"/>
      <c r="M626" s="119"/>
      <c r="N626" s="119"/>
      <c r="O626" s="119"/>
      <c r="P626" s="119"/>
      <c r="Q626" s="119"/>
      <c r="R626" s="119"/>
      <c r="S626" s="119"/>
      <c r="T626" s="119"/>
      <c r="U626" s="119"/>
      <c r="V626" s="119"/>
    </row>
    <row r="627" spans="1:22" ht="15.75" customHeight="1">
      <c r="A627" s="118"/>
      <c r="B627" s="118"/>
      <c r="C627" s="118"/>
      <c r="D627" s="118"/>
      <c r="E627" s="119"/>
      <c r="F627" s="119"/>
      <c r="G627" s="119"/>
      <c r="H627" s="119"/>
      <c r="I627" s="119"/>
      <c r="J627" s="119"/>
      <c r="K627" s="119"/>
      <c r="L627" s="119"/>
      <c r="M627" s="119"/>
      <c r="N627" s="119"/>
      <c r="O627" s="119"/>
      <c r="P627" s="119"/>
      <c r="Q627" s="119"/>
      <c r="R627" s="119"/>
      <c r="S627" s="119"/>
      <c r="T627" s="119"/>
      <c r="U627" s="119"/>
      <c r="V627" s="119"/>
    </row>
    <row r="628" spans="1:22" ht="15.75" customHeight="1">
      <c r="A628" s="118"/>
      <c r="B628" s="118"/>
      <c r="C628" s="118"/>
      <c r="D628" s="118"/>
      <c r="E628" s="119"/>
      <c r="F628" s="119"/>
      <c r="G628" s="119"/>
      <c r="H628" s="119"/>
      <c r="I628" s="119"/>
      <c r="J628" s="119"/>
      <c r="K628" s="119"/>
      <c r="L628" s="119"/>
      <c r="M628" s="119"/>
      <c r="N628" s="119"/>
      <c r="O628" s="119"/>
      <c r="P628" s="119"/>
      <c r="Q628" s="119"/>
      <c r="R628" s="119"/>
      <c r="S628" s="119"/>
      <c r="T628" s="119"/>
      <c r="U628" s="119"/>
      <c r="V628" s="119"/>
    </row>
    <row r="629" spans="1:22" ht="15.75" customHeight="1">
      <c r="A629" s="118"/>
      <c r="B629" s="118"/>
      <c r="C629" s="118"/>
      <c r="D629" s="118"/>
      <c r="E629" s="119"/>
      <c r="F629" s="119"/>
      <c r="G629" s="119"/>
      <c r="H629" s="119"/>
      <c r="I629" s="119"/>
      <c r="J629" s="119"/>
      <c r="K629" s="119"/>
      <c r="L629" s="119"/>
      <c r="M629" s="119"/>
      <c r="N629" s="119"/>
      <c r="O629" s="119"/>
      <c r="P629" s="119"/>
      <c r="Q629" s="119"/>
      <c r="R629" s="119"/>
      <c r="S629" s="119"/>
      <c r="T629" s="119"/>
      <c r="U629" s="119"/>
      <c r="V629" s="119"/>
    </row>
    <row r="630" spans="1:22" ht="15.75" customHeight="1">
      <c r="A630" s="118"/>
      <c r="B630" s="118"/>
      <c r="C630" s="118"/>
      <c r="D630" s="118"/>
      <c r="E630" s="119"/>
      <c r="F630" s="119"/>
      <c r="G630" s="119"/>
      <c r="H630" s="119"/>
      <c r="I630" s="119"/>
      <c r="J630" s="119"/>
      <c r="K630" s="119"/>
      <c r="L630" s="119"/>
      <c r="M630" s="119"/>
      <c r="N630" s="119"/>
      <c r="O630" s="119"/>
      <c r="P630" s="119"/>
      <c r="Q630" s="119"/>
      <c r="R630" s="119"/>
      <c r="S630" s="119"/>
      <c r="T630" s="119"/>
      <c r="U630" s="119"/>
      <c r="V630" s="119"/>
    </row>
    <row r="631" spans="1:22" ht="15.75" customHeight="1">
      <c r="A631" s="118"/>
      <c r="B631" s="118"/>
      <c r="C631" s="118"/>
      <c r="D631" s="118"/>
      <c r="E631" s="119"/>
      <c r="F631" s="119"/>
      <c r="G631" s="119"/>
      <c r="H631" s="119"/>
      <c r="I631" s="119"/>
      <c r="J631" s="119"/>
      <c r="K631" s="119"/>
      <c r="L631" s="119"/>
      <c r="M631" s="119"/>
      <c r="N631" s="119"/>
      <c r="O631" s="119"/>
      <c r="P631" s="119"/>
      <c r="Q631" s="119"/>
      <c r="R631" s="119"/>
      <c r="S631" s="119"/>
      <c r="T631" s="119"/>
      <c r="U631" s="119"/>
      <c r="V631" s="119"/>
    </row>
    <row r="632" spans="1:22" ht="15.75" customHeight="1">
      <c r="A632" s="118"/>
      <c r="B632" s="118"/>
      <c r="C632" s="118"/>
      <c r="D632" s="118"/>
      <c r="E632" s="119"/>
      <c r="F632" s="119"/>
      <c r="G632" s="119"/>
      <c r="H632" s="119"/>
      <c r="I632" s="119"/>
      <c r="J632" s="119"/>
      <c r="K632" s="119"/>
      <c r="L632" s="119"/>
      <c r="M632" s="119"/>
      <c r="N632" s="119"/>
      <c r="O632" s="119"/>
      <c r="P632" s="119"/>
      <c r="Q632" s="119"/>
      <c r="R632" s="119"/>
      <c r="S632" s="119"/>
      <c r="T632" s="119"/>
      <c r="U632" s="119"/>
      <c r="V632" s="119"/>
    </row>
    <row r="633" spans="1:22" ht="15.75" customHeight="1">
      <c r="A633" s="118"/>
      <c r="B633" s="118"/>
      <c r="C633" s="118"/>
      <c r="D633" s="118"/>
      <c r="E633" s="119"/>
      <c r="F633" s="119"/>
      <c r="G633" s="119"/>
      <c r="H633" s="119"/>
      <c r="I633" s="119"/>
      <c r="J633" s="119"/>
      <c r="K633" s="119"/>
      <c r="L633" s="119"/>
      <c r="M633" s="119"/>
      <c r="N633" s="119"/>
      <c r="O633" s="119"/>
      <c r="P633" s="119"/>
      <c r="Q633" s="119"/>
      <c r="R633" s="119"/>
      <c r="S633" s="119"/>
      <c r="T633" s="119"/>
      <c r="U633" s="119"/>
      <c r="V633" s="119"/>
    </row>
    <row r="634" spans="1:22" ht="15.75" customHeight="1">
      <c r="A634" s="118"/>
      <c r="B634" s="118"/>
      <c r="C634" s="118"/>
      <c r="D634" s="118"/>
      <c r="E634" s="119"/>
      <c r="F634" s="119"/>
      <c r="G634" s="119"/>
      <c r="H634" s="119"/>
      <c r="I634" s="119"/>
      <c r="J634" s="119"/>
      <c r="K634" s="119"/>
      <c r="L634" s="119"/>
      <c r="M634" s="119"/>
      <c r="N634" s="119"/>
      <c r="O634" s="119"/>
      <c r="P634" s="119"/>
      <c r="Q634" s="119"/>
      <c r="R634" s="119"/>
      <c r="S634" s="119"/>
      <c r="T634" s="119"/>
      <c r="U634" s="119"/>
      <c r="V634" s="119"/>
    </row>
    <row r="635" spans="1:22" ht="15.75" customHeight="1">
      <c r="A635" s="118"/>
      <c r="B635" s="118"/>
      <c r="C635" s="118"/>
      <c r="D635" s="118"/>
      <c r="E635" s="119"/>
      <c r="F635" s="119"/>
      <c r="G635" s="119"/>
      <c r="H635" s="119"/>
      <c r="I635" s="119"/>
      <c r="J635" s="119"/>
      <c r="K635" s="119"/>
      <c r="L635" s="119"/>
      <c r="M635" s="119"/>
      <c r="N635" s="119"/>
      <c r="O635" s="119"/>
      <c r="P635" s="119"/>
      <c r="Q635" s="119"/>
      <c r="R635" s="119"/>
      <c r="S635" s="119"/>
      <c r="T635" s="119"/>
      <c r="U635" s="119"/>
      <c r="V635" s="119"/>
    </row>
    <row r="636" spans="1:22" ht="15.75" customHeight="1">
      <c r="A636" s="118"/>
      <c r="B636" s="118"/>
      <c r="C636" s="118"/>
      <c r="D636" s="118"/>
      <c r="E636" s="119"/>
      <c r="F636" s="119"/>
      <c r="G636" s="119"/>
      <c r="H636" s="119"/>
      <c r="I636" s="119"/>
      <c r="J636" s="119"/>
      <c r="K636" s="119"/>
      <c r="L636" s="119"/>
      <c r="M636" s="119"/>
      <c r="N636" s="119"/>
      <c r="O636" s="119"/>
      <c r="P636" s="119"/>
      <c r="Q636" s="119"/>
      <c r="R636" s="119"/>
      <c r="S636" s="119"/>
      <c r="T636" s="119"/>
      <c r="U636" s="119"/>
      <c r="V636" s="119"/>
    </row>
    <row r="637" spans="1:22" ht="15.75" customHeight="1">
      <c r="A637" s="118"/>
      <c r="B637" s="118"/>
      <c r="C637" s="118"/>
      <c r="D637" s="118"/>
      <c r="E637" s="119"/>
      <c r="F637" s="119"/>
      <c r="G637" s="119"/>
      <c r="H637" s="119"/>
      <c r="I637" s="119"/>
      <c r="J637" s="119"/>
      <c r="K637" s="119"/>
      <c r="L637" s="119"/>
      <c r="M637" s="119"/>
      <c r="N637" s="119"/>
      <c r="O637" s="119"/>
      <c r="P637" s="119"/>
      <c r="Q637" s="119"/>
      <c r="R637" s="119"/>
      <c r="S637" s="119"/>
      <c r="T637" s="119"/>
      <c r="U637" s="119"/>
      <c r="V637" s="119"/>
    </row>
    <row r="638" spans="1:22" ht="15.75" customHeight="1">
      <c r="A638" s="118"/>
      <c r="B638" s="118"/>
      <c r="C638" s="118"/>
      <c r="D638" s="118"/>
      <c r="E638" s="119"/>
      <c r="F638" s="119"/>
      <c r="G638" s="119"/>
      <c r="H638" s="119"/>
      <c r="I638" s="119"/>
      <c r="J638" s="119"/>
      <c r="K638" s="119"/>
      <c r="L638" s="119"/>
      <c r="M638" s="119"/>
      <c r="N638" s="119"/>
      <c r="O638" s="119"/>
      <c r="P638" s="119"/>
      <c r="Q638" s="119"/>
      <c r="R638" s="119"/>
      <c r="S638" s="119"/>
      <c r="T638" s="119"/>
      <c r="U638" s="119"/>
      <c r="V638" s="119"/>
    </row>
    <row r="639" spans="1:22" ht="15.75" customHeight="1">
      <c r="A639" s="118"/>
      <c r="B639" s="118"/>
      <c r="C639" s="118"/>
      <c r="D639" s="118"/>
      <c r="E639" s="119"/>
      <c r="F639" s="119"/>
      <c r="G639" s="119"/>
      <c r="H639" s="119"/>
      <c r="I639" s="119"/>
      <c r="J639" s="119"/>
      <c r="K639" s="119"/>
      <c r="L639" s="119"/>
      <c r="M639" s="119"/>
      <c r="N639" s="119"/>
      <c r="O639" s="119"/>
      <c r="P639" s="119"/>
      <c r="Q639" s="119"/>
      <c r="R639" s="119"/>
      <c r="S639" s="119"/>
      <c r="T639" s="119"/>
      <c r="U639" s="119"/>
      <c r="V639" s="119"/>
    </row>
    <row r="640" spans="1:22" ht="15.75" customHeight="1">
      <c r="A640" s="118"/>
      <c r="B640" s="118"/>
      <c r="C640" s="118"/>
      <c r="D640" s="118"/>
      <c r="E640" s="119"/>
      <c r="F640" s="119"/>
      <c r="G640" s="119"/>
      <c r="H640" s="119"/>
      <c r="I640" s="119"/>
      <c r="J640" s="119"/>
      <c r="K640" s="119"/>
      <c r="L640" s="119"/>
      <c r="M640" s="119"/>
      <c r="N640" s="119"/>
      <c r="O640" s="119"/>
      <c r="P640" s="119"/>
      <c r="Q640" s="119"/>
      <c r="R640" s="119"/>
      <c r="S640" s="119"/>
      <c r="T640" s="119"/>
      <c r="U640" s="119"/>
      <c r="V640" s="119"/>
    </row>
    <row r="641" spans="1:22" ht="15.75" customHeight="1">
      <c r="A641" s="118"/>
      <c r="B641" s="118"/>
      <c r="C641" s="118"/>
      <c r="D641" s="118"/>
      <c r="E641" s="119"/>
      <c r="F641" s="119"/>
      <c r="G641" s="119"/>
      <c r="H641" s="119"/>
      <c r="I641" s="119"/>
      <c r="J641" s="119"/>
      <c r="K641" s="119"/>
      <c r="L641" s="119"/>
      <c r="M641" s="119"/>
      <c r="N641" s="119"/>
      <c r="O641" s="119"/>
      <c r="P641" s="119"/>
      <c r="Q641" s="119"/>
      <c r="R641" s="119"/>
      <c r="S641" s="119"/>
      <c r="T641" s="119"/>
      <c r="U641" s="119"/>
      <c r="V641" s="119"/>
    </row>
    <row r="642" spans="1:22" ht="15.75" customHeight="1">
      <c r="A642" s="118"/>
      <c r="B642" s="118"/>
      <c r="C642" s="118"/>
      <c r="D642" s="118"/>
      <c r="E642" s="119"/>
      <c r="F642" s="119"/>
      <c r="G642" s="119"/>
      <c r="H642" s="119"/>
      <c r="I642" s="119"/>
      <c r="J642" s="119"/>
      <c r="K642" s="119"/>
      <c r="L642" s="119"/>
      <c r="M642" s="119"/>
      <c r="N642" s="119"/>
      <c r="O642" s="119"/>
      <c r="P642" s="119"/>
      <c r="Q642" s="119"/>
      <c r="R642" s="119"/>
      <c r="S642" s="119"/>
      <c r="T642" s="119"/>
      <c r="U642" s="119"/>
      <c r="V642" s="119"/>
    </row>
    <row r="643" spans="1:22" ht="15.75" customHeight="1">
      <c r="A643" s="118"/>
      <c r="B643" s="118"/>
      <c r="C643" s="118"/>
      <c r="D643" s="118"/>
      <c r="E643" s="119"/>
      <c r="F643" s="119"/>
      <c r="G643" s="119"/>
      <c r="H643" s="119"/>
      <c r="I643" s="119"/>
      <c r="J643" s="119"/>
      <c r="K643" s="119"/>
      <c r="L643" s="119"/>
      <c r="M643" s="119"/>
      <c r="N643" s="119"/>
      <c r="O643" s="119"/>
      <c r="P643" s="119"/>
      <c r="Q643" s="119"/>
      <c r="R643" s="119"/>
      <c r="S643" s="119"/>
      <c r="T643" s="119"/>
      <c r="U643" s="119"/>
      <c r="V643" s="119"/>
    </row>
    <row r="644" spans="1:22" ht="15.75" customHeight="1">
      <c r="A644" s="118"/>
      <c r="B644" s="118"/>
      <c r="C644" s="118"/>
      <c r="D644" s="118"/>
      <c r="E644" s="119"/>
      <c r="F644" s="119"/>
      <c r="G644" s="119"/>
      <c r="H644" s="119"/>
      <c r="I644" s="119"/>
      <c r="J644" s="119"/>
      <c r="K644" s="119"/>
      <c r="L644" s="119"/>
      <c r="M644" s="119"/>
      <c r="N644" s="119"/>
      <c r="O644" s="119"/>
      <c r="P644" s="119"/>
      <c r="Q644" s="119"/>
      <c r="R644" s="119"/>
      <c r="S644" s="119"/>
      <c r="T644" s="119"/>
      <c r="U644" s="119"/>
      <c r="V644" s="119"/>
    </row>
    <row r="645" spans="1:22" ht="15.75" customHeight="1">
      <c r="A645" s="118"/>
      <c r="B645" s="118"/>
      <c r="C645" s="118"/>
      <c r="D645" s="118"/>
      <c r="E645" s="119"/>
      <c r="F645" s="119"/>
      <c r="G645" s="119"/>
      <c r="H645" s="119"/>
      <c r="I645" s="119"/>
      <c r="J645" s="119"/>
      <c r="K645" s="119"/>
      <c r="L645" s="119"/>
      <c r="M645" s="119"/>
      <c r="N645" s="119"/>
      <c r="O645" s="119"/>
      <c r="P645" s="119"/>
      <c r="Q645" s="119"/>
      <c r="R645" s="119"/>
      <c r="S645" s="119"/>
      <c r="T645" s="119"/>
      <c r="U645" s="119"/>
      <c r="V645" s="119"/>
    </row>
    <row r="646" spans="1:22" ht="15.75" customHeight="1">
      <c r="A646" s="118"/>
      <c r="B646" s="118"/>
      <c r="C646" s="118"/>
      <c r="D646" s="118"/>
      <c r="E646" s="119"/>
      <c r="F646" s="119"/>
      <c r="G646" s="119"/>
      <c r="H646" s="119"/>
      <c r="I646" s="119"/>
      <c r="J646" s="119"/>
      <c r="K646" s="119"/>
      <c r="L646" s="119"/>
      <c r="M646" s="119"/>
      <c r="N646" s="119"/>
      <c r="O646" s="119"/>
      <c r="P646" s="119"/>
      <c r="Q646" s="119"/>
      <c r="R646" s="119"/>
      <c r="S646" s="119"/>
      <c r="T646" s="119"/>
      <c r="U646" s="119"/>
      <c r="V646" s="119"/>
    </row>
    <row r="647" spans="1:22" ht="15.75" customHeight="1">
      <c r="A647" s="118"/>
      <c r="B647" s="118"/>
      <c r="C647" s="118"/>
      <c r="D647" s="118"/>
      <c r="E647" s="119"/>
      <c r="F647" s="119"/>
      <c r="G647" s="119"/>
      <c r="H647" s="119"/>
      <c r="I647" s="119"/>
      <c r="J647" s="119"/>
      <c r="K647" s="119"/>
      <c r="L647" s="119"/>
      <c r="M647" s="119"/>
      <c r="N647" s="119"/>
      <c r="O647" s="119"/>
      <c r="P647" s="119"/>
      <c r="Q647" s="119"/>
      <c r="R647" s="119"/>
      <c r="S647" s="119"/>
      <c r="T647" s="119"/>
      <c r="U647" s="119"/>
      <c r="V647" s="119"/>
    </row>
    <row r="648" spans="1:22" ht="15.75" customHeight="1">
      <c r="A648" s="118"/>
      <c r="B648" s="118"/>
      <c r="C648" s="118"/>
      <c r="D648" s="118"/>
      <c r="E648" s="119"/>
      <c r="F648" s="119"/>
      <c r="G648" s="119"/>
      <c r="H648" s="119"/>
      <c r="I648" s="119"/>
      <c r="J648" s="119"/>
      <c r="K648" s="119"/>
      <c r="L648" s="119"/>
      <c r="M648" s="119"/>
      <c r="N648" s="119"/>
      <c r="O648" s="119"/>
      <c r="P648" s="119"/>
      <c r="Q648" s="119"/>
      <c r="R648" s="119"/>
      <c r="S648" s="119"/>
      <c r="T648" s="119"/>
      <c r="U648" s="119"/>
      <c r="V648" s="119"/>
    </row>
    <row r="649" spans="1:22" ht="15.75" customHeight="1">
      <c r="A649" s="118"/>
      <c r="B649" s="118"/>
      <c r="C649" s="118"/>
      <c r="D649" s="118"/>
      <c r="E649" s="119"/>
      <c r="F649" s="119"/>
      <c r="G649" s="119"/>
      <c r="H649" s="119"/>
      <c r="I649" s="119"/>
      <c r="J649" s="119"/>
      <c r="K649" s="119"/>
      <c r="L649" s="119"/>
      <c r="M649" s="119"/>
      <c r="N649" s="119"/>
      <c r="O649" s="119"/>
      <c r="P649" s="119"/>
      <c r="Q649" s="119"/>
      <c r="R649" s="119"/>
      <c r="S649" s="119"/>
      <c r="T649" s="119"/>
      <c r="U649" s="119"/>
      <c r="V649" s="119"/>
    </row>
    <row r="650" spans="1:22" ht="15.75" customHeight="1">
      <c r="A650" s="118"/>
      <c r="B650" s="118"/>
      <c r="C650" s="118"/>
      <c r="D650" s="118"/>
      <c r="E650" s="119"/>
      <c r="F650" s="119"/>
      <c r="G650" s="119"/>
      <c r="H650" s="119"/>
      <c r="I650" s="119"/>
      <c r="J650" s="119"/>
      <c r="K650" s="119"/>
      <c r="L650" s="119"/>
      <c r="M650" s="119"/>
      <c r="N650" s="119"/>
      <c r="O650" s="119"/>
      <c r="P650" s="119"/>
      <c r="Q650" s="119"/>
      <c r="R650" s="119"/>
      <c r="S650" s="119"/>
      <c r="T650" s="119"/>
      <c r="U650" s="119"/>
      <c r="V650" s="119"/>
    </row>
    <row r="651" spans="1:22" ht="15.75" customHeight="1">
      <c r="A651" s="118"/>
      <c r="B651" s="118"/>
      <c r="C651" s="118"/>
      <c r="D651" s="118"/>
      <c r="E651" s="119"/>
      <c r="F651" s="119"/>
      <c r="G651" s="119"/>
      <c r="H651" s="119"/>
      <c r="I651" s="119"/>
      <c r="J651" s="119"/>
      <c r="K651" s="119"/>
      <c r="L651" s="119"/>
      <c r="M651" s="119"/>
      <c r="N651" s="119"/>
      <c r="O651" s="119"/>
      <c r="P651" s="119"/>
      <c r="Q651" s="119"/>
      <c r="R651" s="119"/>
      <c r="S651" s="119"/>
      <c r="T651" s="119"/>
      <c r="U651" s="119"/>
      <c r="V651" s="119"/>
    </row>
    <row r="652" spans="1:22" ht="15.75" customHeight="1">
      <c r="A652" s="118"/>
      <c r="B652" s="118"/>
      <c r="C652" s="118"/>
      <c r="D652" s="118"/>
      <c r="E652" s="119"/>
      <c r="F652" s="119"/>
      <c r="G652" s="119"/>
      <c r="H652" s="119"/>
      <c r="I652" s="119"/>
      <c r="J652" s="119"/>
      <c r="K652" s="119"/>
      <c r="L652" s="119"/>
      <c r="M652" s="119"/>
      <c r="N652" s="119"/>
      <c r="O652" s="119"/>
      <c r="P652" s="119"/>
      <c r="Q652" s="119"/>
      <c r="R652" s="119"/>
      <c r="S652" s="119"/>
      <c r="T652" s="119"/>
      <c r="U652" s="119"/>
      <c r="V652" s="119"/>
    </row>
    <row r="653" spans="1:22" ht="15.75" customHeight="1">
      <c r="A653" s="118"/>
      <c r="B653" s="118"/>
      <c r="C653" s="118"/>
      <c r="D653" s="118"/>
      <c r="E653" s="119"/>
      <c r="F653" s="119"/>
      <c r="G653" s="119"/>
      <c r="H653" s="119"/>
      <c r="I653" s="119"/>
      <c r="J653" s="119"/>
      <c r="K653" s="119"/>
      <c r="L653" s="119"/>
      <c r="M653" s="119"/>
      <c r="N653" s="119"/>
      <c r="O653" s="119"/>
      <c r="P653" s="119"/>
      <c r="Q653" s="119"/>
      <c r="R653" s="119"/>
      <c r="S653" s="119"/>
      <c r="T653" s="119"/>
      <c r="U653" s="119"/>
      <c r="V653" s="119"/>
    </row>
    <row r="654" spans="1:22" ht="15.75" customHeight="1">
      <c r="A654" s="118"/>
      <c r="B654" s="118"/>
      <c r="C654" s="118"/>
      <c r="D654" s="118"/>
      <c r="E654" s="119"/>
      <c r="F654" s="119"/>
      <c r="G654" s="119"/>
      <c r="H654" s="119"/>
      <c r="I654" s="119"/>
      <c r="J654" s="119"/>
      <c r="K654" s="119"/>
      <c r="L654" s="119"/>
      <c r="M654" s="119"/>
      <c r="N654" s="119"/>
      <c r="O654" s="119"/>
      <c r="P654" s="119"/>
      <c r="Q654" s="119"/>
      <c r="R654" s="119"/>
      <c r="S654" s="119"/>
      <c r="T654" s="119"/>
      <c r="U654" s="119"/>
      <c r="V654" s="119"/>
    </row>
    <row r="655" spans="1:22" ht="15.75" customHeight="1">
      <c r="A655" s="118"/>
      <c r="B655" s="118"/>
      <c r="C655" s="118"/>
      <c r="D655" s="118"/>
      <c r="E655" s="119"/>
      <c r="F655" s="119"/>
      <c r="G655" s="119"/>
      <c r="H655" s="119"/>
      <c r="I655" s="119"/>
      <c r="J655" s="119"/>
      <c r="K655" s="119"/>
      <c r="L655" s="119"/>
      <c r="M655" s="119"/>
      <c r="N655" s="119"/>
      <c r="O655" s="119"/>
      <c r="P655" s="119"/>
      <c r="Q655" s="119"/>
      <c r="R655" s="119"/>
      <c r="S655" s="119"/>
      <c r="T655" s="119"/>
      <c r="U655" s="119"/>
      <c r="V655" s="119"/>
    </row>
    <row r="656" spans="1:22" ht="15.75" customHeight="1">
      <c r="A656" s="118"/>
      <c r="B656" s="118"/>
      <c r="C656" s="118"/>
      <c r="D656" s="118"/>
      <c r="E656" s="119"/>
      <c r="F656" s="119"/>
      <c r="G656" s="119"/>
      <c r="H656" s="119"/>
      <c r="I656" s="119"/>
      <c r="J656" s="119"/>
      <c r="K656" s="119"/>
      <c r="L656" s="119"/>
      <c r="M656" s="119"/>
      <c r="N656" s="119"/>
      <c r="O656" s="119"/>
      <c r="P656" s="119"/>
      <c r="Q656" s="119"/>
      <c r="R656" s="119"/>
      <c r="S656" s="119"/>
      <c r="T656" s="119"/>
      <c r="U656" s="119"/>
      <c r="V656" s="119"/>
    </row>
    <row r="657" spans="1:22" ht="15.75" customHeight="1">
      <c r="A657" s="118"/>
      <c r="B657" s="118"/>
      <c r="C657" s="118"/>
      <c r="D657" s="118"/>
      <c r="E657" s="119"/>
      <c r="F657" s="119"/>
      <c r="G657" s="119"/>
      <c r="H657" s="119"/>
      <c r="I657" s="119"/>
      <c r="J657" s="119"/>
      <c r="K657" s="119"/>
      <c r="L657" s="119"/>
      <c r="M657" s="119"/>
      <c r="N657" s="119"/>
      <c r="O657" s="119"/>
      <c r="P657" s="119"/>
      <c r="Q657" s="119"/>
      <c r="R657" s="119"/>
      <c r="S657" s="119"/>
      <c r="T657" s="119"/>
      <c r="U657" s="119"/>
      <c r="V657" s="119"/>
    </row>
    <row r="658" spans="1:22" ht="15.75" customHeight="1">
      <c r="A658" s="118"/>
      <c r="B658" s="118"/>
      <c r="C658" s="118"/>
      <c r="D658" s="118"/>
      <c r="E658" s="119"/>
      <c r="F658" s="119"/>
      <c r="G658" s="119"/>
      <c r="H658" s="119"/>
      <c r="I658" s="119"/>
      <c r="J658" s="119"/>
      <c r="K658" s="119"/>
      <c r="L658" s="119"/>
      <c r="M658" s="119"/>
      <c r="N658" s="119"/>
      <c r="O658" s="119"/>
      <c r="P658" s="119"/>
      <c r="Q658" s="119"/>
      <c r="R658" s="119"/>
      <c r="S658" s="119"/>
      <c r="T658" s="119"/>
      <c r="U658" s="119"/>
      <c r="V658" s="119"/>
    </row>
    <row r="659" spans="1:22" ht="15.75" customHeight="1">
      <c r="A659" s="118"/>
      <c r="B659" s="118"/>
      <c r="C659" s="118"/>
      <c r="D659" s="118"/>
      <c r="E659" s="119"/>
      <c r="F659" s="119"/>
      <c r="G659" s="119"/>
      <c r="H659" s="119"/>
      <c r="I659" s="119"/>
      <c r="J659" s="119"/>
      <c r="K659" s="119"/>
      <c r="L659" s="119"/>
      <c r="M659" s="119"/>
      <c r="N659" s="119"/>
      <c r="O659" s="119"/>
      <c r="P659" s="119"/>
      <c r="Q659" s="119"/>
      <c r="R659" s="119"/>
      <c r="S659" s="119"/>
      <c r="T659" s="119"/>
      <c r="U659" s="119"/>
      <c r="V659" s="119"/>
    </row>
    <row r="660" spans="1:22" ht="15.75" customHeight="1">
      <c r="A660" s="118"/>
      <c r="B660" s="118"/>
      <c r="C660" s="118"/>
      <c r="D660" s="118"/>
      <c r="E660" s="119"/>
      <c r="F660" s="119"/>
      <c r="G660" s="119"/>
      <c r="H660" s="119"/>
      <c r="I660" s="119"/>
      <c r="J660" s="119"/>
      <c r="K660" s="119"/>
      <c r="L660" s="119"/>
      <c r="M660" s="119"/>
      <c r="N660" s="119"/>
      <c r="O660" s="119"/>
      <c r="P660" s="119"/>
      <c r="Q660" s="119"/>
      <c r="R660" s="119"/>
      <c r="S660" s="119"/>
      <c r="T660" s="119"/>
      <c r="U660" s="119"/>
      <c r="V660" s="119"/>
    </row>
    <row r="661" spans="1:22" ht="15.75" customHeight="1">
      <c r="A661" s="118"/>
      <c r="B661" s="118"/>
      <c r="C661" s="118"/>
      <c r="D661" s="118"/>
      <c r="E661" s="119"/>
      <c r="F661" s="119"/>
      <c r="G661" s="119"/>
      <c r="H661" s="119"/>
      <c r="I661" s="119"/>
      <c r="J661" s="119"/>
      <c r="K661" s="119"/>
      <c r="L661" s="119"/>
      <c r="M661" s="119"/>
      <c r="N661" s="119"/>
      <c r="O661" s="119"/>
      <c r="P661" s="119"/>
      <c r="Q661" s="119"/>
      <c r="R661" s="119"/>
      <c r="S661" s="119"/>
      <c r="T661" s="119"/>
      <c r="U661" s="119"/>
      <c r="V661" s="119"/>
    </row>
    <row r="662" spans="1:22" ht="15.75" customHeight="1">
      <c r="A662" s="118"/>
      <c r="B662" s="118"/>
      <c r="C662" s="118"/>
      <c r="D662" s="118"/>
      <c r="E662" s="119"/>
      <c r="F662" s="119"/>
      <c r="G662" s="119"/>
      <c r="H662" s="119"/>
      <c r="I662" s="119"/>
      <c r="J662" s="119"/>
      <c r="K662" s="119"/>
      <c r="L662" s="119"/>
      <c r="M662" s="119"/>
      <c r="N662" s="119"/>
      <c r="O662" s="119"/>
      <c r="P662" s="119"/>
      <c r="Q662" s="119"/>
      <c r="R662" s="119"/>
      <c r="S662" s="119"/>
      <c r="T662" s="119"/>
      <c r="U662" s="119"/>
      <c r="V662" s="119"/>
    </row>
    <row r="663" spans="1:22" ht="15.75" customHeight="1">
      <c r="A663" s="118"/>
      <c r="B663" s="118"/>
      <c r="C663" s="118"/>
      <c r="D663" s="118"/>
      <c r="E663" s="119"/>
      <c r="F663" s="119"/>
      <c r="G663" s="119"/>
      <c r="H663" s="119"/>
      <c r="I663" s="119"/>
      <c r="J663" s="119"/>
      <c r="K663" s="119"/>
      <c r="L663" s="119"/>
      <c r="M663" s="119"/>
      <c r="N663" s="119"/>
      <c r="O663" s="119"/>
      <c r="P663" s="119"/>
      <c r="Q663" s="119"/>
      <c r="R663" s="119"/>
      <c r="S663" s="119"/>
      <c r="T663" s="119"/>
      <c r="U663" s="119"/>
      <c r="V663" s="119"/>
    </row>
    <row r="664" spans="1:22" ht="15.75" customHeight="1">
      <c r="A664" s="118"/>
      <c r="B664" s="118"/>
      <c r="C664" s="118"/>
      <c r="D664" s="118"/>
      <c r="E664" s="119"/>
      <c r="F664" s="119"/>
      <c r="G664" s="119"/>
      <c r="H664" s="119"/>
      <c r="I664" s="119"/>
      <c r="J664" s="119"/>
      <c r="K664" s="119"/>
      <c r="L664" s="119"/>
      <c r="M664" s="119"/>
      <c r="N664" s="119"/>
      <c r="O664" s="119"/>
      <c r="P664" s="119"/>
      <c r="Q664" s="119"/>
      <c r="R664" s="119"/>
      <c r="S664" s="119"/>
      <c r="T664" s="119"/>
      <c r="U664" s="119"/>
      <c r="V664" s="119"/>
    </row>
    <row r="665" spans="1:22" ht="15.75" customHeight="1">
      <c r="A665" s="118"/>
      <c r="B665" s="118"/>
      <c r="C665" s="118"/>
      <c r="D665" s="118"/>
      <c r="E665" s="119"/>
      <c r="F665" s="119"/>
      <c r="G665" s="119"/>
      <c r="H665" s="119"/>
      <c r="I665" s="119"/>
      <c r="J665" s="119"/>
      <c r="K665" s="119"/>
      <c r="L665" s="119"/>
      <c r="M665" s="119"/>
      <c r="N665" s="119"/>
      <c r="O665" s="119"/>
      <c r="P665" s="119"/>
      <c r="Q665" s="119"/>
      <c r="R665" s="119"/>
      <c r="S665" s="119"/>
      <c r="T665" s="119"/>
      <c r="U665" s="119"/>
      <c r="V665" s="119"/>
    </row>
    <row r="666" spans="1:22" ht="15.75" customHeight="1">
      <c r="A666" s="118"/>
      <c r="B666" s="118"/>
      <c r="C666" s="118"/>
      <c r="D666" s="118"/>
      <c r="E666" s="119"/>
      <c r="F666" s="119"/>
      <c r="G666" s="119"/>
      <c r="H666" s="119"/>
      <c r="I666" s="119"/>
      <c r="J666" s="119"/>
      <c r="K666" s="119"/>
      <c r="L666" s="119"/>
      <c r="M666" s="119"/>
      <c r="N666" s="119"/>
      <c r="O666" s="119"/>
      <c r="P666" s="119"/>
      <c r="Q666" s="119"/>
      <c r="R666" s="119"/>
      <c r="S666" s="119"/>
      <c r="T666" s="119"/>
      <c r="U666" s="119"/>
      <c r="V666" s="119"/>
    </row>
    <row r="667" spans="1:22" ht="15.75" customHeight="1">
      <c r="A667" s="118"/>
      <c r="B667" s="118"/>
      <c r="C667" s="118"/>
      <c r="D667" s="118"/>
      <c r="E667" s="119"/>
      <c r="F667" s="119"/>
      <c r="G667" s="119"/>
      <c r="H667" s="119"/>
      <c r="I667" s="119"/>
      <c r="J667" s="119"/>
      <c r="K667" s="119"/>
      <c r="L667" s="119"/>
      <c r="M667" s="119"/>
      <c r="N667" s="119"/>
      <c r="O667" s="119"/>
      <c r="P667" s="119"/>
      <c r="Q667" s="119"/>
      <c r="R667" s="119"/>
      <c r="S667" s="119"/>
      <c r="T667" s="119"/>
      <c r="U667" s="119"/>
      <c r="V667" s="119"/>
    </row>
    <row r="668" spans="1:22" ht="15.75" customHeight="1">
      <c r="A668" s="118"/>
      <c r="B668" s="118"/>
      <c r="C668" s="118"/>
      <c r="D668" s="118"/>
      <c r="E668" s="119"/>
      <c r="F668" s="119"/>
      <c r="G668" s="119"/>
      <c r="H668" s="119"/>
      <c r="I668" s="119"/>
      <c r="J668" s="119"/>
      <c r="K668" s="119"/>
      <c r="L668" s="119"/>
      <c r="M668" s="119"/>
      <c r="N668" s="119"/>
      <c r="O668" s="119"/>
      <c r="P668" s="119"/>
      <c r="Q668" s="119"/>
      <c r="R668" s="119"/>
      <c r="S668" s="119"/>
      <c r="T668" s="119"/>
      <c r="U668" s="119"/>
      <c r="V668" s="119"/>
    </row>
    <row r="669" spans="1:22" ht="15.75" customHeight="1">
      <c r="A669" s="118"/>
      <c r="B669" s="118"/>
      <c r="C669" s="118"/>
      <c r="D669" s="118"/>
      <c r="E669" s="119"/>
      <c r="F669" s="119"/>
      <c r="G669" s="119"/>
      <c r="H669" s="119"/>
      <c r="I669" s="119"/>
      <c r="J669" s="119"/>
      <c r="K669" s="119"/>
      <c r="L669" s="119"/>
      <c r="M669" s="119"/>
      <c r="N669" s="119"/>
      <c r="O669" s="119"/>
      <c r="P669" s="119"/>
      <c r="Q669" s="119"/>
      <c r="R669" s="119"/>
      <c r="S669" s="119"/>
      <c r="T669" s="119"/>
      <c r="U669" s="119"/>
      <c r="V669" s="119"/>
    </row>
    <row r="670" spans="1:22" ht="15.75" customHeight="1">
      <c r="A670" s="118"/>
      <c r="B670" s="118"/>
      <c r="C670" s="118"/>
      <c r="D670" s="118"/>
      <c r="E670" s="119"/>
      <c r="F670" s="119"/>
      <c r="G670" s="119"/>
      <c r="H670" s="119"/>
      <c r="I670" s="119"/>
      <c r="J670" s="119"/>
      <c r="K670" s="119"/>
      <c r="L670" s="119"/>
      <c r="M670" s="119"/>
      <c r="N670" s="119"/>
      <c r="O670" s="119"/>
      <c r="P670" s="119"/>
      <c r="Q670" s="119"/>
      <c r="R670" s="119"/>
      <c r="S670" s="119"/>
      <c r="T670" s="119"/>
      <c r="U670" s="119"/>
      <c r="V670" s="119"/>
    </row>
    <row r="671" spans="1:22" ht="15.75" customHeight="1">
      <c r="A671" s="118"/>
      <c r="B671" s="118"/>
      <c r="C671" s="118"/>
      <c r="D671" s="118"/>
      <c r="E671" s="119"/>
      <c r="F671" s="119"/>
      <c r="G671" s="119"/>
      <c r="H671" s="119"/>
      <c r="I671" s="119"/>
      <c r="J671" s="119"/>
      <c r="K671" s="119"/>
      <c r="L671" s="119"/>
      <c r="M671" s="119"/>
      <c r="N671" s="119"/>
      <c r="O671" s="119"/>
      <c r="P671" s="119"/>
      <c r="Q671" s="119"/>
      <c r="R671" s="119"/>
      <c r="S671" s="119"/>
      <c r="T671" s="119"/>
      <c r="U671" s="119"/>
      <c r="V671" s="119"/>
    </row>
    <row r="672" spans="1:22" ht="15.75" customHeight="1">
      <c r="A672" s="118"/>
      <c r="B672" s="118"/>
      <c r="C672" s="118"/>
      <c r="D672" s="118"/>
      <c r="E672" s="119"/>
      <c r="F672" s="119"/>
      <c r="G672" s="119"/>
      <c r="H672" s="119"/>
      <c r="I672" s="119"/>
      <c r="J672" s="119"/>
      <c r="K672" s="119"/>
      <c r="L672" s="119"/>
      <c r="M672" s="119"/>
      <c r="N672" s="119"/>
      <c r="O672" s="119"/>
      <c r="P672" s="119"/>
      <c r="Q672" s="119"/>
      <c r="R672" s="119"/>
      <c r="S672" s="119"/>
      <c r="T672" s="119"/>
      <c r="U672" s="119"/>
      <c r="V672" s="119"/>
    </row>
    <row r="673" spans="1:22" ht="15.75" customHeight="1">
      <c r="A673" s="118"/>
      <c r="B673" s="118"/>
      <c r="C673" s="118"/>
      <c r="D673" s="118"/>
      <c r="E673" s="119"/>
      <c r="F673" s="119"/>
      <c r="G673" s="119"/>
      <c r="H673" s="119"/>
      <c r="I673" s="119"/>
      <c r="J673" s="119"/>
      <c r="K673" s="119"/>
      <c r="L673" s="119"/>
      <c r="M673" s="119"/>
      <c r="N673" s="119"/>
      <c r="O673" s="119"/>
      <c r="P673" s="119"/>
      <c r="Q673" s="119"/>
      <c r="R673" s="119"/>
      <c r="S673" s="119"/>
      <c r="T673" s="119"/>
      <c r="U673" s="119"/>
      <c r="V673" s="119"/>
    </row>
    <row r="674" spans="1:22" ht="15.75" customHeight="1">
      <c r="A674" s="118"/>
      <c r="B674" s="118"/>
      <c r="C674" s="118"/>
      <c r="D674" s="118"/>
      <c r="E674" s="119"/>
      <c r="F674" s="119"/>
      <c r="G674" s="119"/>
      <c r="H674" s="119"/>
      <c r="I674" s="119"/>
      <c r="J674" s="119"/>
      <c r="K674" s="119"/>
      <c r="L674" s="119"/>
      <c r="M674" s="119"/>
      <c r="N674" s="119"/>
      <c r="O674" s="119"/>
      <c r="P674" s="119"/>
      <c r="Q674" s="119"/>
      <c r="R674" s="119"/>
      <c r="S674" s="119"/>
      <c r="T674" s="119"/>
      <c r="U674" s="119"/>
      <c r="V674" s="119"/>
    </row>
    <row r="675" spans="1:22" ht="15.75" customHeight="1">
      <c r="A675" s="118"/>
      <c r="B675" s="118"/>
      <c r="C675" s="118"/>
      <c r="D675" s="118"/>
      <c r="E675" s="119"/>
      <c r="F675" s="119"/>
      <c r="G675" s="119"/>
      <c r="H675" s="119"/>
      <c r="I675" s="119"/>
      <c r="J675" s="119"/>
      <c r="K675" s="119"/>
      <c r="L675" s="119"/>
      <c r="M675" s="119"/>
      <c r="N675" s="119"/>
      <c r="O675" s="119"/>
      <c r="P675" s="119"/>
      <c r="Q675" s="119"/>
      <c r="R675" s="119"/>
      <c r="S675" s="119"/>
      <c r="T675" s="119"/>
      <c r="U675" s="119"/>
      <c r="V675" s="119"/>
    </row>
    <row r="676" spans="1:22" ht="15.75" customHeight="1">
      <c r="A676" s="118"/>
      <c r="B676" s="118"/>
      <c r="C676" s="118"/>
      <c r="D676" s="118"/>
      <c r="E676" s="119"/>
      <c r="F676" s="119"/>
      <c r="G676" s="119"/>
      <c r="H676" s="119"/>
      <c r="I676" s="119"/>
      <c r="J676" s="119"/>
      <c r="K676" s="119"/>
      <c r="L676" s="119"/>
      <c r="M676" s="119"/>
      <c r="N676" s="119"/>
      <c r="O676" s="119"/>
      <c r="P676" s="119"/>
      <c r="Q676" s="119"/>
      <c r="R676" s="119"/>
      <c r="S676" s="119"/>
      <c r="T676" s="119"/>
      <c r="U676" s="119"/>
      <c r="V676" s="119"/>
    </row>
    <row r="677" spans="1:22" ht="15.75" customHeight="1">
      <c r="A677" s="118"/>
      <c r="B677" s="118"/>
      <c r="C677" s="118"/>
      <c r="D677" s="118"/>
      <c r="E677" s="119"/>
      <c r="F677" s="119"/>
      <c r="G677" s="119"/>
      <c r="H677" s="119"/>
      <c r="I677" s="119"/>
      <c r="J677" s="119"/>
      <c r="K677" s="119"/>
      <c r="L677" s="119"/>
      <c r="M677" s="119"/>
      <c r="N677" s="119"/>
      <c r="O677" s="119"/>
      <c r="P677" s="119"/>
      <c r="Q677" s="119"/>
      <c r="R677" s="119"/>
      <c r="S677" s="119"/>
      <c r="T677" s="119"/>
      <c r="U677" s="119"/>
      <c r="V677" s="119"/>
    </row>
    <row r="678" spans="1:22" ht="15.75" customHeight="1">
      <c r="A678" s="118"/>
      <c r="B678" s="118"/>
      <c r="C678" s="118"/>
      <c r="D678" s="118"/>
      <c r="E678" s="119"/>
      <c r="F678" s="119"/>
      <c r="G678" s="119"/>
      <c r="H678" s="119"/>
      <c r="I678" s="119"/>
      <c r="J678" s="119"/>
      <c r="K678" s="119"/>
      <c r="L678" s="119"/>
      <c r="M678" s="119"/>
      <c r="N678" s="119"/>
      <c r="O678" s="119"/>
      <c r="P678" s="119"/>
      <c r="Q678" s="119"/>
      <c r="R678" s="119"/>
      <c r="S678" s="119"/>
      <c r="T678" s="119"/>
      <c r="U678" s="119"/>
      <c r="V678" s="119"/>
    </row>
    <row r="679" spans="1:22" ht="15.75" customHeight="1">
      <c r="A679" s="118"/>
      <c r="B679" s="118"/>
      <c r="C679" s="118"/>
      <c r="D679" s="118"/>
      <c r="E679" s="119"/>
      <c r="F679" s="119"/>
      <c r="G679" s="119"/>
      <c r="H679" s="119"/>
      <c r="I679" s="119"/>
      <c r="J679" s="119"/>
      <c r="K679" s="119"/>
      <c r="L679" s="119"/>
      <c r="M679" s="119"/>
      <c r="N679" s="119"/>
      <c r="O679" s="119"/>
      <c r="P679" s="119"/>
      <c r="Q679" s="119"/>
      <c r="R679" s="119"/>
      <c r="S679" s="119"/>
      <c r="T679" s="119"/>
      <c r="U679" s="119"/>
      <c r="V679" s="119"/>
    </row>
    <row r="680" spans="1:22" ht="15.75" customHeight="1">
      <c r="A680" s="118"/>
      <c r="B680" s="118"/>
      <c r="C680" s="118"/>
      <c r="D680" s="118"/>
      <c r="E680" s="119"/>
      <c r="F680" s="119"/>
      <c r="G680" s="119"/>
      <c r="H680" s="119"/>
      <c r="I680" s="119"/>
      <c r="J680" s="119"/>
      <c r="K680" s="119"/>
      <c r="L680" s="119"/>
      <c r="M680" s="119"/>
      <c r="N680" s="119"/>
      <c r="O680" s="119"/>
      <c r="P680" s="119"/>
      <c r="Q680" s="119"/>
      <c r="R680" s="119"/>
      <c r="S680" s="119"/>
      <c r="T680" s="119"/>
      <c r="U680" s="119"/>
      <c r="V680" s="119"/>
    </row>
    <row r="681" spans="1:22" ht="15.75" customHeight="1">
      <c r="A681" s="118"/>
      <c r="B681" s="118"/>
      <c r="C681" s="118"/>
      <c r="D681" s="118"/>
      <c r="E681" s="119"/>
      <c r="F681" s="119"/>
      <c r="G681" s="119"/>
      <c r="H681" s="119"/>
      <c r="I681" s="119"/>
      <c r="J681" s="119"/>
      <c r="K681" s="119"/>
      <c r="L681" s="119"/>
      <c r="M681" s="119"/>
      <c r="N681" s="119"/>
      <c r="O681" s="119"/>
      <c r="P681" s="119"/>
      <c r="Q681" s="119"/>
      <c r="R681" s="119"/>
      <c r="S681" s="119"/>
      <c r="T681" s="119"/>
      <c r="U681" s="119"/>
      <c r="V681" s="119"/>
    </row>
    <row r="682" spans="1:22" ht="15.75" customHeight="1">
      <c r="A682" s="118"/>
      <c r="B682" s="118"/>
      <c r="C682" s="118"/>
      <c r="D682" s="118"/>
      <c r="E682" s="119"/>
      <c r="F682" s="119"/>
      <c r="G682" s="119"/>
      <c r="H682" s="119"/>
      <c r="I682" s="119"/>
      <c r="J682" s="119"/>
      <c r="K682" s="119"/>
      <c r="L682" s="119"/>
      <c r="M682" s="119"/>
      <c r="N682" s="119"/>
      <c r="O682" s="119"/>
      <c r="P682" s="119"/>
      <c r="Q682" s="119"/>
      <c r="R682" s="119"/>
      <c r="S682" s="119"/>
      <c r="T682" s="119"/>
      <c r="U682" s="119"/>
      <c r="V682" s="119"/>
    </row>
    <row r="683" spans="1:22" ht="15.75" customHeight="1">
      <c r="A683" s="118"/>
      <c r="B683" s="118"/>
      <c r="C683" s="118"/>
      <c r="D683" s="118"/>
      <c r="E683" s="119"/>
      <c r="F683" s="119"/>
      <c r="G683" s="119"/>
      <c r="H683" s="119"/>
      <c r="I683" s="119"/>
      <c r="J683" s="119"/>
      <c r="K683" s="119"/>
      <c r="L683" s="119"/>
      <c r="M683" s="119"/>
      <c r="N683" s="119"/>
      <c r="O683" s="119"/>
      <c r="P683" s="119"/>
      <c r="Q683" s="119"/>
      <c r="R683" s="119"/>
      <c r="S683" s="119"/>
      <c r="T683" s="119"/>
      <c r="U683" s="119"/>
      <c r="V683" s="119"/>
    </row>
    <row r="684" spans="1:22" ht="15.75" customHeight="1">
      <c r="A684" s="118"/>
      <c r="B684" s="118"/>
      <c r="C684" s="118"/>
      <c r="D684" s="118"/>
      <c r="E684" s="119"/>
      <c r="F684" s="119"/>
      <c r="G684" s="119"/>
      <c r="H684" s="119"/>
      <c r="I684" s="119"/>
      <c r="J684" s="119"/>
      <c r="K684" s="119"/>
      <c r="L684" s="119"/>
      <c r="M684" s="119"/>
      <c r="N684" s="119"/>
      <c r="O684" s="119"/>
      <c r="P684" s="119"/>
      <c r="Q684" s="119"/>
      <c r="R684" s="119"/>
      <c r="S684" s="119"/>
      <c r="T684" s="119"/>
      <c r="U684" s="119"/>
      <c r="V684" s="119"/>
    </row>
    <row r="685" spans="1:22" ht="15.75" customHeight="1">
      <c r="A685" s="118"/>
      <c r="B685" s="118"/>
      <c r="C685" s="118"/>
      <c r="D685" s="118"/>
      <c r="E685" s="119"/>
      <c r="F685" s="119"/>
      <c r="G685" s="119"/>
      <c r="H685" s="119"/>
      <c r="I685" s="119"/>
      <c r="J685" s="119"/>
      <c r="K685" s="119"/>
      <c r="L685" s="119"/>
      <c r="M685" s="119"/>
      <c r="N685" s="119"/>
      <c r="O685" s="119"/>
      <c r="P685" s="119"/>
      <c r="Q685" s="119"/>
      <c r="R685" s="119"/>
      <c r="S685" s="119"/>
      <c r="T685" s="119"/>
      <c r="U685" s="119"/>
      <c r="V685" s="119"/>
    </row>
    <row r="686" spans="1:22" ht="15.75" customHeight="1">
      <c r="A686" s="118"/>
      <c r="B686" s="118"/>
      <c r="C686" s="118"/>
      <c r="D686" s="118"/>
      <c r="E686" s="119"/>
      <c r="F686" s="119"/>
      <c r="G686" s="119"/>
      <c r="H686" s="119"/>
      <c r="I686" s="119"/>
      <c r="J686" s="119"/>
      <c r="K686" s="119"/>
      <c r="L686" s="119"/>
      <c r="M686" s="119"/>
      <c r="N686" s="119"/>
      <c r="O686" s="119"/>
      <c r="P686" s="119"/>
      <c r="Q686" s="119"/>
      <c r="R686" s="119"/>
      <c r="S686" s="119"/>
      <c r="T686" s="119"/>
      <c r="U686" s="119"/>
      <c r="V686" s="119"/>
    </row>
    <row r="687" spans="1:22" ht="15.75" customHeight="1">
      <c r="A687" s="118"/>
      <c r="B687" s="118"/>
      <c r="C687" s="118"/>
      <c r="D687" s="118"/>
      <c r="E687" s="119"/>
      <c r="F687" s="119"/>
      <c r="G687" s="119"/>
      <c r="H687" s="119"/>
      <c r="I687" s="119"/>
      <c r="J687" s="119"/>
      <c r="K687" s="119"/>
      <c r="L687" s="119"/>
      <c r="M687" s="119"/>
      <c r="N687" s="119"/>
      <c r="O687" s="119"/>
      <c r="P687" s="119"/>
      <c r="Q687" s="119"/>
      <c r="R687" s="119"/>
      <c r="S687" s="119"/>
      <c r="T687" s="119"/>
      <c r="U687" s="119"/>
      <c r="V687" s="119"/>
    </row>
    <row r="688" spans="1:22" ht="15.75" customHeight="1">
      <c r="A688" s="118"/>
      <c r="B688" s="118"/>
      <c r="C688" s="118"/>
      <c r="D688" s="118"/>
      <c r="E688" s="119"/>
      <c r="F688" s="119"/>
      <c r="G688" s="119"/>
      <c r="H688" s="119"/>
      <c r="I688" s="119"/>
      <c r="J688" s="119"/>
      <c r="K688" s="119"/>
      <c r="L688" s="119"/>
      <c r="M688" s="119"/>
      <c r="N688" s="119"/>
      <c r="O688" s="119"/>
      <c r="P688" s="119"/>
      <c r="Q688" s="119"/>
      <c r="R688" s="119"/>
      <c r="S688" s="119"/>
      <c r="T688" s="119"/>
      <c r="U688" s="119"/>
      <c r="V688" s="119"/>
    </row>
    <row r="689" spans="1:22" ht="15.75" customHeight="1">
      <c r="A689" s="118"/>
      <c r="B689" s="118"/>
      <c r="C689" s="118"/>
      <c r="D689" s="118"/>
      <c r="E689" s="119"/>
      <c r="F689" s="119"/>
      <c r="G689" s="119"/>
      <c r="H689" s="119"/>
      <c r="I689" s="119"/>
      <c r="J689" s="119"/>
      <c r="K689" s="119"/>
      <c r="L689" s="119"/>
      <c r="M689" s="119"/>
      <c r="N689" s="119"/>
      <c r="O689" s="119"/>
      <c r="P689" s="119"/>
      <c r="Q689" s="119"/>
      <c r="R689" s="119"/>
      <c r="S689" s="119"/>
      <c r="T689" s="119"/>
      <c r="U689" s="119"/>
      <c r="V689" s="119"/>
    </row>
    <row r="690" spans="1:22" ht="15.75" customHeight="1">
      <c r="A690" s="118"/>
      <c r="B690" s="118"/>
      <c r="C690" s="118"/>
      <c r="D690" s="118"/>
      <c r="E690" s="119"/>
      <c r="F690" s="119"/>
      <c r="G690" s="119"/>
      <c r="H690" s="119"/>
      <c r="I690" s="119"/>
      <c r="J690" s="119"/>
      <c r="K690" s="119"/>
      <c r="L690" s="119"/>
      <c r="M690" s="119"/>
      <c r="N690" s="119"/>
      <c r="O690" s="119"/>
      <c r="P690" s="119"/>
      <c r="Q690" s="119"/>
      <c r="R690" s="119"/>
      <c r="S690" s="119"/>
      <c r="T690" s="119"/>
      <c r="U690" s="119"/>
      <c r="V690" s="119"/>
    </row>
    <row r="691" spans="1:22" ht="15.75" customHeight="1">
      <c r="A691" s="118"/>
      <c r="B691" s="118"/>
      <c r="C691" s="118"/>
      <c r="D691" s="118"/>
      <c r="E691" s="119"/>
      <c r="F691" s="119"/>
      <c r="G691" s="119"/>
      <c r="H691" s="119"/>
      <c r="I691" s="119"/>
      <c r="J691" s="119"/>
      <c r="K691" s="119"/>
      <c r="L691" s="119"/>
      <c r="M691" s="119"/>
      <c r="N691" s="119"/>
      <c r="O691" s="119"/>
      <c r="P691" s="119"/>
      <c r="Q691" s="119"/>
      <c r="R691" s="119"/>
      <c r="S691" s="119"/>
      <c r="T691" s="119"/>
      <c r="U691" s="119"/>
      <c r="V691" s="119"/>
    </row>
    <row r="692" spans="1:22" ht="15.75" customHeight="1">
      <c r="A692" s="118"/>
      <c r="B692" s="118"/>
      <c r="C692" s="118"/>
      <c r="D692" s="118"/>
      <c r="E692" s="119"/>
      <c r="F692" s="119"/>
      <c r="G692" s="119"/>
      <c r="H692" s="119"/>
      <c r="I692" s="119"/>
      <c r="J692" s="119"/>
      <c r="K692" s="119"/>
      <c r="L692" s="119"/>
      <c r="M692" s="119"/>
      <c r="N692" s="119"/>
      <c r="O692" s="119"/>
      <c r="P692" s="119"/>
      <c r="Q692" s="119"/>
      <c r="R692" s="119"/>
      <c r="S692" s="119"/>
      <c r="T692" s="119"/>
      <c r="U692" s="119"/>
      <c r="V692" s="119"/>
    </row>
    <row r="693" spans="1:22" ht="15.75" customHeight="1">
      <c r="A693" s="118"/>
      <c r="B693" s="118"/>
      <c r="C693" s="118"/>
      <c r="D693" s="118"/>
      <c r="E693" s="119"/>
      <c r="F693" s="119"/>
      <c r="G693" s="119"/>
      <c r="H693" s="119"/>
      <c r="I693" s="119"/>
      <c r="J693" s="119"/>
      <c r="K693" s="119"/>
      <c r="L693" s="119"/>
      <c r="M693" s="119"/>
      <c r="N693" s="119"/>
      <c r="O693" s="119"/>
      <c r="P693" s="119"/>
      <c r="Q693" s="119"/>
      <c r="R693" s="119"/>
      <c r="S693" s="119"/>
      <c r="T693" s="119"/>
      <c r="U693" s="119"/>
      <c r="V693" s="119"/>
    </row>
    <row r="694" spans="1:22" ht="15.75" customHeight="1">
      <c r="A694" s="118"/>
      <c r="B694" s="118"/>
      <c r="C694" s="118"/>
      <c r="D694" s="118"/>
      <c r="E694" s="119"/>
      <c r="F694" s="119"/>
      <c r="G694" s="119"/>
      <c r="H694" s="119"/>
      <c r="I694" s="119"/>
      <c r="J694" s="119"/>
      <c r="K694" s="119"/>
      <c r="L694" s="119"/>
      <c r="M694" s="119"/>
      <c r="N694" s="119"/>
      <c r="O694" s="119"/>
      <c r="P694" s="119"/>
      <c r="Q694" s="119"/>
      <c r="R694" s="119"/>
      <c r="S694" s="119"/>
      <c r="T694" s="119"/>
      <c r="U694" s="119"/>
      <c r="V694" s="119"/>
    </row>
    <row r="695" spans="1:22" ht="15.75" customHeight="1">
      <c r="A695" s="118"/>
      <c r="B695" s="118"/>
      <c r="C695" s="118"/>
      <c r="D695" s="118"/>
      <c r="E695" s="119"/>
      <c r="F695" s="119"/>
      <c r="G695" s="119"/>
      <c r="H695" s="119"/>
      <c r="I695" s="119"/>
      <c r="J695" s="119"/>
      <c r="K695" s="119"/>
      <c r="L695" s="119"/>
      <c r="M695" s="119"/>
      <c r="N695" s="119"/>
      <c r="O695" s="119"/>
      <c r="P695" s="119"/>
      <c r="Q695" s="119"/>
      <c r="R695" s="119"/>
      <c r="S695" s="119"/>
      <c r="T695" s="119"/>
      <c r="U695" s="119"/>
      <c r="V695" s="119"/>
    </row>
    <row r="696" spans="1:22" ht="15.75" customHeight="1">
      <c r="A696" s="118"/>
      <c r="B696" s="118"/>
      <c r="C696" s="118"/>
      <c r="D696" s="118"/>
      <c r="E696" s="119"/>
      <c r="F696" s="119"/>
      <c r="G696" s="119"/>
      <c r="H696" s="119"/>
      <c r="I696" s="119"/>
      <c r="J696" s="119"/>
      <c r="K696" s="119"/>
      <c r="L696" s="119"/>
      <c r="M696" s="119"/>
      <c r="N696" s="119"/>
      <c r="O696" s="119"/>
      <c r="P696" s="119"/>
      <c r="Q696" s="119"/>
      <c r="R696" s="119"/>
      <c r="S696" s="119"/>
      <c r="T696" s="119"/>
      <c r="U696" s="119"/>
      <c r="V696" s="119"/>
    </row>
    <row r="697" spans="1:22" ht="15.75" customHeight="1">
      <c r="A697" s="118"/>
      <c r="B697" s="118"/>
      <c r="C697" s="118"/>
      <c r="D697" s="118"/>
      <c r="E697" s="119"/>
      <c r="F697" s="119"/>
      <c r="G697" s="119"/>
      <c r="H697" s="119"/>
      <c r="I697" s="119"/>
      <c r="J697" s="119"/>
      <c r="K697" s="119"/>
      <c r="L697" s="119"/>
      <c r="M697" s="119"/>
      <c r="N697" s="119"/>
      <c r="O697" s="119"/>
      <c r="P697" s="119"/>
      <c r="Q697" s="119"/>
      <c r="R697" s="119"/>
      <c r="S697" s="119"/>
      <c r="T697" s="119"/>
      <c r="U697" s="119"/>
      <c r="V697" s="119"/>
    </row>
    <row r="698" spans="1:22" ht="15.75" customHeight="1">
      <c r="A698" s="118"/>
      <c r="B698" s="118"/>
      <c r="C698" s="118"/>
      <c r="D698" s="118"/>
      <c r="E698" s="119"/>
      <c r="F698" s="119"/>
      <c r="G698" s="119"/>
      <c r="H698" s="119"/>
      <c r="I698" s="119"/>
      <c r="J698" s="119"/>
      <c r="K698" s="119"/>
      <c r="L698" s="119"/>
      <c r="M698" s="119"/>
      <c r="N698" s="119"/>
      <c r="O698" s="119"/>
      <c r="P698" s="119"/>
      <c r="Q698" s="119"/>
      <c r="R698" s="119"/>
      <c r="S698" s="119"/>
      <c r="T698" s="119"/>
      <c r="U698" s="119"/>
      <c r="V698" s="119"/>
    </row>
    <row r="699" spans="1:22" ht="15.75" customHeight="1">
      <c r="A699" s="118"/>
      <c r="B699" s="118"/>
      <c r="C699" s="118"/>
      <c r="D699" s="118"/>
      <c r="E699" s="119"/>
      <c r="F699" s="119"/>
      <c r="G699" s="119"/>
      <c r="H699" s="119"/>
      <c r="I699" s="119"/>
      <c r="J699" s="119"/>
      <c r="K699" s="119"/>
      <c r="L699" s="119"/>
      <c r="M699" s="119"/>
      <c r="N699" s="119"/>
      <c r="O699" s="119"/>
      <c r="P699" s="119"/>
      <c r="Q699" s="119"/>
      <c r="R699" s="119"/>
      <c r="S699" s="119"/>
      <c r="T699" s="119"/>
      <c r="U699" s="119"/>
      <c r="V699" s="119"/>
    </row>
    <row r="700" spans="1:22" ht="15.75" customHeight="1">
      <c r="A700" s="118"/>
      <c r="B700" s="118"/>
      <c r="C700" s="118"/>
      <c r="D700" s="118"/>
      <c r="E700" s="119"/>
      <c r="F700" s="119"/>
      <c r="G700" s="119"/>
      <c r="H700" s="119"/>
      <c r="I700" s="119"/>
      <c r="J700" s="119"/>
      <c r="K700" s="119"/>
      <c r="L700" s="119"/>
      <c r="M700" s="119"/>
      <c r="N700" s="119"/>
      <c r="O700" s="119"/>
      <c r="P700" s="119"/>
      <c r="Q700" s="119"/>
      <c r="R700" s="119"/>
      <c r="S700" s="119"/>
      <c r="T700" s="119"/>
      <c r="U700" s="119"/>
      <c r="V700" s="119"/>
    </row>
    <row r="701" spans="1:22" ht="15.75" customHeight="1">
      <c r="A701" s="118"/>
      <c r="B701" s="118"/>
      <c r="C701" s="118"/>
      <c r="D701" s="118"/>
      <c r="E701" s="119"/>
      <c r="F701" s="119"/>
      <c r="G701" s="119"/>
      <c r="H701" s="119"/>
      <c r="I701" s="119"/>
      <c r="J701" s="119"/>
      <c r="K701" s="119"/>
      <c r="L701" s="119"/>
      <c r="M701" s="119"/>
      <c r="N701" s="119"/>
      <c r="O701" s="119"/>
      <c r="P701" s="119"/>
      <c r="Q701" s="119"/>
      <c r="R701" s="119"/>
      <c r="S701" s="119"/>
      <c r="T701" s="119"/>
      <c r="U701" s="119"/>
      <c r="V701" s="119"/>
    </row>
    <row r="702" spans="1:22" ht="15.75" customHeight="1">
      <c r="A702" s="118"/>
      <c r="B702" s="118"/>
      <c r="C702" s="118"/>
      <c r="D702" s="118"/>
      <c r="E702" s="119"/>
      <c r="F702" s="119"/>
      <c r="G702" s="119"/>
      <c r="H702" s="119"/>
      <c r="I702" s="119"/>
      <c r="J702" s="119"/>
      <c r="K702" s="119"/>
      <c r="L702" s="119"/>
      <c r="M702" s="119"/>
      <c r="N702" s="119"/>
      <c r="O702" s="119"/>
      <c r="P702" s="119"/>
      <c r="Q702" s="119"/>
      <c r="R702" s="119"/>
      <c r="S702" s="119"/>
      <c r="T702" s="119"/>
      <c r="U702" s="119"/>
      <c r="V702" s="119"/>
    </row>
    <row r="703" spans="1:22" ht="15.75" customHeight="1">
      <c r="A703" s="118"/>
      <c r="B703" s="118"/>
      <c r="C703" s="118"/>
      <c r="D703" s="118"/>
      <c r="E703" s="119"/>
      <c r="F703" s="119"/>
      <c r="G703" s="119"/>
      <c r="H703" s="119"/>
      <c r="I703" s="119"/>
      <c r="J703" s="119"/>
      <c r="K703" s="119"/>
      <c r="L703" s="119"/>
      <c r="M703" s="119"/>
      <c r="N703" s="119"/>
      <c r="O703" s="119"/>
      <c r="P703" s="119"/>
      <c r="Q703" s="119"/>
      <c r="R703" s="119"/>
      <c r="S703" s="119"/>
      <c r="T703" s="119"/>
      <c r="U703" s="119"/>
      <c r="V703" s="119"/>
    </row>
    <row r="704" spans="1:22" ht="15.75" customHeight="1">
      <c r="A704" s="118"/>
      <c r="B704" s="118"/>
      <c r="C704" s="118"/>
      <c r="D704" s="118"/>
      <c r="E704" s="119"/>
      <c r="F704" s="119"/>
      <c r="G704" s="119"/>
      <c r="H704" s="119"/>
      <c r="I704" s="119"/>
      <c r="J704" s="119"/>
      <c r="K704" s="119"/>
      <c r="L704" s="119"/>
      <c r="M704" s="119"/>
      <c r="N704" s="119"/>
      <c r="O704" s="119"/>
      <c r="P704" s="119"/>
      <c r="Q704" s="119"/>
      <c r="R704" s="119"/>
      <c r="S704" s="119"/>
      <c r="T704" s="119"/>
      <c r="U704" s="119"/>
      <c r="V704" s="119"/>
    </row>
    <row r="705" spans="1:22" ht="15.75" customHeight="1">
      <c r="A705" s="118"/>
      <c r="B705" s="118"/>
      <c r="C705" s="118"/>
      <c r="D705" s="118"/>
      <c r="E705" s="119"/>
      <c r="F705" s="119"/>
      <c r="G705" s="119"/>
      <c r="H705" s="119"/>
      <c r="I705" s="119"/>
      <c r="J705" s="119"/>
      <c r="K705" s="119"/>
      <c r="L705" s="119"/>
      <c r="M705" s="119"/>
      <c r="N705" s="119"/>
      <c r="O705" s="119"/>
      <c r="P705" s="119"/>
      <c r="Q705" s="119"/>
      <c r="R705" s="119"/>
      <c r="S705" s="119"/>
      <c r="T705" s="119"/>
      <c r="U705" s="119"/>
      <c r="V705" s="119"/>
    </row>
    <row r="706" spans="1:22" ht="15.75" customHeight="1">
      <c r="A706" s="118"/>
      <c r="B706" s="118"/>
      <c r="C706" s="118"/>
      <c r="D706" s="118"/>
      <c r="E706" s="119"/>
      <c r="F706" s="119"/>
      <c r="G706" s="119"/>
      <c r="H706" s="119"/>
      <c r="I706" s="119"/>
      <c r="J706" s="119"/>
      <c r="K706" s="119"/>
      <c r="L706" s="119"/>
      <c r="M706" s="119"/>
      <c r="N706" s="119"/>
      <c r="O706" s="119"/>
      <c r="P706" s="119"/>
      <c r="Q706" s="119"/>
      <c r="R706" s="119"/>
      <c r="S706" s="119"/>
      <c r="T706" s="119"/>
      <c r="U706" s="119"/>
      <c r="V706" s="119"/>
    </row>
    <row r="707" spans="1:22" ht="15.75" customHeight="1">
      <c r="A707" s="118"/>
      <c r="B707" s="118"/>
      <c r="C707" s="118"/>
      <c r="D707" s="118"/>
      <c r="E707" s="119"/>
      <c r="F707" s="119"/>
      <c r="G707" s="119"/>
      <c r="H707" s="119"/>
      <c r="I707" s="119"/>
      <c r="J707" s="119"/>
      <c r="K707" s="119"/>
      <c r="L707" s="119"/>
      <c r="M707" s="119"/>
      <c r="N707" s="119"/>
      <c r="O707" s="119"/>
      <c r="P707" s="119"/>
      <c r="Q707" s="119"/>
      <c r="R707" s="119"/>
      <c r="S707" s="119"/>
      <c r="T707" s="119"/>
      <c r="U707" s="119"/>
      <c r="V707" s="119"/>
    </row>
    <row r="708" spans="1:22" ht="15.75" customHeight="1">
      <c r="A708" s="118"/>
      <c r="B708" s="118"/>
      <c r="C708" s="118"/>
      <c r="D708" s="118"/>
      <c r="E708" s="119"/>
      <c r="F708" s="119"/>
      <c r="G708" s="119"/>
      <c r="H708" s="119"/>
      <c r="I708" s="119"/>
      <c r="J708" s="119"/>
      <c r="K708" s="119"/>
      <c r="L708" s="119"/>
      <c r="M708" s="119"/>
      <c r="N708" s="119"/>
      <c r="O708" s="119"/>
      <c r="P708" s="119"/>
      <c r="Q708" s="119"/>
      <c r="R708" s="119"/>
      <c r="S708" s="119"/>
      <c r="T708" s="119"/>
      <c r="U708" s="119"/>
      <c r="V708" s="119"/>
    </row>
    <row r="709" spans="1:22" ht="15.75" customHeight="1">
      <c r="A709" s="118"/>
      <c r="B709" s="118"/>
      <c r="C709" s="118"/>
      <c r="D709" s="118"/>
      <c r="E709" s="119"/>
      <c r="F709" s="119"/>
      <c r="G709" s="119"/>
      <c r="H709" s="119"/>
      <c r="I709" s="119"/>
      <c r="J709" s="119"/>
      <c r="K709" s="119"/>
      <c r="L709" s="119"/>
      <c r="M709" s="119"/>
      <c r="N709" s="119"/>
      <c r="O709" s="119"/>
      <c r="P709" s="119"/>
      <c r="Q709" s="119"/>
      <c r="R709" s="119"/>
      <c r="S709" s="119"/>
      <c r="T709" s="119"/>
      <c r="U709" s="119"/>
      <c r="V709" s="119"/>
    </row>
    <row r="710" spans="1:22" ht="15.75" customHeight="1">
      <c r="A710" s="118"/>
      <c r="B710" s="118"/>
      <c r="C710" s="118"/>
      <c r="D710" s="118"/>
      <c r="E710" s="119"/>
      <c r="F710" s="119"/>
      <c r="G710" s="119"/>
      <c r="H710" s="119"/>
      <c r="I710" s="119"/>
      <c r="J710" s="119"/>
      <c r="K710" s="119"/>
      <c r="L710" s="119"/>
      <c r="M710" s="119"/>
      <c r="N710" s="119"/>
      <c r="O710" s="119"/>
      <c r="P710" s="119"/>
      <c r="Q710" s="119"/>
      <c r="R710" s="119"/>
      <c r="S710" s="119"/>
      <c r="T710" s="119"/>
      <c r="U710" s="119"/>
      <c r="V710" s="119"/>
    </row>
    <row r="711" spans="1:22" ht="15.75" customHeight="1">
      <c r="A711" s="118"/>
      <c r="B711" s="118"/>
      <c r="C711" s="118"/>
      <c r="D711" s="118"/>
      <c r="E711" s="119"/>
      <c r="F711" s="119"/>
      <c r="G711" s="119"/>
      <c r="H711" s="119"/>
      <c r="I711" s="119"/>
      <c r="J711" s="119"/>
      <c r="K711" s="119"/>
      <c r="L711" s="119"/>
      <c r="M711" s="119"/>
      <c r="N711" s="119"/>
      <c r="O711" s="119"/>
      <c r="P711" s="119"/>
      <c r="Q711" s="119"/>
      <c r="R711" s="119"/>
      <c r="S711" s="119"/>
      <c r="T711" s="119"/>
      <c r="U711" s="119"/>
      <c r="V711" s="119"/>
    </row>
    <row r="712" spans="1:22" ht="15.75" customHeight="1">
      <c r="A712" s="118"/>
      <c r="B712" s="118"/>
      <c r="C712" s="118"/>
      <c r="D712" s="118"/>
      <c r="E712" s="119"/>
      <c r="F712" s="119"/>
      <c r="G712" s="119"/>
      <c r="H712" s="119"/>
      <c r="I712" s="119"/>
      <c r="J712" s="119"/>
      <c r="K712" s="119"/>
      <c r="L712" s="119"/>
      <c r="M712" s="119"/>
      <c r="N712" s="119"/>
      <c r="O712" s="119"/>
      <c r="P712" s="119"/>
      <c r="Q712" s="119"/>
      <c r="R712" s="119"/>
      <c r="S712" s="119"/>
      <c r="T712" s="119"/>
      <c r="U712" s="119"/>
      <c r="V712" s="119"/>
    </row>
    <row r="713" spans="1:22" ht="15.75" customHeight="1">
      <c r="A713" s="118"/>
      <c r="B713" s="118"/>
      <c r="C713" s="118"/>
      <c r="D713" s="118"/>
      <c r="E713" s="119"/>
      <c r="F713" s="119"/>
      <c r="G713" s="119"/>
      <c r="H713" s="119"/>
      <c r="I713" s="119"/>
      <c r="J713" s="119"/>
      <c r="K713" s="119"/>
      <c r="L713" s="119"/>
      <c r="M713" s="119"/>
      <c r="N713" s="119"/>
      <c r="O713" s="119"/>
      <c r="P713" s="119"/>
      <c r="Q713" s="119"/>
      <c r="R713" s="119"/>
      <c r="S713" s="119"/>
      <c r="T713" s="119"/>
      <c r="U713" s="119"/>
      <c r="V713" s="119"/>
    </row>
    <row r="714" spans="1:22" ht="15.75" customHeight="1">
      <c r="A714" s="118"/>
      <c r="B714" s="118"/>
      <c r="C714" s="118"/>
      <c r="D714" s="118"/>
      <c r="E714" s="119"/>
      <c r="F714" s="119"/>
      <c r="G714" s="119"/>
      <c r="H714" s="119"/>
      <c r="I714" s="119"/>
      <c r="J714" s="119"/>
      <c r="K714" s="119"/>
      <c r="L714" s="119"/>
      <c r="M714" s="119"/>
      <c r="N714" s="119"/>
      <c r="O714" s="119"/>
      <c r="P714" s="119"/>
      <c r="Q714" s="119"/>
      <c r="R714" s="119"/>
      <c r="S714" s="119"/>
      <c r="T714" s="119"/>
      <c r="U714" s="119"/>
      <c r="V714" s="119"/>
    </row>
    <row r="715" spans="1:22" ht="15.75" customHeight="1">
      <c r="A715" s="118"/>
      <c r="B715" s="118"/>
      <c r="C715" s="118"/>
      <c r="D715" s="118"/>
      <c r="E715" s="119"/>
      <c r="F715" s="119"/>
      <c r="G715" s="119"/>
      <c r="H715" s="119"/>
      <c r="I715" s="119"/>
      <c r="J715" s="119"/>
      <c r="K715" s="119"/>
      <c r="L715" s="119"/>
      <c r="M715" s="119"/>
      <c r="N715" s="119"/>
      <c r="O715" s="119"/>
      <c r="P715" s="119"/>
      <c r="Q715" s="119"/>
      <c r="R715" s="119"/>
      <c r="S715" s="119"/>
      <c r="T715" s="119"/>
      <c r="U715" s="119"/>
      <c r="V715" s="119"/>
    </row>
    <row r="716" spans="1:22" ht="15.75" customHeight="1">
      <c r="A716" s="118"/>
      <c r="B716" s="118"/>
      <c r="C716" s="118"/>
      <c r="D716" s="118"/>
      <c r="E716" s="119"/>
      <c r="F716" s="119"/>
      <c r="G716" s="119"/>
      <c r="H716" s="119"/>
      <c r="I716" s="119"/>
      <c r="J716" s="119"/>
      <c r="K716" s="119"/>
      <c r="L716" s="119"/>
      <c r="M716" s="119"/>
      <c r="N716" s="119"/>
      <c r="O716" s="119"/>
      <c r="P716" s="119"/>
      <c r="Q716" s="119"/>
      <c r="R716" s="119"/>
      <c r="S716" s="119"/>
      <c r="T716" s="119"/>
      <c r="U716" s="119"/>
      <c r="V716" s="119"/>
    </row>
    <row r="717" spans="1:22" ht="15.75" customHeight="1">
      <c r="A717" s="118"/>
      <c r="B717" s="118"/>
      <c r="C717" s="118"/>
      <c r="D717" s="118"/>
      <c r="E717" s="119"/>
      <c r="F717" s="119"/>
      <c r="G717" s="119"/>
      <c r="H717" s="119"/>
      <c r="I717" s="119"/>
      <c r="J717" s="119"/>
      <c r="K717" s="119"/>
      <c r="L717" s="119"/>
      <c r="M717" s="119"/>
      <c r="N717" s="119"/>
      <c r="O717" s="119"/>
      <c r="P717" s="119"/>
      <c r="Q717" s="119"/>
      <c r="R717" s="119"/>
      <c r="S717" s="119"/>
      <c r="T717" s="119"/>
      <c r="U717" s="119"/>
      <c r="V717" s="119"/>
    </row>
    <row r="718" spans="1:22" ht="15.75" customHeight="1">
      <c r="A718" s="118"/>
      <c r="B718" s="118"/>
      <c r="C718" s="118"/>
      <c r="D718" s="118"/>
      <c r="E718" s="119"/>
      <c r="F718" s="119"/>
      <c r="G718" s="119"/>
      <c r="H718" s="119"/>
      <c r="I718" s="119"/>
      <c r="J718" s="119"/>
      <c r="K718" s="119"/>
      <c r="L718" s="119"/>
      <c r="M718" s="119"/>
      <c r="N718" s="119"/>
      <c r="O718" s="119"/>
      <c r="P718" s="119"/>
      <c r="Q718" s="119"/>
      <c r="R718" s="119"/>
      <c r="S718" s="119"/>
      <c r="T718" s="119"/>
      <c r="U718" s="119"/>
      <c r="V718" s="119"/>
    </row>
    <row r="719" spans="1:22" ht="15.75" customHeight="1">
      <c r="A719" s="118"/>
      <c r="B719" s="118"/>
      <c r="C719" s="118"/>
      <c r="D719" s="118"/>
      <c r="E719" s="119"/>
      <c r="F719" s="119"/>
      <c r="G719" s="119"/>
      <c r="H719" s="119"/>
      <c r="I719" s="119"/>
      <c r="J719" s="119"/>
      <c r="K719" s="119"/>
      <c r="L719" s="119"/>
      <c r="M719" s="119"/>
      <c r="N719" s="119"/>
      <c r="O719" s="119"/>
      <c r="P719" s="119"/>
      <c r="Q719" s="119"/>
      <c r="R719" s="119"/>
      <c r="S719" s="119"/>
      <c r="T719" s="119"/>
      <c r="U719" s="119"/>
      <c r="V719" s="119"/>
    </row>
    <row r="720" spans="1:22" ht="15.75" customHeight="1">
      <c r="A720" s="118"/>
      <c r="B720" s="118"/>
      <c r="C720" s="118"/>
      <c r="D720" s="118"/>
      <c r="E720" s="119"/>
      <c r="F720" s="119"/>
      <c r="G720" s="119"/>
      <c r="H720" s="119"/>
      <c r="I720" s="119"/>
      <c r="J720" s="119"/>
      <c r="K720" s="119"/>
      <c r="L720" s="119"/>
      <c r="M720" s="119"/>
      <c r="N720" s="119"/>
      <c r="O720" s="119"/>
      <c r="P720" s="119"/>
      <c r="Q720" s="119"/>
      <c r="R720" s="119"/>
      <c r="S720" s="119"/>
      <c r="T720" s="119"/>
      <c r="U720" s="119"/>
      <c r="V720" s="119"/>
    </row>
    <row r="721" spans="1:22" ht="15.75" customHeight="1">
      <c r="A721" s="118"/>
      <c r="B721" s="118"/>
      <c r="C721" s="118"/>
      <c r="D721" s="118"/>
      <c r="E721" s="119"/>
      <c r="F721" s="119"/>
      <c r="G721" s="119"/>
      <c r="H721" s="119"/>
      <c r="I721" s="119"/>
      <c r="J721" s="119"/>
      <c r="K721" s="119"/>
      <c r="L721" s="119"/>
      <c r="M721" s="119"/>
      <c r="N721" s="119"/>
      <c r="O721" s="119"/>
      <c r="P721" s="119"/>
      <c r="Q721" s="119"/>
      <c r="R721" s="119"/>
      <c r="S721" s="119"/>
      <c r="T721" s="119"/>
      <c r="U721" s="119"/>
      <c r="V721" s="119"/>
    </row>
    <row r="722" spans="1:22" ht="15.75" customHeight="1">
      <c r="A722" s="118"/>
      <c r="B722" s="118"/>
      <c r="C722" s="118"/>
      <c r="D722" s="118"/>
      <c r="E722" s="119"/>
      <c r="F722" s="119"/>
      <c r="G722" s="119"/>
      <c r="H722" s="119"/>
      <c r="I722" s="119"/>
      <c r="J722" s="119"/>
      <c r="K722" s="119"/>
      <c r="L722" s="119"/>
      <c r="M722" s="119"/>
      <c r="N722" s="119"/>
      <c r="O722" s="119"/>
      <c r="P722" s="119"/>
      <c r="Q722" s="119"/>
      <c r="R722" s="119"/>
      <c r="S722" s="119"/>
      <c r="T722" s="119"/>
      <c r="U722" s="119"/>
      <c r="V722" s="119"/>
    </row>
    <row r="723" spans="1:22" ht="15.75" customHeight="1">
      <c r="A723" s="118"/>
      <c r="B723" s="118"/>
      <c r="C723" s="118"/>
      <c r="D723" s="118"/>
      <c r="E723" s="119"/>
      <c r="F723" s="119"/>
      <c r="G723" s="119"/>
      <c r="H723" s="119"/>
      <c r="I723" s="119"/>
      <c r="J723" s="119"/>
      <c r="K723" s="119"/>
      <c r="L723" s="119"/>
      <c r="M723" s="119"/>
      <c r="N723" s="119"/>
      <c r="O723" s="119"/>
      <c r="P723" s="119"/>
      <c r="Q723" s="119"/>
      <c r="R723" s="119"/>
      <c r="S723" s="119"/>
      <c r="T723" s="119"/>
      <c r="U723" s="119"/>
      <c r="V723" s="119"/>
    </row>
    <row r="724" spans="1:22" ht="15.75" customHeight="1">
      <c r="A724" s="118"/>
      <c r="B724" s="118"/>
      <c r="C724" s="118"/>
      <c r="D724" s="118"/>
      <c r="E724" s="119"/>
      <c r="F724" s="119"/>
      <c r="G724" s="119"/>
      <c r="H724" s="119"/>
      <c r="I724" s="119"/>
      <c r="J724" s="119"/>
      <c r="K724" s="119"/>
      <c r="L724" s="119"/>
      <c r="M724" s="119"/>
      <c r="N724" s="119"/>
      <c r="O724" s="119"/>
      <c r="P724" s="119"/>
      <c r="Q724" s="119"/>
      <c r="R724" s="119"/>
      <c r="S724" s="119"/>
      <c r="T724" s="119"/>
      <c r="U724" s="119"/>
      <c r="V724" s="119"/>
    </row>
    <row r="725" spans="1:22" ht="15.75" customHeight="1">
      <c r="A725" s="118"/>
      <c r="B725" s="118"/>
      <c r="C725" s="118"/>
      <c r="D725" s="118"/>
      <c r="E725" s="119"/>
      <c r="F725" s="119"/>
      <c r="G725" s="119"/>
      <c r="H725" s="119"/>
      <c r="I725" s="119"/>
      <c r="J725" s="119"/>
      <c r="K725" s="119"/>
      <c r="L725" s="119"/>
      <c r="M725" s="119"/>
      <c r="N725" s="119"/>
      <c r="O725" s="119"/>
      <c r="P725" s="119"/>
      <c r="Q725" s="119"/>
      <c r="R725" s="119"/>
      <c r="S725" s="119"/>
      <c r="T725" s="119"/>
      <c r="U725" s="119"/>
      <c r="V725" s="119"/>
    </row>
    <row r="726" spans="1:22" ht="15.75" customHeight="1">
      <c r="A726" s="118"/>
      <c r="B726" s="118"/>
      <c r="C726" s="118"/>
      <c r="D726" s="118"/>
      <c r="E726" s="119"/>
      <c r="F726" s="119"/>
      <c r="G726" s="119"/>
      <c r="H726" s="119"/>
      <c r="I726" s="119"/>
      <c r="J726" s="119"/>
      <c r="K726" s="119"/>
      <c r="L726" s="119"/>
      <c r="M726" s="119"/>
      <c r="N726" s="119"/>
      <c r="O726" s="119"/>
      <c r="P726" s="119"/>
      <c r="Q726" s="119"/>
      <c r="R726" s="119"/>
      <c r="S726" s="119"/>
      <c r="T726" s="119"/>
      <c r="U726" s="119"/>
      <c r="V726" s="119"/>
    </row>
    <row r="727" spans="1:22" ht="15.75" customHeight="1">
      <c r="A727" s="118"/>
      <c r="B727" s="118"/>
      <c r="C727" s="118"/>
      <c r="D727" s="118"/>
      <c r="E727" s="119"/>
      <c r="F727" s="119"/>
      <c r="G727" s="119"/>
      <c r="H727" s="119"/>
      <c r="I727" s="119"/>
      <c r="J727" s="119"/>
      <c r="K727" s="119"/>
      <c r="L727" s="119"/>
      <c r="M727" s="119"/>
      <c r="N727" s="119"/>
      <c r="O727" s="119"/>
      <c r="P727" s="119"/>
      <c r="Q727" s="119"/>
      <c r="R727" s="119"/>
      <c r="S727" s="119"/>
      <c r="T727" s="119"/>
      <c r="U727" s="119"/>
      <c r="V727" s="119"/>
    </row>
    <row r="728" spans="1:22" ht="15.75" customHeight="1">
      <c r="A728" s="118"/>
      <c r="B728" s="118"/>
      <c r="C728" s="118"/>
      <c r="D728" s="118"/>
      <c r="E728" s="119"/>
      <c r="F728" s="119"/>
      <c r="G728" s="119"/>
      <c r="H728" s="119"/>
      <c r="I728" s="119"/>
      <c r="J728" s="119"/>
      <c r="K728" s="119"/>
      <c r="L728" s="119"/>
      <c r="M728" s="119"/>
      <c r="N728" s="119"/>
      <c r="O728" s="119"/>
      <c r="P728" s="119"/>
      <c r="Q728" s="119"/>
      <c r="R728" s="119"/>
      <c r="S728" s="119"/>
      <c r="T728" s="119"/>
      <c r="U728" s="119"/>
      <c r="V728" s="119"/>
    </row>
    <row r="729" spans="1:22" ht="15.75" customHeight="1">
      <c r="A729" s="118"/>
      <c r="B729" s="118"/>
      <c r="C729" s="118"/>
      <c r="D729" s="118"/>
      <c r="E729" s="119"/>
      <c r="F729" s="119"/>
      <c r="G729" s="119"/>
      <c r="H729" s="119"/>
      <c r="I729" s="119"/>
      <c r="J729" s="119"/>
      <c r="K729" s="119"/>
      <c r="L729" s="119"/>
      <c r="M729" s="119"/>
      <c r="N729" s="119"/>
      <c r="O729" s="119"/>
      <c r="P729" s="119"/>
      <c r="Q729" s="119"/>
      <c r="R729" s="119"/>
      <c r="S729" s="119"/>
      <c r="T729" s="119"/>
      <c r="U729" s="119"/>
      <c r="V729" s="119"/>
    </row>
    <row r="730" spans="1:22" ht="15.75" customHeight="1">
      <c r="A730" s="118"/>
      <c r="B730" s="118"/>
      <c r="C730" s="118"/>
      <c r="D730" s="118"/>
      <c r="E730" s="119"/>
      <c r="F730" s="119"/>
      <c r="G730" s="119"/>
      <c r="H730" s="119"/>
      <c r="I730" s="119"/>
      <c r="J730" s="119"/>
      <c r="K730" s="119"/>
      <c r="L730" s="119"/>
      <c r="M730" s="119"/>
      <c r="N730" s="119"/>
      <c r="O730" s="119"/>
      <c r="P730" s="119"/>
      <c r="Q730" s="119"/>
      <c r="R730" s="119"/>
      <c r="S730" s="119"/>
      <c r="T730" s="119"/>
      <c r="U730" s="119"/>
      <c r="V730" s="119"/>
    </row>
    <row r="731" spans="1:22" ht="15.75" customHeight="1">
      <c r="A731" s="118"/>
      <c r="B731" s="118"/>
      <c r="C731" s="118"/>
      <c r="D731" s="118"/>
      <c r="E731" s="119"/>
      <c r="F731" s="119"/>
      <c r="G731" s="119"/>
      <c r="H731" s="119"/>
      <c r="I731" s="119"/>
      <c r="J731" s="119"/>
      <c r="K731" s="119"/>
      <c r="L731" s="119"/>
      <c r="M731" s="119"/>
      <c r="N731" s="119"/>
      <c r="O731" s="119"/>
      <c r="P731" s="119"/>
      <c r="Q731" s="119"/>
      <c r="R731" s="119"/>
      <c r="S731" s="119"/>
      <c r="T731" s="119"/>
      <c r="U731" s="119"/>
      <c r="V731" s="119"/>
    </row>
    <row r="732" spans="1:22" ht="15.75" customHeight="1">
      <c r="A732" s="118"/>
      <c r="B732" s="118"/>
      <c r="C732" s="118"/>
      <c r="D732" s="118"/>
      <c r="E732" s="119"/>
      <c r="F732" s="119"/>
      <c r="G732" s="119"/>
      <c r="H732" s="119"/>
      <c r="I732" s="119"/>
      <c r="J732" s="119"/>
      <c r="K732" s="119"/>
      <c r="L732" s="119"/>
      <c r="M732" s="119"/>
      <c r="N732" s="119"/>
      <c r="O732" s="119"/>
      <c r="P732" s="119"/>
      <c r="Q732" s="119"/>
      <c r="R732" s="119"/>
      <c r="S732" s="119"/>
      <c r="T732" s="119"/>
      <c r="U732" s="119"/>
      <c r="V732" s="119"/>
    </row>
    <row r="733" spans="1:22" ht="15.75" customHeight="1">
      <c r="A733" s="118"/>
      <c r="B733" s="118"/>
      <c r="C733" s="118"/>
      <c r="D733" s="118"/>
      <c r="E733" s="119"/>
      <c r="F733" s="119"/>
      <c r="G733" s="119"/>
      <c r="H733" s="119"/>
      <c r="I733" s="119"/>
      <c r="J733" s="119"/>
      <c r="K733" s="119"/>
      <c r="L733" s="119"/>
      <c r="M733" s="119"/>
      <c r="N733" s="119"/>
      <c r="O733" s="119"/>
      <c r="P733" s="119"/>
      <c r="Q733" s="119"/>
      <c r="R733" s="119"/>
      <c r="S733" s="119"/>
      <c r="T733" s="119"/>
      <c r="U733" s="119"/>
      <c r="V733" s="119"/>
    </row>
    <row r="734" spans="1:22" ht="15.75" customHeight="1">
      <c r="A734" s="118"/>
      <c r="B734" s="118"/>
      <c r="C734" s="118"/>
      <c r="D734" s="118"/>
      <c r="E734" s="119"/>
      <c r="F734" s="119"/>
      <c r="G734" s="119"/>
      <c r="H734" s="119"/>
      <c r="I734" s="119"/>
      <c r="J734" s="119"/>
      <c r="K734" s="119"/>
      <c r="L734" s="119"/>
      <c r="M734" s="119"/>
      <c r="N734" s="119"/>
      <c r="O734" s="119"/>
      <c r="P734" s="119"/>
      <c r="Q734" s="119"/>
      <c r="R734" s="119"/>
      <c r="S734" s="119"/>
      <c r="T734" s="119"/>
      <c r="U734" s="119"/>
      <c r="V734" s="119"/>
    </row>
    <row r="735" spans="1:22" ht="15.75" customHeight="1">
      <c r="A735" s="118"/>
      <c r="B735" s="118"/>
      <c r="C735" s="118"/>
      <c r="D735" s="118"/>
      <c r="E735" s="119"/>
      <c r="F735" s="119"/>
      <c r="G735" s="119"/>
      <c r="H735" s="119"/>
      <c r="I735" s="119"/>
      <c r="J735" s="119"/>
      <c r="K735" s="119"/>
      <c r="L735" s="119"/>
      <c r="M735" s="119"/>
      <c r="N735" s="119"/>
      <c r="O735" s="119"/>
      <c r="P735" s="119"/>
      <c r="Q735" s="119"/>
      <c r="R735" s="119"/>
      <c r="S735" s="119"/>
      <c r="T735" s="119"/>
      <c r="U735" s="119"/>
      <c r="V735" s="119"/>
    </row>
    <row r="736" spans="1:22" ht="15.75" customHeight="1">
      <c r="A736" s="118"/>
      <c r="B736" s="118"/>
      <c r="C736" s="118"/>
      <c r="D736" s="118"/>
      <c r="E736" s="119"/>
      <c r="F736" s="119"/>
      <c r="G736" s="119"/>
      <c r="H736" s="119"/>
      <c r="I736" s="119"/>
      <c r="J736" s="119"/>
      <c r="K736" s="119"/>
      <c r="L736" s="119"/>
      <c r="M736" s="119"/>
      <c r="N736" s="119"/>
      <c r="O736" s="119"/>
      <c r="P736" s="119"/>
      <c r="Q736" s="119"/>
      <c r="R736" s="119"/>
      <c r="S736" s="119"/>
      <c r="T736" s="119"/>
      <c r="U736" s="119"/>
      <c r="V736" s="119"/>
    </row>
    <row r="737" spans="1:22" ht="15.75" customHeight="1">
      <c r="A737" s="118"/>
      <c r="B737" s="118"/>
      <c r="C737" s="118"/>
      <c r="D737" s="118"/>
      <c r="E737" s="119"/>
      <c r="F737" s="119"/>
      <c r="G737" s="119"/>
      <c r="H737" s="119"/>
      <c r="I737" s="119"/>
      <c r="J737" s="119"/>
      <c r="K737" s="119"/>
      <c r="L737" s="119"/>
      <c r="M737" s="119"/>
      <c r="N737" s="119"/>
      <c r="O737" s="119"/>
      <c r="P737" s="119"/>
      <c r="Q737" s="119"/>
      <c r="R737" s="119"/>
      <c r="S737" s="119"/>
      <c r="T737" s="119"/>
      <c r="U737" s="119"/>
      <c r="V737" s="119"/>
    </row>
    <row r="738" spans="1:22" ht="15.75" customHeight="1">
      <c r="A738" s="118"/>
      <c r="B738" s="118"/>
      <c r="C738" s="118"/>
      <c r="D738" s="118"/>
      <c r="E738" s="119"/>
      <c r="F738" s="119"/>
      <c r="G738" s="119"/>
      <c r="H738" s="119"/>
      <c r="I738" s="119"/>
      <c r="J738" s="119"/>
      <c r="K738" s="119"/>
      <c r="L738" s="119"/>
      <c r="M738" s="119"/>
      <c r="N738" s="119"/>
      <c r="O738" s="119"/>
      <c r="P738" s="119"/>
      <c r="Q738" s="119"/>
      <c r="R738" s="119"/>
      <c r="S738" s="119"/>
      <c r="T738" s="119"/>
      <c r="U738" s="119"/>
      <c r="V738" s="119"/>
    </row>
    <row r="739" spans="1:22" ht="15.75" customHeight="1">
      <c r="A739" s="118"/>
      <c r="B739" s="118"/>
      <c r="C739" s="118"/>
      <c r="D739" s="118"/>
      <c r="E739" s="119"/>
      <c r="F739" s="119"/>
      <c r="G739" s="119"/>
      <c r="H739" s="119"/>
      <c r="I739" s="119"/>
      <c r="J739" s="119"/>
      <c r="K739" s="119"/>
      <c r="L739" s="119"/>
      <c r="M739" s="119"/>
      <c r="N739" s="119"/>
      <c r="O739" s="119"/>
      <c r="P739" s="119"/>
      <c r="Q739" s="119"/>
      <c r="R739" s="119"/>
      <c r="S739" s="119"/>
      <c r="T739" s="119"/>
      <c r="U739" s="119"/>
      <c r="V739" s="119"/>
    </row>
    <row r="740" spans="1:22" ht="15.75" customHeight="1">
      <c r="A740" s="118"/>
      <c r="B740" s="118"/>
      <c r="C740" s="118"/>
      <c r="D740" s="118"/>
      <c r="E740" s="119"/>
      <c r="F740" s="119"/>
      <c r="G740" s="119"/>
      <c r="H740" s="119"/>
      <c r="I740" s="119"/>
      <c r="J740" s="119"/>
      <c r="K740" s="119"/>
      <c r="L740" s="119"/>
      <c r="M740" s="119"/>
      <c r="N740" s="119"/>
      <c r="O740" s="119"/>
      <c r="P740" s="119"/>
      <c r="Q740" s="119"/>
      <c r="R740" s="119"/>
      <c r="S740" s="119"/>
      <c r="T740" s="119"/>
      <c r="U740" s="119"/>
      <c r="V740" s="119"/>
    </row>
    <row r="741" spans="1:22" ht="15.75" customHeight="1">
      <c r="A741" s="118"/>
      <c r="B741" s="118"/>
      <c r="C741" s="118"/>
      <c r="D741" s="118"/>
      <c r="E741" s="119"/>
      <c r="F741" s="119"/>
      <c r="G741" s="119"/>
      <c r="H741" s="119"/>
      <c r="I741" s="119"/>
      <c r="J741" s="119"/>
      <c r="K741" s="119"/>
      <c r="L741" s="119"/>
      <c r="M741" s="119"/>
      <c r="N741" s="119"/>
      <c r="O741" s="119"/>
      <c r="P741" s="119"/>
      <c r="Q741" s="119"/>
      <c r="R741" s="119"/>
      <c r="S741" s="119"/>
      <c r="T741" s="119"/>
      <c r="U741" s="119"/>
      <c r="V741" s="119"/>
    </row>
    <row r="742" spans="1:22" ht="15.75" customHeight="1">
      <c r="A742" s="118"/>
      <c r="B742" s="118"/>
      <c r="C742" s="118"/>
      <c r="D742" s="118"/>
      <c r="E742" s="119"/>
      <c r="F742" s="119"/>
      <c r="G742" s="119"/>
      <c r="H742" s="119"/>
      <c r="I742" s="119"/>
      <c r="J742" s="119"/>
      <c r="K742" s="119"/>
      <c r="L742" s="119"/>
      <c r="M742" s="119"/>
      <c r="N742" s="119"/>
      <c r="O742" s="119"/>
      <c r="P742" s="119"/>
      <c r="Q742" s="119"/>
      <c r="R742" s="119"/>
      <c r="S742" s="119"/>
      <c r="T742" s="119"/>
      <c r="U742" s="119"/>
      <c r="V742" s="119"/>
    </row>
    <row r="743" spans="1:22" ht="15.75" customHeight="1">
      <c r="A743" s="118"/>
      <c r="B743" s="118"/>
      <c r="C743" s="118"/>
      <c r="D743" s="118"/>
      <c r="E743" s="119"/>
      <c r="F743" s="119"/>
      <c r="G743" s="119"/>
      <c r="H743" s="119"/>
      <c r="I743" s="119"/>
      <c r="J743" s="119"/>
      <c r="K743" s="119"/>
      <c r="L743" s="119"/>
      <c r="M743" s="119"/>
      <c r="N743" s="119"/>
      <c r="O743" s="119"/>
      <c r="P743" s="119"/>
      <c r="Q743" s="119"/>
      <c r="R743" s="119"/>
      <c r="S743" s="119"/>
      <c r="T743" s="119"/>
      <c r="U743" s="119"/>
      <c r="V743" s="119"/>
    </row>
    <row r="744" spans="1:22" ht="15.75" customHeight="1">
      <c r="A744" s="118"/>
      <c r="B744" s="118"/>
      <c r="C744" s="118"/>
      <c r="D744" s="118"/>
      <c r="E744" s="119"/>
      <c r="F744" s="119"/>
      <c r="G744" s="119"/>
      <c r="H744" s="119"/>
      <c r="I744" s="119"/>
      <c r="J744" s="119"/>
      <c r="K744" s="119"/>
      <c r="L744" s="119"/>
      <c r="M744" s="119"/>
      <c r="N744" s="119"/>
      <c r="O744" s="119"/>
      <c r="P744" s="119"/>
      <c r="Q744" s="119"/>
      <c r="R744" s="119"/>
      <c r="S744" s="119"/>
      <c r="T744" s="119"/>
      <c r="U744" s="119"/>
      <c r="V744" s="119"/>
    </row>
    <row r="745" spans="1:22" ht="15.75" customHeight="1">
      <c r="A745" s="118"/>
      <c r="B745" s="118"/>
      <c r="C745" s="118"/>
      <c r="D745" s="118"/>
      <c r="E745" s="119"/>
      <c r="F745" s="119"/>
      <c r="G745" s="119"/>
      <c r="H745" s="119"/>
      <c r="I745" s="119"/>
      <c r="J745" s="119"/>
      <c r="K745" s="119"/>
      <c r="L745" s="119"/>
      <c r="M745" s="119"/>
      <c r="N745" s="119"/>
      <c r="O745" s="119"/>
      <c r="P745" s="119"/>
      <c r="Q745" s="119"/>
      <c r="R745" s="119"/>
      <c r="S745" s="119"/>
      <c r="T745" s="119"/>
      <c r="U745" s="119"/>
      <c r="V745" s="119"/>
    </row>
    <row r="746" spans="1:22" ht="15.75" customHeight="1">
      <c r="A746" s="118"/>
      <c r="B746" s="118"/>
      <c r="C746" s="118"/>
      <c r="D746" s="118"/>
      <c r="E746" s="119"/>
      <c r="F746" s="119"/>
      <c r="G746" s="119"/>
      <c r="H746" s="119"/>
      <c r="I746" s="119"/>
      <c r="J746" s="119"/>
      <c r="K746" s="119"/>
      <c r="L746" s="119"/>
      <c r="M746" s="119"/>
      <c r="N746" s="119"/>
      <c r="O746" s="119"/>
      <c r="P746" s="119"/>
      <c r="Q746" s="119"/>
      <c r="R746" s="119"/>
      <c r="S746" s="119"/>
      <c r="T746" s="119"/>
      <c r="U746" s="119"/>
      <c r="V746" s="119"/>
    </row>
    <row r="747" spans="1:22" ht="15.75" customHeight="1">
      <c r="A747" s="118"/>
      <c r="B747" s="118"/>
      <c r="C747" s="118"/>
      <c r="D747" s="118"/>
      <c r="E747" s="119"/>
      <c r="F747" s="119"/>
      <c r="G747" s="119"/>
      <c r="H747" s="119"/>
      <c r="I747" s="119"/>
      <c r="J747" s="119"/>
      <c r="K747" s="119"/>
      <c r="L747" s="119"/>
      <c r="M747" s="119"/>
      <c r="N747" s="119"/>
      <c r="O747" s="119"/>
      <c r="P747" s="119"/>
      <c r="Q747" s="119"/>
      <c r="R747" s="119"/>
      <c r="S747" s="119"/>
      <c r="T747" s="119"/>
      <c r="U747" s="119"/>
      <c r="V747" s="119"/>
    </row>
    <row r="748" spans="1:22" ht="15.75" customHeight="1">
      <c r="A748" s="118"/>
      <c r="B748" s="118"/>
      <c r="C748" s="118"/>
      <c r="D748" s="118"/>
      <c r="E748" s="119"/>
      <c r="F748" s="119"/>
      <c r="G748" s="119"/>
      <c r="H748" s="119"/>
      <c r="I748" s="119"/>
      <c r="J748" s="119"/>
      <c r="K748" s="119"/>
      <c r="L748" s="119"/>
      <c r="M748" s="119"/>
      <c r="N748" s="119"/>
      <c r="O748" s="119"/>
      <c r="P748" s="119"/>
      <c r="Q748" s="119"/>
      <c r="R748" s="119"/>
      <c r="S748" s="119"/>
      <c r="T748" s="119"/>
      <c r="U748" s="119"/>
      <c r="V748" s="119"/>
    </row>
    <row r="749" spans="1:22" ht="15.75" customHeight="1">
      <c r="A749" s="118"/>
      <c r="B749" s="118"/>
      <c r="C749" s="118"/>
      <c r="D749" s="118"/>
      <c r="E749" s="119"/>
      <c r="F749" s="119"/>
      <c r="G749" s="119"/>
      <c r="H749" s="119"/>
      <c r="I749" s="119"/>
      <c r="J749" s="119"/>
      <c r="K749" s="119"/>
      <c r="L749" s="119"/>
      <c r="M749" s="119"/>
      <c r="N749" s="119"/>
      <c r="O749" s="119"/>
      <c r="P749" s="119"/>
      <c r="Q749" s="119"/>
      <c r="R749" s="119"/>
      <c r="S749" s="119"/>
      <c r="T749" s="119"/>
      <c r="U749" s="119"/>
      <c r="V749" s="119"/>
    </row>
    <row r="750" spans="1:22" ht="15.75" customHeight="1">
      <c r="A750" s="118"/>
      <c r="B750" s="118"/>
      <c r="C750" s="118"/>
      <c r="D750" s="118"/>
      <c r="E750" s="119"/>
      <c r="F750" s="119"/>
      <c r="G750" s="119"/>
      <c r="H750" s="119"/>
      <c r="I750" s="119"/>
      <c r="J750" s="119"/>
      <c r="K750" s="119"/>
      <c r="L750" s="119"/>
      <c r="M750" s="119"/>
      <c r="N750" s="119"/>
      <c r="O750" s="119"/>
      <c r="P750" s="119"/>
      <c r="Q750" s="119"/>
      <c r="R750" s="119"/>
      <c r="S750" s="119"/>
      <c r="T750" s="119"/>
      <c r="U750" s="119"/>
      <c r="V750" s="119"/>
    </row>
    <row r="751" spans="1:22" ht="15.75" customHeight="1">
      <c r="A751" s="118"/>
      <c r="B751" s="118"/>
      <c r="C751" s="118"/>
      <c r="D751" s="118"/>
      <c r="E751" s="119"/>
      <c r="F751" s="119"/>
      <c r="G751" s="119"/>
      <c r="H751" s="119"/>
      <c r="I751" s="119"/>
      <c r="J751" s="119"/>
      <c r="K751" s="119"/>
      <c r="L751" s="119"/>
      <c r="M751" s="119"/>
      <c r="N751" s="119"/>
      <c r="O751" s="119"/>
      <c r="P751" s="119"/>
      <c r="Q751" s="119"/>
      <c r="R751" s="119"/>
      <c r="S751" s="119"/>
      <c r="T751" s="119"/>
      <c r="U751" s="119"/>
      <c r="V751" s="119"/>
    </row>
    <row r="752" spans="1:22" ht="15.75" customHeight="1">
      <c r="A752" s="118"/>
      <c r="B752" s="118"/>
      <c r="C752" s="118"/>
      <c r="D752" s="118"/>
      <c r="E752" s="119"/>
      <c r="F752" s="119"/>
      <c r="G752" s="119"/>
      <c r="H752" s="119"/>
      <c r="I752" s="119"/>
      <c r="J752" s="119"/>
      <c r="K752" s="119"/>
      <c r="L752" s="119"/>
      <c r="M752" s="119"/>
      <c r="N752" s="119"/>
      <c r="O752" s="119"/>
      <c r="P752" s="119"/>
      <c r="Q752" s="119"/>
      <c r="R752" s="119"/>
      <c r="S752" s="119"/>
      <c r="T752" s="119"/>
      <c r="U752" s="119"/>
      <c r="V752" s="119"/>
    </row>
    <row r="753" spans="1:22" ht="15.75" customHeight="1">
      <c r="A753" s="118"/>
      <c r="B753" s="118"/>
      <c r="C753" s="118"/>
      <c r="D753" s="118"/>
      <c r="E753" s="119"/>
      <c r="F753" s="119"/>
      <c r="G753" s="119"/>
      <c r="H753" s="119"/>
      <c r="I753" s="119"/>
      <c r="J753" s="119"/>
      <c r="K753" s="119"/>
      <c r="L753" s="119"/>
      <c r="M753" s="119"/>
      <c r="N753" s="119"/>
      <c r="O753" s="119"/>
      <c r="P753" s="119"/>
      <c r="Q753" s="119"/>
      <c r="R753" s="119"/>
      <c r="S753" s="119"/>
      <c r="T753" s="119"/>
      <c r="U753" s="119"/>
      <c r="V753" s="119"/>
    </row>
    <row r="754" spans="1:22" ht="15.75" customHeight="1">
      <c r="A754" s="118"/>
      <c r="B754" s="118"/>
      <c r="C754" s="118"/>
      <c r="D754" s="118"/>
      <c r="E754" s="119"/>
      <c r="F754" s="119"/>
      <c r="G754" s="119"/>
      <c r="H754" s="119"/>
      <c r="I754" s="119"/>
      <c r="J754" s="119"/>
      <c r="K754" s="119"/>
      <c r="L754" s="119"/>
      <c r="M754" s="119"/>
      <c r="N754" s="119"/>
      <c r="O754" s="119"/>
      <c r="P754" s="119"/>
      <c r="Q754" s="119"/>
      <c r="R754" s="119"/>
      <c r="S754" s="119"/>
      <c r="T754" s="119"/>
      <c r="U754" s="119"/>
      <c r="V754" s="119"/>
    </row>
    <row r="755" spans="1:22" ht="15.75" customHeight="1">
      <c r="A755" s="118"/>
      <c r="B755" s="118"/>
      <c r="C755" s="118"/>
      <c r="D755" s="118"/>
      <c r="E755" s="119"/>
      <c r="F755" s="119"/>
      <c r="G755" s="119"/>
      <c r="H755" s="119"/>
      <c r="I755" s="119"/>
      <c r="J755" s="119"/>
      <c r="K755" s="119"/>
      <c r="L755" s="119"/>
      <c r="M755" s="119"/>
      <c r="N755" s="119"/>
      <c r="O755" s="119"/>
      <c r="P755" s="119"/>
      <c r="Q755" s="119"/>
      <c r="R755" s="119"/>
      <c r="S755" s="119"/>
      <c r="T755" s="119"/>
      <c r="U755" s="119"/>
      <c r="V755" s="119"/>
    </row>
    <row r="756" spans="1:22" ht="15.75" customHeight="1">
      <c r="A756" s="118"/>
      <c r="B756" s="118"/>
      <c r="C756" s="118"/>
      <c r="D756" s="118"/>
      <c r="E756" s="119"/>
      <c r="F756" s="119"/>
      <c r="G756" s="119"/>
      <c r="H756" s="119"/>
      <c r="I756" s="119"/>
      <c r="J756" s="119"/>
      <c r="K756" s="119"/>
      <c r="L756" s="119"/>
      <c r="M756" s="119"/>
      <c r="N756" s="119"/>
      <c r="O756" s="119"/>
      <c r="P756" s="119"/>
      <c r="Q756" s="119"/>
      <c r="R756" s="119"/>
      <c r="S756" s="119"/>
      <c r="T756" s="119"/>
      <c r="U756" s="119"/>
      <c r="V756" s="119"/>
    </row>
    <row r="757" spans="1:22" ht="15.75" customHeight="1">
      <c r="A757" s="118"/>
      <c r="B757" s="118"/>
      <c r="C757" s="118"/>
      <c r="D757" s="118"/>
      <c r="E757" s="119"/>
      <c r="F757" s="119"/>
      <c r="G757" s="119"/>
      <c r="H757" s="119"/>
      <c r="I757" s="119"/>
      <c r="J757" s="119"/>
      <c r="K757" s="119"/>
      <c r="L757" s="119"/>
      <c r="M757" s="119"/>
      <c r="N757" s="119"/>
      <c r="O757" s="119"/>
      <c r="P757" s="119"/>
      <c r="Q757" s="119"/>
      <c r="R757" s="119"/>
      <c r="S757" s="119"/>
      <c r="T757" s="119"/>
      <c r="U757" s="119"/>
      <c r="V757" s="119"/>
    </row>
    <row r="758" spans="1:22" ht="15.75" customHeight="1">
      <c r="A758" s="118"/>
      <c r="B758" s="118"/>
      <c r="C758" s="118"/>
      <c r="D758" s="118"/>
      <c r="E758" s="119"/>
      <c r="F758" s="119"/>
      <c r="G758" s="119"/>
      <c r="H758" s="119"/>
      <c r="I758" s="119"/>
      <c r="J758" s="119"/>
      <c r="K758" s="119"/>
      <c r="L758" s="119"/>
      <c r="M758" s="119"/>
      <c r="N758" s="119"/>
      <c r="O758" s="119"/>
      <c r="P758" s="119"/>
      <c r="Q758" s="119"/>
      <c r="R758" s="119"/>
      <c r="S758" s="119"/>
      <c r="T758" s="119"/>
      <c r="U758" s="119"/>
      <c r="V758" s="119"/>
    </row>
    <row r="759" spans="1:22" ht="15.75" customHeight="1">
      <c r="A759" s="118"/>
      <c r="B759" s="118"/>
      <c r="C759" s="118"/>
      <c r="D759" s="118"/>
      <c r="E759" s="119"/>
      <c r="F759" s="119"/>
      <c r="G759" s="119"/>
      <c r="H759" s="119"/>
      <c r="I759" s="119"/>
      <c r="J759" s="119"/>
      <c r="K759" s="119"/>
      <c r="L759" s="119"/>
      <c r="M759" s="119"/>
      <c r="N759" s="119"/>
      <c r="O759" s="119"/>
      <c r="P759" s="119"/>
      <c r="Q759" s="119"/>
      <c r="R759" s="119"/>
      <c r="S759" s="119"/>
      <c r="T759" s="119"/>
      <c r="U759" s="119"/>
      <c r="V759" s="119"/>
    </row>
    <row r="760" spans="1:22" ht="15.75" customHeight="1">
      <c r="A760" s="118"/>
      <c r="B760" s="118"/>
      <c r="C760" s="118"/>
      <c r="D760" s="118"/>
      <c r="E760" s="119"/>
      <c r="F760" s="119"/>
      <c r="G760" s="119"/>
      <c r="H760" s="119"/>
      <c r="I760" s="119"/>
      <c r="J760" s="119"/>
      <c r="K760" s="119"/>
      <c r="L760" s="119"/>
      <c r="M760" s="119"/>
      <c r="N760" s="119"/>
      <c r="O760" s="119"/>
      <c r="P760" s="119"/>
      <c r="Q760" s="119"/>
      <c r="R760" s="119"/>
      <c r="S760" s="119"/>
      <c r="T760" s="119"/>
      <c r="U760" s="119"/>
      <c r="V760" s="119"/>
    </row>
    <row r="761" spans="1:22" ht="15.75" customHeight="1">
      <c r="A761" s="118"/>
      <c r="B761" s="118"/>
      <c r="C761" s="118"/>
      <c r="D761" s="118"/>
      <c r="E761" s="119"/>
      <c r="F761" s="119"/>
      <c r="G761" s="119"/>
      <c r="H761" s="119"/>
      <c r="I761" s="119"/>
      <c r="J761" s="119"/>
      <c r="K761" s="119"/>
      <c r="L761" s="119"/>
      <c r="M761" s="119"/>
      <c r="N761" s="119"/>
      <c r="O761" s="119"/>
      <c r="P761" s="119"/>
      <c r="Q761" s="119"/>
      <c r="R761" s="119"/>
      <c r="S761" s="119"/>
      <c r="T761" s="119"/>
      <c r="U761" s="119"/>
      <c r="V761" s="119"/>
    </row>
    <row r="762" spans="1:22" ht="15.75" customHeight="1">
      <c r="A762" s="118"/>
      <c r="B762" s="118"/>
      <c r="C762" s="118"/>
      <c r="D762" s="118"/>
      <c r="E762" s="119"/>
      <c r="F762" s="119"/>
      <c r="G762" s="119"/>
      <c r="H762" s="119"/>
      <c r="I762" s="119"/>
      <c r="J762" s="119"/>
      <c r="K762" s="119"/>
      <c r="L762" s="119"/>
      <c r="M762" s="119"/>
      <c r="N762" s="119"/>
      <c r="O762" s="119"/>
      <c r="P762" s="119"/>
      <c r="Q762" s="119"/>
      <c r="R762" s="119"/>
      <c r="S762" s="119"/>
      <c r="T762" s="119"/>
      <c r="U762" s="119"/>
      <c r="V762" s="119"/>
    </row>
    <row r="763" spans="1:22" ht="15.75" customHeight="1">
      <c r="A763" s="118"/>
      <c r="B763" s="118"/>
      <c r="C763" s="118"/>
      <c r="D763" s="118"/>
      <c r="E763" s="119"/>
      <c r="F763" s="119"/>
      <c r="G763" s="119"/>
      <c r="H763" s="119"/>
      <c r="I763" s="119"/>
      <c r="J763" s="119"/>
      <c r="K763" s="119"/>
      <c r="L763" s="119"/>
      <c r="M763" s="119"/>
      <c r="N763" s="119"/>
      <c r="O763" s="119"/>
      <c r="P763" s="119"/>
      <c r="Q763" s="119"/>
      <c r="R763" s="119"/>
      <c r="S763" s="119"/>
      <c r="T763" s="119"/>
      <c r="U763" s="119"/>
      <c r="V763" s="119"/>
    </row>
    <row r="764" spans="1:22" ht="15.75" customHeight="1">
      <c r="A764" s="118"/>
      <c r="B764" s="118"/>
      <c r="C764" s="118"/>
      <c r="D764" s="118"/>
      <c r="E764" s="119"/>
      <c r="F764" s="119"/>
      <c r="G764" s="119"/>
      <c r="H764" s="119"/>
      <c r="I764" s="119"/>
      <c r="J764" s="119"/>
      <c r="K764" s="119"/>
      <c r="L764" s="119"/>
      <c r="M764" s="119"/>
      <c r="N764" s="119"/>
      <c r="O764" s="119"/>
      <c r="P764" s="119"/>
      <c r="Q764" s="119"/>
      <c r="R764" s="119"/>
      <c r="S764" s="119"/>
      <c r="T764" s="119"/>
      <c r="U764" s="119"/>
      <c r="V764" s="119"/>
    </row>
    <row r="765" spans="1:22" ht="15.75" customHeight="1">
      <c r="A765" s="118"/>
      <c r="B765" s="118"/>
      <c r="C765" s="118"/>
      <c r="D765" s="118"/>
      <c r="E765" s="119"/>
      <c r="F765" s="119"/>
      <c r="G765" s="119"/>
      <c r="H765" s="119"/>
      <c r="I765" s="119"/>
      <c r="J765" s="119"/>
      <c r="K765" s="119"/>
      <c r="L765" s="119"/>
      <c r="M765" s="119"/>
      <c r="N765" s="119"/>
      <c r="O765" s="119"/>
      <c r="P765" s="119"/>
      <c r="Q765" s="119"/>
      <c r="R765" s="119"/>
      <c r="S765" s="119"/>
      <c r="T765" s="119"/>
      <c r="U765" s="119"/>
      <c r="V765" s="119"/>
    </row>
    <row r="766" spans="1:22" ht="15.75" customHeight="1">
      <c r="A766" s="118"/>
      <c r="B766" s="118"/>
      <c r="C766" s="118"/>
      <c r="D766" s="118"/>
      <c r="E766" s="119"/>
      <c r="F766" s="119"/>
      <c r="G766" s="119"/>
      <c r="H766" s="119"/>
      <c r="I766" s="119"/>
      <c r="J766" s="119"/>
      <c r="K766" s="119"/>
      <c r="L766" s="119"/>
      <c r="M766" s="119"/>
      <c r="N766" s="119"/>
      <c r="O766" s="119"/>
      <c r="P766" s="119"/>
      <c r="Q766" s="119"/>
      <c r="R766" s="119"/>
      <c r="S766" s="119"/>
      <c r="T766" s="119"/>
      <c r="U766" s="119"/>
      <c r="V766" s="119"/>
    </row>
    <row r="767" spans="1:22" ht="15.75" customHeight="1">
      <c r="A767" s="118"/>
      <c r="B767" s="118"/>
      <c r="C767" s="118"/>
      <c r="D767" s="118"/>
      <c r="E767" s="119"/>
      <c r="F767" s="119"/>
      <c r="G767" s="119"/>
      <c r="H767" s="119"/>
      <c r="I767" s="119"/>
      <c r="J767" s="119"/>
      <c r="K767" s="119"/>
      <c r="L767" s="119"/>
      <c r="M767" s="119"/>
      <c r="N767" s="119"/>
      <c r="O767" s="119"/>
      <c r="P767" s="119"/>
      <c r="Q767" s="119"/>
      <c r="R767" s="119"/>
      <c r="S767" s="119"/>
      <c r="T767" s="119"/>
      <c r="U767" s="119"/>
      <c r="V767" s="119"/>
    </row>
    <row r="768" spans="1:22" ht="15.75" customHeight="1">
      <c r="A768" s="118"/>
      <c r="B768" s="118"/>
      <c r="C768" s="118"/>
      <c r="D768" s="118"/>
      <c r="E768" s="119"/>
      <c r="F768" s="119"/>
      <c r="G768" s="119"/>
      <c r="H768" s="119"/>
      <c r="I768" s="119"/>
      <c r="J768" s="119"/>
      <c r="K768" s="119"/>
      <c r="L768" s="119"/>
      <c r="M768" s="119"/>
      <c r="N768" s="119"/>
      <c r="O768" s="119"/>
      <c r="P768" s="119"/>
      <c r="Q768" s="119"/>
      <c r="R768" s="119"/>
      <c r="S768" s="119"/>
      <c r="T768" s="119"/>
      <c r="U768" s="119"/>
      <c r="V768" s="119"/>
    </row>
    <row r="769" spans="1:22" ht="15.75" customHeight="1">
      <c r="A769" s="118"/>
      <c r="B769" s="118"/>
      <c r="C769" s="118"/>
      <c r="D769" s="118"/>
      <c r="E769" s="119"/>
      <c r="F769" s="119"/>
      <c r="G769" s="119"/>
      <c r="H769" s="119"/>
      <c r="I769" s="119"/>
      <c r="J769" s="119"/>
      <c r="K769" s="119"/>
      <c r="L769" s="119"/>
      <c r="M769" s="119"/>
      <c r="N769" s="119"/>
      <c r="O769" s="119"/>
      <c r="P769" s="119"/>
      <c r="Q769" s="119"/>
      <c r="R769" s="119"/>
      <c r="S769" s="119"/>
      <c r="T769" s="119"/>
      <c r="U769" s="119"/>
      <c r="V769" s="119"/>
    </row>
    <row r="770" spans="1:22" ht="15.75" customHeight="1">
      <c r="A770" s="118"/>
      <c r="B770" s="118"/>
      <c r="C770" s="118"/>
      <c r="D770" s="118"/>
      <c r="E770" s="119"/>
      <c r="F770" s="119"/>
      <c r="G770" s="119"/>
      <c r="H770" s="119"/>
      <c r="I770" s="119"/>
      <c r="J770" s="119"/>
      <c r="K770" s="119"/>
      <c r="L770" s="119"/>
      <c r="M770" s="119"/>
      <c r="N770" s="119"/>
      <c r="O770" s="119"/>
      <c r="P770" s="119"/>
      <c r="Q770" s="119"/>
      <c r="R770" s="119"/>
      <c r="S770" s="119"/>
      <c r="T770" s="119"/>
      <c r="U770" s="119"/>
      <c r="V770" s="119"/>
    </row>
    <row r="771" spans="1:22" ht="15.75" customHeight="1">
      <c r="A771" s="118"/>
      <c r="B771" s="118"/>
      <c r="C771" s="118"/>
      <c r="D771" s="118"/>
      <c r="E771" s="119"/>
      <c r="F771" s="119"/>
      <c r="G771" s="119"/>
      <c r="H771" s="119"/>
      <c r="I771" s="119"/>
      <c r="J771" s="119"/>
      <c r="K771" s="119"/>
      <c r="L771" s="119"/>
      <c r="M771" s="119"/>
      <c r="N771" s="119"/>
      <c r="O771" s="119"/>
      <c r="P771" s="119"/>
      <c r="Q771" s="119"/>
      <c r="R771" s="119"/>
      <c r="S771" s="119"/>
      <c r="T771" s="119"/>
      <c r="U771" s="119"/>
      <c r="V771" s="119"/>
    </row>
    <row r="772" spans="1:22" ht="15.75" customHeight="1">
      <c r="A772" s="118"/>
      <c r="B772" s="118"/>
      <c r="C772" s="118"/>
      <c r="D772" s="118"/>
      <c r="E772" s="119"/>
      <c r="F772" s="119"/>
      <c r="G772" s="119"/>
      <c r="H772" s="119"/>
      <c r="I772" s="119"/>
      <c r="J772" s="119"/>
      <c r="K772" s="119"/>
      <c r="L772" s="119"/>
      <c r="M772" s="119"/>
      <c r="N772" s="119"/>
      <c r="O772" s="119"/>
      <c r="P772" s="119"/>
      <c r="Q772" s="119"/>
      <c r="R772" s="119"/>
      <c r="S772" s="119"/>
      <c r="T772" s="119"/>
      <c r="U772" s="119"/>
      <c r="V772" s="119"/>
    </row>
    <row r="773" spans="1:22" ht="15.75" customHeight="1">
      <c r="A773" s="118"/>
      <c r="B773" s="118"/>
      <c r="C773" s="118"/>
      <c r="D773" s="118"/>
      <c r="E773" s="119"/>
      <c r="F773" s="119"/>
      <c r="G773" s="119"/>
      <c r="H773" s="119"/>
      <c r="I773" s="119"/>
      <c r="J773" s="119"/>
      <c r="K773" s="119"/>
      <c r="L773" s="119"/>
      <c r="M773" s="119"/>
      <c r="N773" s="119"/>
      <c r="O773" s="119"/>
      <c r="P773" s="119"/>
      <c r="Q773" s="119"/>
      <c r="R773" s="119"/>
      <c r="S773" s="119"/>
      <c r="T773" s="119"/>
      <c r="U773" s="119"/>
      <c r="V773" s="119"/>
    </row>
    <row r="774" spans="1:22" ht="15.75" customHeight="1">
      <c r="A774" s="118"/>
      <c r="B774" s="118"/>
      <c r="C774" s="118"/>
      <c r="D774" s="118"/>
      <c r="E774" s="119"/>
      <c r="F774" s="119"/>
      <c r="G774" s="119"/>
      <c r="H774" s="119"/>
      <c r="I774" s="119"/>
      <c r="J774" s="119"/>
      <c r="K774" s="119"/>
      <c r="L774" s="119"/>
      <c r="M774" s="119"/>
      <c r="N774" s="119"/>
      <c r="O774" s="119"/>
      <c r="P774" s="119"/>
      <c r="Q774" s="119"/>
      <c r="R774" s="119"/>
      <c r="S774" s="119"/>
      <c r="T774" s="119"/>
      <c r="U774" s="119"/>
      <c r="V774" s="119"/>
    </row>
    <row r="775" spans="1:22" ht="15.75" customHeight="1">
      <c r="A775" s="118"/>
      <c r="B775" s="118"/>
      <c r="C775" s="118"/>
      <c r="D775" s="118"/>
      <c r="E775" s="119"/>
      <c r="F775" s="119"/>
      <c r="G775" s="119"/>
      <c r="H775" s="119"/>
      <c r="I775" s="119"/>
      <c r="J775" s="119"/>
      <c r="K775" s="119"/>
      <c r="L775" s="119"/>
      <c r="M775" s="119"/>
      <c r="N775" s="119"/>
      <c r="O775" s="119"/>
      <c r="P775" s="119"/>
      <c r="Q775" s="119"/>
      <c r="R775" s="119"/>
      <c r="S775" s="119"/>
      <c r="T775" s="119"/>
      <c r="U775" s="119"/>
      <c r="V775" s="119"/>
    </row>
    <row r="776" spans="1:22" ht="15.75" customHeight="1">
      <c r="A776" s="118"/>
      <c r="B776" s="118"/>
      <c r="C776" s="118"/>
      <c r="D776" s="118"/>
      <c r="E776" s="119"/>
      <c r="F776" s="119"/>
      <c r="G776" s="119"/>
      <c r="H776" s="119"/>
      <c r="I776" s="119"/>
      <c r="J776" s="119"/>
      <c r="K776" s="119"/>
      <c r="L776" s="119"/>
      <c r="M776" s="119"/>
      <c r="N776" s="119"/>
      <c r="O776" s="119"/>
      <c r="P776" s="119"/>
      <c r="Q776" s="119"/>
      <c r="R776" s="119"/>
      <c r="S776" s="119"/>
      <c r="T776" s="119"/>
      <c r="U776" s="119"/>
      <c r="V776" s="119"/>
    </row>
    <row r="777" spans="1:22" ht="15.75" customHeight="1">
      <c r="A777" s="118"/>
      <c r="B777" s="118"/>
      <c r="C777" s="118"/>
      <c r="D777" s="118"/>
      <c r="E777" s="119"/>
      <c r="F777" s="119"/>
      <c r="G777" s="119"/>
      <c r="H777" s="119"/>
      <c r="I777" s="119"/>
      <c r="J777" s="119"/>
      <c r="K777" s="119"/>
      <c r="L777" s="119"/>
      <c r="M777" s="119"/>
      <c r="N777" s="119"/>
      <c r="O777" s="119"/>
      <c r="P777" s="119"/>
      <c r="Q777" s="119"/>
      <c r="R777" s="119"/>
      <c r="S777" s="119"/>
      <c r="T777" s="119"/>
      <c r="U777" s="119"/>
      <c r="V777" s="119"/>
    </row>
    <row r="778" spans="1:22" ht="15.75" customHeight="1">
      <c r="A778" s="118"/>
      <c r="B778" s="118"/>
      <c r="C778" s="118"/>
      <c r="D778" s="118"/>
      <c r="E778" s="119"/>
      <c r="F778" s="119"/>
      <c r="G778" s="119"/>
      <c r="H778" s="119"/>
      <c r="I778" s="119"/>
      <c r="J778" s="119"/>
      <c r="K778" s="119"/>
      <c r="L778" s="119"/>
      <c r="M778" s="119"/>
      <c r="N778" s="119"/>
      <c r="O778" s="119"/>
      <c r="P778" s="119"/>
      <c r="Q778" s="119"/>
      <c r="R778" s="119"/>
      <c r="S778" s="119"/>
      <c r="T778" s="119"/>
      <c r="U778" s="119"/>
      <c r="V778" s="119"/>
    </row>
    <row r="779" spans="1:22" ht="15.75" customHeight="1">
      <c r="A779" s="118"/>
      <c r="B779" s="118"/>
      <c r="C779" s="118"/>
      <c r="D779" s="118"/>
      <c r="E779" s="119"/>
      <c r="F779" s="119"/>
      <c r="G779" s="119"/>
      <c r="H779" s="119"/>
      <c r="I779" s="119"/>
      <c r="J779" s="119"/>
      <c r="K779" s="119"/>
      <c r="L779" s="119"/>
      <c r="M779" s="119"/>
      <c r="N779" s="119"/>
      <c r="O779" s="119"/>
      <c r="P779" s="119"/>
      <c r="Q779" s="119"/>
      <c r="R779" s="119"/>
      <c r="S779" s="119"/>
      <c r="T779" s="119"/>
      <c r="U779" s="119"/>
      <c r="V779" s="119"/>
    </row>
    <row r="780" spans="1:22" ht="15.75" customHeight="1">
      <c r="A780" s="118"/>
      <c r="B780" s="118"/>
      <c r="C780" s="118"/>
      <c r="D780" s="118"/>
      <c r="E780" s="119"/>
      <c r="F780" s="119"/>
      <c r="G780" s="119"/>
      <c r="H780" s="119"/>
      <c r="I780" s="119"/>
      <c r="J780" s="119"/>
      <c r="K780" s="119"/>
      <c r="L780" s="119"/>
      <c r="M780" s="119"/>
      <c r="N780" s="119"/>
      <c r="O780" s="119"/>
      <c r="P780" s="119"/>
      <c r="Q780" s="119"/>
      <c r="R780" s="119"/>
      <c r="S780" s="119"/>
      <c r="T780" s="119"/>
      <c r="U780" s="119"/>
      <c r="V780" s="119"/>
    </row>
    <row r="781" spans="1:22" ht="15.75" customHeight="1">
      <c r="A781" s="118"/>
      <c r="B781" s="118"/>
      <c r="C781" s="118"/>
      <c r="D781" s="118"/>
      <c r="E781" s="119"/>
      <c r="F781" s="119"/>
      <c r="G781" s="119"/>
      <c r="H781" s="119"/>
      <c r="I781" s="119"/>
      <c r="J781" s="119"/>
      <c r="K781" s="119"/>
      <c r="L781" s="119"/>
      <c r="M781" s="119"/>
      <c r="N781" s="119"/>
      <c r="O781" s="119"/>
      <c r="P781" s="119"/>
      <c r="Q781" s="119"/>
      <c r="R781" s="119"/>
      <c r="S781" s="119"/>
      <c r="T781" s="119"/>
      <c r="U781" s="119"/>
      <c r="V781" s="119"/>
    </row>
    <row r="782" spans="1:22" ht="15.75" customHeight="1">
      <c r="A782" s="118"/>
      <c r="B782" s="118"/>
      <c r="C782" s="118"/>
      <c r="D782" s="118"/>
      <c r="E782" s="119"/>
      <c r="F782" s="119"/>
      <c r="G782" s="119"/>
      <c r="H782" s="119"/>
      <c r="I782" s="119"/>
      <c r="J782" s="119"/>
      <c r="K782" s="119"/>
      <c r="L782" s="119"/>
      <c r="M782" s="119"/>
      <c r="N782" s="119"/>
      <c r="O782" s="119"/>
      <c r="P782" s="119"/>
      <c r="Q782" s="119"/>
      <c r="R782" s="119"/>
      <c r="S782" s="119"/>
      <c r="T782" s="119"/>
      <c r="U782" s="119"/>
      <c r="V782" s="119"/>
    </row>
    <row r="783" spans="1:22" ht="15.75" customHeight="1">
      <c r="A783" s="118"/>
      <c r="B783" s="118"/>
      <c r="C783" s="118"/>
      <c r="D783" s="118"/>
      <c r="E783" s="119"/>
      <c r="F783" s="119"/>
      <c r="G783" s="119"/>
      <c r="H783" s="119"/>
      <c r="I783" s="119"/>
      <c r="J783" s="119"/>
      <c r="K783" s="119"/>
      <c r="L783" s="119"/>
      <c r="M783" s="119"/>
      <c r="N783" s="119"/>
      <c r="O783" s="119"/>
      <c r="P783" s="119"/>
      <c r="Q783" s="119"/>
      <c r="R783" s="119"/>
      <c r="S783" s="119"/>
      <c r="T783" s="119"/>
      <c r="U783" s="119"/>
      <c r="V783" s="119"/>
    </row>
    <row r="784" spans="1:22" ht="15.75" customHeight="1">
      <c r="A784" s="118"/>
      <c r="B784" s="118"/>
      <c r="C784" s="118"/>
      <c r="D784" s="118"/>
      <c r="E784" s="119"/>
      <c r="F784" s="119"/>
      <c r="G784" s="119"/>
      <c r="H784" s="119"/>
      <c r="I784" s="119"/>
      <c r="J784" s="119"/>
      <c r="K784" s="119"/>
      <c r="L784" s="119"/>
      <c r="M784" s="119"/>
      <c r="N784" s="119"/>
      <c r="O784" s="119"/>
      <c r="P784" s="119"/>
      <c r="Q784" s="119"/>
      <c r="R784" s="119"/>
      <c r="S784" s="119"/>
      <c r="T784" s="119"/>
      <c r="U784" s="119"/>
      <c r="V784" s="119"/>
    </row>
    <row r="785" spans="1:22" ht="15.75" customHeight="1">
      <c r="A785" s="118"/>
      <c r="B785" s="118"/>
      <c r="C785" s="118"/>
      <c r="D785" s="118"/>
      <c r="E785" s="119"/>
      <c r="F785" s="119"/>
      <c r="G785" s="119"/>
      <c r="H785" s="119"/>
      <c r="I785" s="119"/>
      <c r="J785" s="119"/>
      <c r="K785" s="119"/>
      <c r="L785" s="119"/>
      <c r="M785" s="119"/>
      <c r="N785" s="119"/>
      <c r="O785" s="119"/>
      <c r="P785" s="119"/>
      <c r="Q785" s="119"/>
      <c r="R785" s="119"/>
      <c r="S785" s="119"/>
      <c r="T785" s="119"/>
      <c r="U785" s="119"/>
      <c r="V785" s="119"/>
    </row>
    <row r="786" spans="1:22" ht="15.75" customHeight="1">
      <c r="A786" s="118"/>
      <c r="B786" s="118"/>
      <c r="C786" s="118"/>
      <c r="D786" s="118"/>
      <c r="E786" s="119"/>
      <c r="F786" s="119"/>
      <c r="G786" s="119"/>
      <c r="H786" s="119"/>
      <c r="I786" s="119"/>
      <c r="J786" s="119"/>
      <c r="K786" s="119"/>
      <c r="L786" s="119"/>
      <c r="M786" s="119"/>
      <c r="N786" s="119"/>
      <c r="O786" s="119"/>
      <c r="P786" s="119"/>
      <c r="Q786" s="119"/>
      <c r="R786" s="119"/>
      <c r="S786" s="119"/>
      <c r="T786" s="119"/>
      <c r="U786" s="119"/>
      <c r="V786" s="119"/>
    </row>
    <row r="787" spans="1:22" ht="15.75" customHeight="1">
      <c r="A787" s="118"/>
      <c r="B787" s="118"/>
      <c r="C787" s="118"/>
      <c r="D787" s="118"/>
      <c r="E787" s="119"/>
      <c r="F787" s="119"/>
      <c r="G787" s="119"/>
      <c r="H787" s="119"/>
      <c r="I787" s="119"/>
      <c r="J787" s="119"/>
      <c r="K787" s="119"/>
      <c r="L787" s="119"/>
      <c r="M787" s="119"/>
      <c r="N787" s="119"/>
      <c r="O787" s="119"/>
      <c r="P787" s="119"/>
      <c r="Q787" s="119"/>
      <c r="R787" s="119"/>
      <c r="S787" s="119"/>
      <c r="T787" s="119"/>
      <c r="U787" s="119"/>
      <c r="V787" s="119"/>
    </row>
    <row r="788" spans="1:22" ht="15.75" customHeight="1">
      <c r="A788" s="118"/>
      <c r="B788" s="118"/>
      <c r="C788" s="118"/>
      <c r="D788" s="118"/>
      <c r="E788" s="119"/>
      <c r="F788" s="119"/>
      <c r="G788" s="119"/>
      <c r="H788" s="119"/>
      <c r="I788" s="119"/>
      <c r="J788" s="119"/>
      <c r="K788" s="119"/>
      <c r="L788" s="119"/>
      <c r="M788" s="119"/>
      <c r="N788" s="119"/>
      <c r="O788" s="119"/>
      <c r="P788" s="119"/>
      <c r="Q788" s="119"/>
      <c r="R788" s="119"/>
      <c r="S788" s="119"/>
      <c r="T788" s="119"/>
      <c r="U788" s="119"/>
      <c r="V788" s="119"/>
    </row>
    <row r="789" spans="1:22" ht="15.75" customHeight="1">
      <c r="A789" s="118"/>
      <c r="B789" s="118"/>
      <c r="C789" s="118"/>
      <c r="D789" s="118"/>
      <c r="E789" s="119"/>
      <c r="F789" s="119"/>
      <c r="G789" s="119"/>
      <c r="H789" s="119"/>
      <c r="I789" s="119"/>
      <c r="J789" s="119"/>
      <c r="K789" s="119"/>
      <c r="L789" s="119"/>
      <c r="M789" s="119"/>
      <c r="N789" s="119"/>
      <c r="O789" s="119"/>
      <c r="P789" s="119"/>
      <c r="Q789" s="119"/>
      <c r="R789" s="119"/>
      <c r="S789" s="119"/>
      <c r="T789" s="119"/>
      <c r="U789" s="119"/>
      <c r="V789" s="119"/>
    </row>
    <row r="790" spans="1:22" ht="15.75" customHeight="1">
      <c r="A790" s="118"/>
      <c r="B790" s="118"/>
      <c r="C790" s="118"/>
      <c r="D790" s="118"/>
      <c r="E790" s="119"/>
      <c r="F790" s="119"/>
      <c r="G790" s="119"/>
      <c r="H790" s="119"/>
      <c r="I790" s="119"/>
      <c r="J790" s="119"/>
      <c r="K790" s="119"/>
      <c r="L790" s="119"/>
      <c r="M790" s="119"/>
      <c r="N790" s="119"/>
      <c r="O790" s="119"/>
      <c r="P790" s="119"/>
      <c r="Q790" s="119"/>
      <c r="R790" s="119"/>
      <c r="S790" s="119"/>
      <c r="T790" s="119"/>
      <c r="U790" s="119"/>
      <c r="V790" s="119"/>
    </row>
    <row r="791" spans="1:22" ht="15.75" customHeight="1">
      <c r="A791" s="118"/>
      <c r="B791" s="118"/>
      <c r="C791" s="118"/>
      <c r="D791" s="118"/>
      <c r="E791" s="119"/>
      <c r="F791" s="119"/>
      <c r="G791" s="119"/>
      <c r="H791" s="119"/>
      <c r="I791" s="119"/>
      <c r="J791" s="119"/>
      <c r="K791" s="119"/>
      <c r="L791" s="119"/>
      <c r="M791" s="119"/>
      <c r="N791" s="119"/>
      <c r="O791" s="119"/>
      <c r="P791" s="119"/>
      <c r="Q791" s="119"/>
      <c r="R791" s="119"/>
      <c r="S791" s="119"/>
      <c r="T791" s="119"/>
      <c r="U791" s="119"/>
      <c r="V791" s="119"/>
    </row>
    <row r="792" spans="1:22" ht="15.75" customHeight="1">
      <c r="A792" s="118"/>
      <c r="B792" s="118"/>
      <c r="C792" s="118"/>
      <c r="D792" s="118"/>
      <c r="E792" s="119"/>
      <c r="F792" s="119"/>
      <c r="G792" s="119"/>
      <c r="H792" s="119"/>
      <c r="I792" s="119"/>
      <c r="J792" s="119"/>
      <c r="K792" s="119"/>
      <c r="L792" s="119"/>
      <c r="M792" s="119"/>
      <c r="N792" s="119"/>
      <c r="O792" s="119"/>
      <c r="P792" s="119"/>
      <c r="Q792" s="119"/>
      <c r="R792" s="119"/>
      <c r="S792" s="119"/>
      <c r="T792" s="119"/>
      <c r="U792" s="119"/>
      <c r="V792" s="119"/>
    </row>
    <row r="793" spans="1:22" ht="15.75" customHeight="1">
      <c r="A793" s="118"/>
      <c r="B793" s="118"/>
      <c r="C793" s="118"/>
      <c r="D793" s="118"/>
      <c r="E793" s="119"/>
      <c r="F793" s="119"/>
      <c r="G793" s="119"/>
      <c r="H793" s="119"/>
      <c r="I793" s="119"/>
      <c r="J793" s="119"/>
      <c r="K793" s="119"/>
      <c r="L793" s="119"/>
      <c r="M793" s="119"/>
      <c r="N793" s="119"/>
      <c r="O793" s="119"/>
      <c r="P793" s="119"/>
      <c r="Q793" s="119"/>
      <c r="R793" s="119"/>
      <c r="S793" s="119"/>
      <c r="T793" s="119"/>
      <c r="U793" s="119"/>
      <c r="V793" s="119"/>
    </row>
    <row r="794" spans="1:22" ht="15.75" customHeight="1">
      <c r="A794" s="118"/>
      <c r="B794" s="118"/>
      <c r="C794" s="118"/>
      <c r="D794" s="118"/>
      <c r="E794" s="119"/>
      <c r="F794" s="119"/>
      <c r="G794" s="119"/>
      <c r="H794" s="119"/>
      <c r="I794" s="119"/>
      <c r="J794" s="119"/>
      <c r="K794" s="119"/>
      <c r="L794" s="119"/>
      <c r="M794" s="119"/>
      <c r="N794" s="119"/>
      <c r="O794" s="119"/>
      <c r="P794" s="119"/>
      <c r="Q794" s="119"/>
      <c r="R794" s="119"/>
      <c r="S794" s="119"/>
      <c r="T794" s="119"/>
      <c r="U794" s="119"/>
      <c r="V794" s="119"/>
    </row>
    <row r="795" spans="1:22" ht="15.75" customHeight="1">
      <c r="A795" s="118"/>
      <c r="B795" s="118"/>
      <c r="C795" s="118"/>
      <c r="D795" s="118"/>
      <c r="E795" s="119"/>
      <c r="F795" s="119"/>
      <c r="G795" s="119"/>
      <c r="H795" s="119"/>
      <c r="I795" s="119"/>
      <c r="J795" s="119"/>
      <c r="K795" s="119"/>
      <c r="L795" s="119"/>
      <c r="M795" s="119"/>
      <c r="N795" s="119"/>
      <c r="O795" s="119"/>
      <c r="P795" s="119"/>
      <c r="Q795" s="119"/>
      <c r="R795" s="119"/>
      <c r="S795" s="119"/>
      <c r="T795" s="119"/>
      <c r="U795" s="119"/>
      <c r="V795" s="119"/>
    </row>
    <row r="796" spans="1:22" ht="15.75" customHeight="1">
      <c r="A796" s="118"/>
      <c r="B796" s="118"/>
      <c r="C796" s="118"/>
      <c r="D796" s="118"/>
      <c r="E796" s="119"/>
      <c r="F796" s="119"/>
      <c r="G796" s="119"/>
      <c r="H796" s="119"/>
      <c r="I796" s="119"/>
      <c r="J796" s="119"/>
      <c r="K796" s="119"/>
      <c r="L796" s="119"/>
      <c r="M796" s="119"/>
      <c r="N796" s="119"/>
      <c r="O796" s="119"/>
      <c r="P796" s="119"/>
      <c r="Q796" s="119"/>
      <c r="R796" s="119"/>
      <c r="S796" s="119"/>
      <c r="T796" s="119"/>
      <c r="U796" s="119"/>
      <c r="V796" s="119"/>
    </row>
    <row r="797" spans="1:22" ht="15.75" customHeight="1">
      <c r="A797" s="118"/>
      <c r="B797" s="118"/>
      <c r="C797" s="118"/>
      <c r="D797" s="118"/>
      <c r="E797" s="119"/>
      <c r="F797" s="119"/>
      <c r="G797" s="119"/>
      <c r="H797" s="119"/>
      <c r="I797" s="119"/>
      <c r="J797" s="119"/>
      <c r="K797" s="119"/>
      <c r="L797" s="119"/>
      <c r="M797" s="119"/>
      <c r="N797" s="119"/>
      <c r="O797" s="119"/>
      <c r="P797" s="119"/>
      <c r="Q797" s="119"/>
      <c r="R797" s="119"/>
      <c r="S797" s="119"/>
      <c r="T797" s="119"/>
      <c r="U797" s="119"/>
      <c r="V797" s="119"/>
    </row>
    <row r="798" spans="1:22" ht="15.75" customHeight="1">
      <c r="A798" s="118"/>
      <c r="B798" s="118"/>
      <c r="C798" s="118"/>
      <c r="D798" s="118"/>
      <c r="E798" s="119"/>
      <c r="F798" s="119"/>
      <c r="G798" s="119"/>
      <c r="H798" s="119"/>
      <c r="I798" s="119"/>
      <c r="J798" s="119"/>
      <c r="K798" s="119"/>
      <c r="L798" s="119"/>
      <c r="M798" s="119"/>
      <c r="N798" s="119"/>
      <c r="O798" s="119"/>
      <c r="P798" s="119"/>
      <c r="Q798" s="119"/>
      <c r="R798" s="119"/>
      <c r="S798" s="119"/>
      <c r="T798" s="119"/>
      <c r="U798" s="119"/>
      <c r="V798" s="119"/>
    </row>
    <row r="799" spans="1:22" ht="15.75" customHeight="1">
      <c r="A799" s="118"/>
      <c r="B799" s="118"/>
      <c r="C799" s="118"/>
      <c r="D799" s="118"/>
      <c r="E799" s="119"/>
      <c r="F799" s="119"/>
      <c r="G799" s="119"/>
      <c r="H799" s="119"/>
      <c r="I799" s="119"/>
      <c r="J799" s="119"/>
      <c r="K799" s="119"/>
      <c r="L799" s="119"/>
      <c r="M799" s="119"/>
      <c r="N799" s="119"/>
      <c r="O799" s="119"/>
      <c r="P799" s="119"/>
      <c r="Q799" s="119"/>
      <c r="R799" s="119"/>
      <c r="S799" s="119"/>
      <c r="T799" s="119"/>
      <c r="U799" s="119"/>
      <c r="V799" s="119"/>
    </row>
    <row r="800" spans="1:22" ht="15.75" customHeight="1">
      <c r="A800" s="118"/>
      <c r="B800" s="118"/>
      <c r="C800" s="118"/>
      <c r="D800" s="118"/>
      <c r="E800" s="119"/>
      <c r="F800" s="119"/>
      <c r="G800" s="119"/>
      <c r="H800" s="119"/>
      <c r="I800" s="119"/>
      <c r="J800" s="119"/>
      <c r="K800" s="119"/>
      <c r="L800" s="119"/>
      <c r="M800" s="119"/>
      <c r="N800" s="119"/>
      <c r="O800" s="119"/>
      <c r="P800" s="119"/>
      <c r="Q800" s="119"/>
      <c r="R800" s="119"/>
      <c r="S800" s="119"/>
      <c r="T800" s="119"/>
      <c r="U800" s="119"/>
      <c r="V800" s="119"/>
    </row>
    <row r="801" spans="1:22" ht="15.75" customHeight="1">
      <c r="A801" s="118"/>
      <c r="B801" s="118"/>
      <c r="C801" s="118"/>
      <c r="D801" s="118"/>
      <c r="E801" s="119"/>
      <c r="F801" s="119"/>
      <c r="G801" s="119"/>
      <c r="H801" s="119"/>
      <c r="I801" s="119"/>
      <c r="J801" s="119"/>
      <c r="K801" s="119"/>
      <c r="L801" s="119"/>
      <c r="M801" s="119"/>
      <c r="N801" s="119"/>
      <c r="O801" s="119"/>
      <c r="P801" s="119"/>
      <c r="Q801" s="119"/>
      <c r="R801" s="119"/>
      <c r="S801" s="119"/>
      <c r="T801" s="119"/>
      <c r="U801" s="119"/>
      <c r="V801" s="119"/>
    </row>
    <row r="802" spans="1:22" ht="15.75" customHeight="1">
      <c r="A802" s="118"/>
      <c r="B802" s="118"/>
      <c r="C802" s="118"/>
      <c r="D802" s="118"/>
      <c r="E802" s="119"/>
      <c r="F802" s="119"/>
      <c r="G802" s="119"/>
      <c r="H802" s="119"/>
      <c r="I802" s="119"/>
      <c r="J802" s="119"/>
      <c r="K802" s="119"/>
      <c r="L802" s="119"/>
      <c r="M802" s="119"/>
      <c r="N802" s="119"/>
      <c r="O802" s="119"/>
      <c r="P802" s="119"/>
      <c r="Q802" s="119"/>
      <c r="R802" s="119"/>
      <c r="S802" s="119"/>
      <c r="T802" s="119"/>
      <c r="U802" s="119"/>
      <c r="V802" s="119"/>
    </row>
    <row r="803" spans="1:22" ht="15.75" customHeight="1">
      <c r="A803" s="118"/>
      <c r="B803" s="118"/>
      <c r="C803" s="118"/>
      <c r="D803" s="118"/>
      <c r="E803" s="119"/>
      <c r="F803" s="119"/>
      <c r="G803" s="119"/>
      <c r="H803" s="119"/>
      <c r="I803" s="119"/>
      <c r="J803" s="119"/>
      <c r="K803" s="119"/>
      <c r="L803" s="119"/>
      <c r="M803" s="119"/>
      <c r="N803" s="119"/>
      <c r="O803" s="119"/>
      <c r="P803" s="119"/>
      <c r="Q803" s="119"/>
      <c r="R803" s="119"/>
      <c r="S803" s="119"/>
      <c r="T803" s="119"/>
      <c r="U803" s="119"/>
      <c r="V803" s="119"/>
    </row>
    <row r="804" spans="1:22" ht="15.75" customHeight="1">
      <c r="A804" s="118"/>
      <c r="B804" s="118"/>
      <c r="C804" s="118"/>
      <c r="D804" s="118"/>
      <c r="E804" s="119"/>
      <c r="F804" s="119"/>
      <c r="G804" s="119"/>
      <c r="H804" s="119"/>
      <c r="I804" s="119"/>
      <c r="J804" s="119"/>
      <c r="K804" s="119"/>
      <c r="L804" s="119"/>
      <c r="M804" s="119"/>
      <c r="N804" s="119"/>
      <c r="O804" s="119"/>
      <c r="P804" s="119"/>
      <c r="Q804" s="119"/>
      <c r="R804" s="119"/>
      <c r="S804" s="119"/>
      <c r="T804" s="119"/>
      <c r="U804" s="119"/>
      <c r="V804" s="119"/>
    </row>
    <row r="805" spans="1:22" ht="15.75" customHeight="1">
      <c r="A805" s="118"/>
      <c r="B805" s="118"/>
      <c r="C805" s="118"/>
      <c r="D805" s="118"/>
      <c r="E805" s="119"/>
      <c r="F805" s="119"/>
      <c r="G805" s="119"/>
      <c r="H805" s="119"/>
      <c r="I805" s="119"/>
      <c r="J805" s="119"/>
      <c r="K805" s="119"/>
      <c r="L805" s="119"/>
      <c r="M805" s="119"/>
      <c r="N805" s="119"/>
      <c r="O805" s="119"/>
      <c r="P805" s="119"/>
      <c r="Q805" s="119"/>
      <c r="R805" s="119"/>
      <c r="S805" s="119"/>
      <c r="T805" s="119"/>
      <c r="U805" s="119"/>
      <c r="V805" s="119"/>
    </row>
    <row r="806" spans="1:22" ht="15.75" customHeight="1">
      <c r="A806" s="118"/>
      <c r="B806" s="118"/>
      <c r="C806" s="118"/>
      <c r="D806" s="118"/>
      <c r="E806" s="119"/>
      <c r="F806" s="119"/>
      <c r="G806" s="119"/>
      <c r="H806" s="119"/>
      <c r="I806" s="119"/>
      <c r="J806" s="119"/>
      <c r="K806" s="119"/>
      <c r="L806" s="119"/>
      <c r="M806" s="119"/>
      <c r="N806" s="119"/>
      <c r="O806" s="119"/>
      <c r="P806" s="119"/>
      <c r="Q806" s="119"/>
      <c r="R806" s="119"/>
      <c r="S806" s="119"/>
      <c r="T806" s="119"/>
      <c r="U806" s="119"/>
      <c r="V806" s="119"/>
    </row>
    <row r="807" spans="1:22" ht="15.75" customHeight="1">
      <c r="A807" s="118"/>
      <c r="B807" s="118"/>
      <c r="C807" s="118"/>
      <c r="D807" s="118"/>
      <c r="E807" s="119"/>
      <c r="F807" s="119"/>
      <c r="G807" s="119"/>
      <c r="H807" s="119"/>
      <c r="I807" s="119"/>
      <c r="J807" s="119"/>
      <c r="K807" s="119"/>
      <c r="L807" s="119"/>
      <c r="M807" s="119"/>
      <c r="N807" s="119"/>
      <c r="O807" s="119"/>
      <c r="P807" s="119"/>
      <c r="Q807" s="119"/>
      <c r="R807" s="119"/>
      <c r="S807" s="119"/>
      <c r="T807" s="119"/>
      <c r="U807" s="119"/>
      <c r="V807" s="119"/>
    </row>
    <row r="808" spans="1:22" ht="15.75" customHeight="1">
      <c r="A808" s="118"/>
      <c r="B808" s="118"/>
      <c r="C808" s="118"/>
      <c r="D808" s="118"/>
      <c r="E808" s="119"/>
      <c r="F808" s="119"/>
      <c r="G808" s="119"/>
      <c r="H808" s="119"/>
      <c r="I808" s="119"/>
      <c r="J808" s="119"/>
      <c r="K808" s="119"/>
      <c r="L808" s="119"/>
      <c r="M808" s="119"/>
      <c r="N808" s="119"/>
      <c r="O808" s="119"/>
      <c r="P808" s="119"/>
      <c r="Q808" s="119"/>
      <c r="R808" s="119"/>
      <c r="S808" s="119"/>
      <c r="T808" s="119"/>
      <c r="U808" s="119"/>
      <c r="V808" s="119"/>
    </row>
    <row r="809" spans="1:22" ht="15.75" customHeight="1">
      <c r="A809" s="118"/>
      <c r="B809" s="118"/>
      <c r="C809" s="118"/>
      <c r="D809" s="118"/>
      <c r="E809" s="119"/>
      <c r="F809" s="119"/>
      <c r="G809" s="119"/>
      <c r="H809" s="119"/>
      <c r="I809" s="119"/>
      <c r="J809" s="119"/>
      <c r="K809" s="119"/>
      <c r="L809" s="119"/>
      <c r="M809" s="119"/>
      <c r="N809" s="119"/>
      <c r="O809" s="119"/>
      <c r="P809" s="119"/>
      <c r="Q809" s="119"/>
      <c r="R809" s="119"/>
      <c r="S809" s="119"/>
      <c r="T809" s="119"/>
      <c r="U809" s="119"/>
      <c r="V809" s="119"/>
    </row>
    <row r="810" spans="1:22" ht="15.75" customHeight="1">
      <c r="A810" s="118"/>
      <c r="B810" s="118"/>
      <c r="C810" s="118"/>
      <c r="D810" s="118"/>
      <c r="E810" s="119"/>
      <c r="F810" s="119"/>
      <c r="G810" s="119"/>
      <c r="H810" s="119"/>
      <c r="I810" s="119"/>
      <c r="J810" s="119"/>
      <c r="K810" s="119"/>
      <c r="L810" s="119"/>
      <c r="M810" s="119"/>
      <c r="N810" s="119"/>
      <c r="O810" s="119"/>
      <c r="P810" s="119"/>
      <c r="Q810" s="119"/>
      <c r="R810" s="119"/>
      <c r="S810" s="119"/>
      <c r="T810" s="119"/>
      <c r="U810" s="119"/>
      <c r="V810" s="119"/>
    </row>
    <row r="811" spans="1:22" ht="15.75" customHeight="1">
      <c r="A811" s="118"/>
      <c r="B811" s="118"/>
      <c r="C811" s="118"/>
      <c r="D811" s="118"/>
      <c r="E811" s="119"/>
      <c r="F811" s="119"/>
      <c r="G811" s="119"/>
      <c r="H811" s="119"/>
      <c r="I811" s="119"/>
      <c r="J811" s="119"/>
      <c r="K811" s="119"/>
      <c r="L811" s="119"/>
      <c r="M811" s="119"/>
      <c r="N811" s="119"/>
      <c r="O811" s="119"/>
      <c r="P811" s="119"/>
      <c r="Q811" s="119"/>
      <c r="R811" s="119"/>
      <c r="S811" s="119"/>
      <c r="T811" s="119"/>
      <c r="U811" s="119"/>
      <c r="V811" s="119"/>
    </row>
    <row r="812" spans="1:22" ht="15.75" customHeight="1">
      <c r="A812" s="118"/>
      <c r="B812" s="118"/>
      <c r="C812" s="118"/>
      <c r="D812" s="118"/>
      <c r="E812" s="119"/>
      <c r="F812" s="119"/>
      <c r="G812" s="119"/>
      <c r="H812" s="119"/>
      <c r="I812" s="119"/>
      <c r="J812" s="119"/>
      <c r="K812" s="119"/>
      <c r="L812" s="119"/>
      <c r="M812" s="119"/>
      <c r="N812" s="119"/>
      <c r="O812" s="119"/>
      <c r="P812" s="119"/>
      <c r="Q812" s="119"/>
      <c r="R812" s="119"/>
      <c r="S812" s="119"/>
      <c r="T812" s="119"/>
      <c r="U812" s="119"/>
      <c r="V812" s="119"/>
    </row>
    <row r="813" spans="1:22" ht="15.75" customHeight="1">
      <c r="A813" s="118"/>
      <c r="B813" s="118"/>
      <c r="C813" s="118"/>
      <c r="D813" s="118"/>
      <c r="E813" s="119"/>
      <c r="F813" s="119"/>
      <c r="G813" s="119"/>
      <c r="H813" s="119"/>
      <c r="I813" s="119"/>
      <c r="J813" s="119"/>
      <c r="K813" s="119"/>
      <c r="L813" s="119"/>
      <c r="M813" s="119"/>
      <c r="N813" s="119"/>
      <c r="O813" s="119"/>
      <c r="P813" s="119"/>
      <c r="Q813" s="119"/>
      <c r="R813" s="119"/>
      <c r="S813" s="119"/>
      <c r="T813" s="119"/>
      <c r="U813" s="119"/>
      <c r="V813" s="119"/>
    </row>
    <row r="814" spans="1:22" ht="15.75" customHeight="1">
      <c r="A814" s="118"/>
      <c r="B814" s="118"/>
      <c r="C814" s="118"/>
      <c r="D814" s="118"/>
      <c r="E814" s="119"/>
      <c r="F814" s="119"/>
      <c r="G814" s="119"/>
      <c r="H814" s="119"/>
      <c r="I814" s="119"/>
      <c r="J814" s="119"/>
      <c r="K814" s="119"/>
      <c r="L814" s="119"/>
      <c r="M814" s="119"/>
      <c r="N814" s="119"/>
      <c r="O814" s="119"/>
      <c r="P814" s="119"/>
      <c r="Q814" s="119"/>
      <c r="R814" s="119"/>
      <c r="S814" s="119"/>
      <c r="T814" s="119"/>
      <c r="U814" s="119"/>
      <c r="V814" s="119"/>
    </row>
    <row r="815" spans="1:22" ht="15.75" customHeight="1">
      <c r="A815" s="118"/>
      <c r="B815" s="118"/>
      <c r="C815" s="118"/>
      <c r="D815" s="118"/>
      <c r="E815" s="119"/>
      <c r="F815" s="119"/>
      <c r="G815" s="119"/>
      <c r="H815" s="119"/>
      <c r="I815" s="119"/>
      <c r="J815" s="119"/>
      <c r="K815" s="119"/>
      <c r="L815" s="119"/>
      <c r="M815" s="119"/>
      <c r="N815" s="119"/>
      <c r="O815" s="119"/>
      <c r="P815" s="119"/>
      <c r="Q815" s="119"/>
      <c r="R815" s="119"/>
      <c r="S815" s="119"/>
      <c r="T815" s="119"/>
      <c r="U815" s="119"/>
      <c r="V815" s="119"/>
    </row>
    <row r="816" spans="1:22" ht="15.75" customHeight="1">
      <c r="A816" s="118"/>
      <c r="B816" s="118"/>
      <c r="C816" s="118"/>
      <c r="D816" s="118"/>
      <c r="E816" s="119"/>
      <c r="F816" s="119"/>
      <c r="G816" s="119"/>
      <c r="H816" s="119"/>
      <c r="I816" s="119"/>
      <c r="J816" s="119"/>
      <c r="K816" s="119"/>
      <c r="L816" s="119"/>
      <c r="M816" s="119"/>
      <c r="N816" s="119"/>
      <c r="O816" s="119"/>
      <c r="P816" s="119"/>
      <c r="Q816" s="119"/>
      <c r="R816" s="119"/>
      <c r="S816" s="119"/>
      <c r="T816" s="119"/>
      <c r="U816" s="119"/>
      <c r="V816" s="119"/>
    </row>
    <row r="817" spans="1:22" ht="15.75" customHeight="1">
      <c r="A817" s="118"/>
      <c r="B817" s="118"/>
      <c r="C817" s="118"/>
      <c r="D817" s="118"/>
      <c r="E817" s="119"/>
      <c r="F817" s="119"/>
      <c r="G817" s="119"/>
      <c r="H817" s="119"/>
      <c r="I817" s="119"/>
      <c r="J817" s="119"/>
      <c r="K817" s="119"/>
      <c r="L817" s="119"/>
      <c r="M817" s="119"/>
      <c r="N817" s="119"/>
      <c r="O817" s="119"/>
      <c r="P817" s="119"/>
      <c r="Q817" s="119"/>
      <c r="R817" s="119"/>
      <c r="S817" s="119"/>
      <c r="T817" s="119"/>
      <c r="U817" s="119"/>
      <c r="V817" s="119"/>
    </row>
    <row r="818" spans="1:22" ht="15.75" customHeight="1">
      <c r="A818" s="118"/>
      <c r="B818" s="118"/>
      <c r="C818" s="118"/>
      <c r="D818" s="118"/>
      <c r="E818" s="119"/>
      <c r="F818" s="119"/>
      <c r="G818" s="119"/>
      <c r="H818" s="119"/>
      <c r="I818" s="119"/>
      <c r="J818" s="119"/>
      <c r="K818" s="119"/>
      <c r="L818" s="119"/>
      <c r="M818" s="119"/>
      <c r="N818" s="119"/>
      <c r="O818" s="119"/>
      <c r="P818" s="119"/>
      <c r="Q818" s="119"/>
      <c r="R818" s="119"/>
      <c r="S818" s="119"/>
      <c r="T818" s="119"/>
      <c r="U818" s="119"/>
      <c r="V818" s="119"/>
    </row>
    <row r="819" spans="1:22" ht="15.75" customHeight="1">
      <c r="A819" s="118"/>
      <c r="B819" s="118"/>
      <c r="C819" s="118"/>
      <c r="D819" s="118"/>
      <c r="E819" s="119"/>
      <c r="F819" s="119"/>
      <c r="G819" s="119"/>
      <c r="H819" s="119"/>
      <c r="I819" s="119"/>
      <c r="J819" s="119"/>
      <c r="K819" s="119"/>
      <c r="L819" s="119"/>
      <c r="M819" s="119"/>
      <c r="N819" s="119"/>
      <c r="O819" s="119"/>
      <c r="P819" s="119"/>
      <c r="Q819" s="119"/>
      <c r="R819" s="119"/>
      <c r="S819" s="119"/>
      <c r="T819" s="119"/>
      <c r="U819" s="119"/>
      <c r="V819" s="119"/>
    </row>
    <row r="820" spans="1:22" ht="15.75" customHeight="1">
      <c r="A820" s="118"/>
      <c r="B820" s="118"/>
      <c r="C820" s="118"/>
      <c r="D820" s="118"/>
      <c r="E820" s="119"/>
      <c r="F820" s="119"/>
      <c r="G820" s="119"/>
      <c r="H820" s="119"/>
      <c r="I820" s="119"/>
      <c r="J820" s="119"/>
      <c r="K820" s="119"/>
      <c r="L820" s="119"/>
      <c r="M820" s="119"/>
      <c r="N820" s="119"/>
      <c r="O820" s="119"/>
      <c r="P820" s="119"/>
      <c r="Q820" s="119"/>
      <c r="R820" s="119"/>
      <c r="S820" s="119"/>
      <c r="T820" s="119"/>
      <c r="U820" s="119"/>
      <c r="V820" s="119"/>
    </row>
    <row r="821" spans="1:22" ht="15.75" customHeight="1">
      <c r="A821" s="118"/>
      <c r="B821" s="118"/>
      <c r="C821" s="118"/>
      <c r="D821" s="118"/>
      <c r="E821" s="119"/>
      <c r="F821" s="119"/>
      <c r="G821" s="119"/>
      <c r="H821" s="119"/>
      <c r="I821" s="119"/>
      <c r="J821" s="119"/>
      <c r="K821" s="119"/>
      <c r="L821" s="119"/>
      <c r="M821" s="119"/>
      <c r="N821" s="119"/>
      <c r="O821" s="119"/>
      <c r="P821" s="119"/>
      <c r="Q821" s="119"/>
      <c r="R821" s="119"/>
      <c r="S821" s="119"/>
      <c r="T821" s="119"/>
      <c r="U821" s="119"/>
      <c r="V821" s="119"/>
    </row>
    <row r="822" spans="1:22" ht="15.75" customHeight="1">
      <c r="A822" s="118"/>
      <c r="B822" s="118"/>
      <c r="C822" s="118"/>
      <c r="D822" s="118"/>
      <c r="E822" s="119"/>
      <c r="F822" s="119"/>
      <c r="G822" s="119"/>
      <c r="H822" s="119"/>
      <c r="I822" s="119"/>
      <c r="J822" s="119"/>
      <c r="K822" s="119"/>
      <c r="L822" s="119"/>
      <c r="M822" s="119"/>
      <c r="N822" s="119"/>
      <c r="O822" s="119"/>
      <c r="P822" s="119"/>
      <c r="Q822" s="119"/>
      <c r="R822" s="119"/>
      <c r="S822" s="119"/>
      <c r="T822" s="119"/>
      <c r="U822" s="119"/>
      <c r="V822" s="119"/>
    </row>
    <row r="823" spans="1:22" ht="15.75" customHeight="1">
      <c r="A823" s="118"/>
      <c r="B823" s="118"/>
      <c r="C823" s="118"/>
      <c r="D823" s="118"/>
      <c r="E823" s="119"/>
      <c r="F823" s="119"/>
      <c r="G823" s="119"/>
      <c r="H823" s="119"/>
      <c r="I823" s="119"/>
      <c r="J823" s="119"/>
      <c r="K823" s="119"/>
      <c r="L823" s="119"/>
      <c r="M823" s="119"/>
      <c r="N823" s="119"/>
      <c r="O823" s="119"/>
      <c r="P823" s="119"/>
      <c r="Q823" s="119"/>
      <c r="R823" s="119"/>
      <c r="S823" s="119"/>
      <c r="T823" s="119"/>
      <c r="U823" s="119"/>
      <c r="V823" s="119"/>
    </row>
    <row r="824" spans="1:22" ht="15.75" customHeight="1">
      <c r="A824" s="118"/>
      <c r="B824" s="118"/>
      <c r="C824" s="118"/>
      <c r="D824" s="118"/>
      <c r="E824" s="119"/>
      <c r="F824" s="119"/>
      <c r="G824" s="119"/>
      <c r="H824" s="119"/>
      <c r="I824" s="119"/>
      <c r="J824" s="119"/>
      <c r="K824" s="119"/>
      <c r="L824" s="119"/>
      <c r="M824" s="119"/>
      <c r="N824" s="119"/>
      <c r="O824" s="119"/>
      <c r="P824" s="119"/>
      <c r="Q824" s="119"/>
      <c r="R824" s="119"/>
      <c r="S824" s="119"/>
      <c r="T824" s="119"/>
      <c r="U824" s="119"/>
      <c r="V824" s="119"/>
    </row>
    <row r="825" spans="1:22" ht="15.75" customHeight="1">
      <c r="A825" s="118"/>
      <c r="B825" s="118"/>
      <c r="C825" s="118"/>
      <c r="D825" s="118"/>
      <c r="E825" s="119"/>
      <c r="F825" s="119"/>
      <c r="G825" s="119"/>
      <c r="H825" s="119"/>
      <c r="I825" s="119"/>
      <c r="J825" s="119"/>
      <c r="K825" s="119"/>
      <c r="L825" s="119"/>
      <c r="M825" s="119"/>
      <c r="N825" s="119"/>
      <c r="O825" s="119"/>
      <c r="P825" s="119"/>
      <c r="Q825" s="119"/>
      <c r="R825" s="119"/>
      <c r="S825" s="119"/>
      <c r="T825" s="119"/>
      <c r="U825" s="119"/>
      <c r="V825" s="119"/>
    </row>
    <row r="826" spans="1:22" ht="15.75" customHeight="1">
      <c r="A826" s="118"/>
      <c r="B826" s="118"/>
      <c r="C826" s="118"/>
      <c r="D826" s="118"/>
      <c r="E826" s="119"/>
      <c r="F826" s="119"/>
      <c r="G826" s="119"/>
      <c r="H826" s="119"/>
      <c r="I826" s="119"/>
      <c r="J826" s="119"/>
      <c r="K826" s="119"/>
      <c r="L826" s="119"/>
      <c r="M826" s="119"/>
      <c r="N826" s="119"/>
      <c r="O826" s="119"/>
      <c r="P826" s="119"/>
      <c r="Q826" s="119"/>
      <c r="R826" s="119"/>
      <c r="S826" s="119"/>
      <c r="T826" s="119"/>
      <c r="U826" s="119"/>
      <c r="V826" s="119"/>
    </row>
    <row r="827" spans="1:22" ht="15.75" customHeight="1">
      <c r="A827" s="118"/>
      <c r="B827" s="118"/>
      <c r="C827" s="118"/>
      <c r="D827" s="118"/>
      <c r="E827" s="119"/>
      <c r="F827" s="119"/>
      <c r="G827" s="119"/>
      <c r="H827" s="119"/>
      <c r="I827" s="119"/>
      <c r="J827" s="119"/>
      <c r="K827" s="119"/>
      <c r="L827" s="119"/>
      <c r="M827" s="119"/>
      <c r="N827" s="119"/>
      <c r="O827" s="119"/>
      <c r="P827" s="119"/>
      <c r="Q827" s="119"/>
      <c r="R827" s="119"/>
      <c r="S827" s="119"/>
      <c r="T827" s="119"/>
      <c r="U827" s="119"/>
      <c r="V827" s="119"/>
    </row>
    <row r="828" spans="1:22" ht="15.75" customHeight="1">
      <c r="A828" s="118"/>
      <c r="B828" s="118"/>
      <c r="C828" s="118"/>
      <c r="D828" s="118"/>
      <c r="E828" s="119"/>
      <c r="F828" s="119"/>
      <c r="G828" s="119"/>
      <c r="H828" s="119"/>
      <c r="I828" s="119"/>
      <c r="J828" s="119"/>
      <c r="K828" s="119"/>
      <c r="L828" s="119"/>
      <c r="M828" s="119"/>
      <c r="N828" s="119"/>
      <c r="O828" s="119"/>
      <c r="P828" s="119"/>
      <c r="Q828" s="119"/>
      <c r="R828" s="119"/>
      <c r="S828" s="119"/>
      <c r="T828" s="119"/>
      <c r="U828" s="119"/>
      <c r="V828" s="119"/>
    </row>
    <row r="829" spans="1:22" ht="15.75" customHeight="1">
      <c r="A829" s="118"/>
      <c r="B829" s="118"/>
      <c r="C829" s="118"/>
      <c r="D829" s="118"/>
      <c r="E829" s="119"/>
      <c r="F829" s="119"/>
      <c r="G829" s="119"/>
      <c r="H829" s="119"/>
      <c r="I829" s="119"/>
      <c r="J829" s="119"/>
      <c r="K829" s="119"/>
      <c r="L829" s="119"/>
      <c r="M829" s="119"/>
      <c r="N829" s="119"/>
      <c r="O829" s="119"/>
      <c r="P829" s="119"/>
      <c r="Q829" s="119"/>
      <c r="R829" s="119"/>
      <c r="S829" s="119"/>
      <c r="T829" s="119"/>
      <c r="U829" s="119"/>
      <c r="V829" s="119"/>
    </row>
    <row r="830" spans="1:22" ht="15.75" customHeight="1">
      <c r="A830" s="118"/>
      <c r="B830" s="118"/>
      <c r="C830" s="118"/>
      <c r="D830" s="118"/>
      <c r="E830" s="119"/>
      <c r="F830" s="119"/>
      <c r="G830" s="119"/>
      <c r="H830" s="119"/>
      <c r="I830" s="119"/>
      <c r="J830" s="119"/>
      <c r="K830" s="119"/>
      <c r="L830" s="119"/>
      <c r="M830" s="119"/>
      <c r="N830" s="119"/>
      <c r="O830" s="119"/>
      <c r="P830" s="119"/>
      <c r="Q830" s="119"/>
      <c r="R830" s="119"/>
      <c r="S830" s="119"/>
      <c r="T830" s="119"/>
      <c r="U830" s="119"/>
      <c r="V830" s="119"/>
    </row>
    <row r="831" spans="1:22" ht="15.75" customHeight="1">
      <c r="A831" s="118"/>
      <c r="B831" s="118"/>
      <c r="C831" s="118"/>
      <c r="D831" s="118"/>
      <c r="E831" s="119"/>
      <c r="F831" s="119"/>
      <c r="G831" s="119"/>
      <c r="H831" s="119"/>
      <c r="I831" s="119"/>
      <c r="J831" s="119"/>
      <c r="K831" s="119"/>
      <c r="L831" s="119"/>
      <c r="M831" s="119"/>
      <c r="N831" s="119"/>
      <c r="O831" s="119"/>
      <c r="P831" s="119"/>
      <c r="Q831" s="119"/>
      <c r="R831" s="119"/>
      <c r="S831" s="119"/>
      <c r="T831" s="119"/>
      <c r="U831" s="119"/>
      <c r="V831" s="119"/>
    </row>
    <row r="832" spans="1:22" ht="15.75" customHeight="1">
      <c r="A832" s="118"/>
      <c r="B832" s="118"/>
      <c r="C832" s="118"/>
      <c r="D832" s="118"/>
      <c r="E832" s="119"/>
      <c r="F832" s="119"/>
      <c r="G832" s="119"/>
      <c r="H832" s="119"/>
      <c r="I832" s="119"/>
      <c r="J832" s="119"/>
      <c r="K832" s="119"/>
      <c r="L832" s="119"/>
      <c r="M832" s="119"/>
      <c r="N832" s="119"/>
      <c r="O832" s="119"/>
      <c r="P832" s="119"/>
      <c r="Q832" s="119"/>
      <c r="R832" s="119"/>
      <c r="S832" s="119"/>
      <c r="T832" s="119"/>
      <c r="U832" s="119"/>
      <c r="V832" s="119"/>
    </row>
    <row r="833" spans="1:22" ht="15.75" customHeight="1">
      <c r="A833" s="118"/>
      <c r="B833" s="118"/>
      <c r="C833" s="118"/>
      <c r="D833" s="118"/>
      <c r="E833" s="119"/>
      <c r="F833" s="119"/>
      <c r="G833" s="119"/>
      <c r="H833" s="119"/>
      <c r="I833" s="119"/>
      <c r="J833" s="119"/>
      <c r="K833" s="119"/>
      <c r="L833" s="119"/>
      <c r="M833" s="119"/>
      <c r="N833" s="119"/>
      <c r="O833" s="119"/>
      <c r="P833" s="119"/>
      <c r="Q833" s="119"/>
      <c r="R833" s="119"/>
      <c r="S833" s="119"/>
      <c r="T833" s="119"/>
      <c r="U833" s="119"/>
      <c r="V833" s="119"/>
    </row>
    <row r="834" spans="1:22" ht="15.75" customHeight="1">
      <c r="A834" s="118"/>
      <c r="B834" s="118"/>
      <c r="C834" s="118"/>
      <c r="D834" s="118"/>
      <c r="E834" s="119"/>
      <c r="F834" s="119"/>
      <c r="G834" s="119"/>
      <c r="H834" s="119"/>
      <c r="I834" s="119"/>
      <c r="J834" s="119"/>
      <c r="K834" s="119"/>
      <c r="L834" s="119"/>
      <c r="M834" s="119"/>
      <c r="N834" s="119"/>
      <c r="O834" s="119"/>
      <c r="P834" s="119"/>
      <c r="Q834" s="119"/>
      <c r="R834" s="119"/>
      <c r="S834" s="119"/>
      <c r="T834" s="119"/>
      <c r="U834" s="119"/>
      <c r="V834" s="119"/>
    </row>
    <row r="835" spans="1:22" ht="15.75" customHeight="1">
      <c r="A835" s="118"/>
      <c r="B835" s="118"/>
      <c r="C835" s="118"/>
      <c r="D835" s="118"/>
      <c r="E835" s="119"/>
      <c r="F835" s="119"/>
      <c r="G835" s="119"/>
      <c r="H835" s="119"/>
      <c r="I835" s="119"/>
      <c r="J835" s="119"/>
      <c r="K835" s="119"/>
      <c r="L835" s="119"/>
      <c r="M835" s="119"/>
      <c r="N835" s="119"/>
      <c r="O835" s="119"/>
      <c r="P835" s="119"/>
      <c r="Q835" s="119"/>
      <c r="R835" s="119"/>
      <c r="S835" s="119"/>
      <c r="T835" s="119"/>
      <c r="U835" s="119"/>
      <c r="V835" s="119"/>
    </row>
    <row r="836" spans="1:22" ht="15.75" customHeight="1">
      <c r="A836" s="118"/>
      <c r="B836" s="118"/>
      <c r="C836" s="118"/>
      <c r="D836" s="118"/>
      <c r="E836" s="119"/>
      <c r="F836" s="119"/>
      <c r="G836" s="119"/>
      <c r="H836" s="119"/>
      <c r="I836" s="119"/>
      <c r="J836" s="119"/>
      <c r="K836" s="119"/>
      <c r="L836" s="119"/>
      <c r="M836" s="119"/>
      <c r="N836" s="119"/>
      <c r="O836" s="119"/>
      <c r="P836" s="119"/>
      <c r="Q836" s="119"/>
      <c r="R836" s="119"/>
      <c r="S836" s="119"/>
      <c r="T836" s="119"/>
      <c r="U836" s="119"/>
      <c r="V836" s="119"/>
    </row>
    <row r="837" spans="1:22" ht="15.75" customHeight="1">
      <c r="A837" s="118"/>
      <c r="B837" s="118"/>
      <c r="C837" s="118"/>
      <c r="D837" s="118"/>
      <c r="E837" s="119"/>
      <c r="F837" s="119"/>
      <c r="G837" s="119"/>
      <c r="H837" s="119"/>
      <c r="I837" s="119"/>
      <c r="J837" s="119"/>
      <c r="K837" s="119"/>
      <c r="L837" s="119"/>
      <c r="M837" s="119"/>
      <c r="N837" s="119"/>
      <c r="O837" s="119"/>
      <c r="P837" s="119"/>
      <c r="Q837" s="119"/>
      <c r="R837" s="119"/>
      <c r="S837" s="119"/>
      <c r="T837" s="119"/>
      <c r="U837" s="119"/>
      <c r="V837" s="119"/>
    </row>
    <row r="838" spans="1:22" ht="15.75" customHeight="1">
      <c r="A838" s="118"/>
      <c r="B838" s="118"/>
      <c r="C838" s="118"/>
      <c r="D838" s="118"/>
      <c r="E838" s="119"/>
      <c r="F838" s="119"/>
      <c r="G838" s="119"/>
      <c r="H838" s="119"/>
      <c r="I838" s="119"/>
      <c r="J838" s="119"/>
      <c r="K838" s="119"/>
      <c r="L838" s="119"/>
      <c r="M838" s="119"/>
      <c r="N838" s="119"/>
      <c r="O838" s="119"/>
      <c r="P838" s="119"/>
      <c r="Q838" s="119"/>
      <c r="R838" s="119"/>
      <c r="S838" s="119"/>
      <c r="T838" s="119"/>
      <c r="U838" s="119"/>
      <c r="V838" s="119"/>
    </row>
    <row r="839" spans="1:22" ht="15.75" customHeight="1">
      <c r="A839" s="118"/>
      <c r="B839" s="118"/>
      <c r="C839" s="118"/>
      <c r="D839" s="118"/>
      <c r="E839" s="119"/>
      <c r="F839" s="119"/>
      <c r="G839" s="119"/>
      <c r="H839" s="119"/>
      <c r="I839" s="119"/>
      <c r="J839" s="119"/>
      <c r="K839" s="119"/>
      <c r="L839" s="119"/>
      <c r="M839" s="119"/>
      <c r="N839" s="119"/>
      <c r="O839" s="119"/>
      <c r="P839" s="119"/>
      <c r="Q839" s="119"/>
      <c r="R839" s="119"/>
      <c r="S839" s="119"/>
      <c r="T839" s="119"/>
      <c r="U839" s="119"/>
      <c r="V839" s="119"/>
    </row>
    <row r="840" spans="1:22" ht="15.75" customHeight="1">
      <c r="A840" s="118"/>
      <c r="B840" s="118"/>
      <c r="C840" s="118"/>
      <c r="D840" s="118"/>
      <c r="E840" s="119"/>
      <c r="F840" s="119"/>
      <c r="G840" s="119"/>
      <c r="H840" s="119"/>
      <c r="I840" s="119"/>
      <c r="J840" s="119"/>
      <c r="K840" s="119"/>
      <c r="L840" s="119"/>
      <c r="M840" s="119"/>
      <c r="N840" s="119"/>
      <c r="O840" s="119"/>
      <c r="P840" s="119"/>
      <c r="Q840" s="119"/>
      <c r="R840" s="119"/>
      <c r="S840" s="119"/>
      <c r="T840" s="119"/>
      <c r="U840" s="119"/>
      <c r="V840" s="119"/>
    </row>
    <row r="841" spans="1:22" ht="15.75" customHeight="1">
      <c r="A841" s="118"/>
      <c r="B841" s="118"/>
      <c r="C841" s="118"/>
      <c r="D841" s="118"/>
      <c r="E841" s="119"/>
      <c r="F841" s="119"/>
      <c r="G841" s="119"/>
      <c r="H841" s="119"/>
      <c r="I841" s="119"/>
      <c r="J841" s="119"/>
      <c r="K841" s="119"/>
      <c r="L841" s="119"/>
      <c r="M841" s="119"/>
      <c r="N841" s="119"/>
      <c r="O841" s="119"/>
      <c r="P841" s="119"/>
      <c r="Q841" s="119"/>
      <c r="R841" s="119"/>
      <c r="S841" s="119"/>
      <c r="T841" s="119"/>
      <c r="U841" s="119"/>
      <c r="V841" s="119"/>
    </row>
    <row r="842" spans="1:22" ht="15.75" customHeight="1">
      <c r="A842" s="118"/>
      <c r="B842" s="118"/>
      <c r="C842" s="118"/>
      <c r="D842" s="118"/>
      <c r="E842" s="119"/>
      <c r="F842" s="119"/>
      <c r="G842" s="119"/>
      <c r="H842" s="119"/>
      <c r="I842" s="119"/>
      <c r="J842" s="119"/>
      <c r="K842" s="119"/>
      <c r="L842" s="119"/>
      <c r="M842" s="119"/>
      <c r="N842" s="119"/>
      <c r="O842" s="119"/>
      <c r="P842" s="119"/>
      <c r="Q842" s="119"/>
      <c r="R842" s="119"/>
      <c r="S842" s="119"/>
      <c r="T842" s="119"/>
      <c r="U842" s="119"/>
      <c r="V842" s="119"/>
    </row>
    <row r="843" spans="1:22" ht="15.75" customHeight="1">
      <c r="A843" s="118"/>
      <c r="B843" s="118"/>
      <c r="C843" s="118"/>
      <c r="D843" s="118"/>
      <c r="E843" s="119"/>
      <c r="F843" s="119"/>
      <c r="G843" s="119"/>
      <c r="H843" s="119"/>
      <c r="I843" s="119"/>
      <c r="J843" s="119"/>
      <c r="K843" s="119"/>
      <c r="L843" s="119"/>
      <c r="M843" s="119"/>
      <c r="N843" s="119"/>
      <c r="O843" s="119"/>
      <c r="P843" s="119"/>
      <c r="Q843" s="119"/>
      <c r="R843" s="119"/>
      <c r="S843" s="119"/>
      <c r="T843" s="119"/>
      <c r="U843" s="119"/>
      <c r="V843" s="119"/>
    </row>
    <row r="844" spans="1:22" ht="15.75" customHeight="1">
      <c r="A844" s="118"/>
      <c r="B844" s="118"/>
      <c r="C844" s="118"/>
      <c r="D844" s="118"/>
      <c r="E844" s="119"/>
      <c r="F844" s="119"/>
      <c r="G844" s="119"/>
      <c r="H844" s="119"/>
      <c r="I844" s="119"/>
      <c r="J844" s="119"/>
      <c r="K844" s="119"/>
      <c r="L844" s="119"/>
      <c r="M844" s="119"/>
      <c r="N844" s="119"/>
      <c r="O844" s="119"/>
      <c r="P844" s="119"/>
      <c r="Q844" s="119"/>
      <c r="R844" s="119"/>
      <c r="S844" s="119"/>
      <c r="T844" s="119"/>
      <c r="U844" s="119"/>
      <c r="V844" s="119"/>
    </row>
    <row r="845" spans="1:22" ht="15.75" customHeight="1">
      <c r="A845" s="118"/>
      <c r="B845" s="118"/>
      <c r="C845" s="118"/>
      <c r="D845" s="118"/>
      <c r="E845" s="119"/>
      <c r="F845" s="119"/>
      <c r="G845" s="119"/>
      <c r="H845" s="119"/>
      <c r="I845" s="119"/>
      <c r="J845" s="119"/>
      <c r="K845" s="119"/>
      <c r="L845" s="119"/>
      <c r="M845" s="119"/>
      <c r="N845" s="119"/>
      <c r="O845" s="119"/>
      <c r="P845" s="119"/>
      <c r="Q845" s="119"/>
      <c r="R845" s="119"/>
      <c r="S845" s="119"/>
      <c r="T845" s="119"/>
      <c r="U845" s="119"/>
      <c r="V845" s="119"/>
    </row>
    <row r="846" spans="1:22" ht="15.75" customHeight="1">
      <c r="A846" s="118"/>
      <c r="B846" s="118"/>
      <c r="C846" s="118"/>
      <c r="D846" s="118"/>
      <c r="E846" s="119"/>
      <c r="F846" s="119"/>
      <c r="G846" s="119"/>
      <c r="H846" s="119"/>
      <c r="I846" s="119"/>
      <c r="J846" s="119"/>
      <c r="K846" s="119"/>
      <c r="L846" s="119"/>
      <c r="M846" s="119"/>
      <c r="N846" s="119"/>
      <c r="O846" s="119"/>
      <c r="P846" s="119"/>
      <c r="Q846" s="119"/>
      <c r="R846" s="119"/>
      <c r="S846" s="119"/>
      <c r="T846" s="119"/>
      <c r="U846" s="119"/>
      <c r="V846" s="119"/>
    </row>
    <row r="847" spans="1:22" ht="15.75" customHeight="1">
      <c r="A847" s="118"/>
      <c r="B847" s="118"/>
      <c r="C847" s="118"/>
      <c r="D847" s="118"/>
      <c r="E847" s="119"/>
      <c r="F847" s="119"/>
      <c r="G847" s="119"/>
      <c r="H847" s="119"/>
      <c r="I847" s="119"/>
      <c r="J847" s="119"/>
      <c r="K847" s="119"/>
      <c r="L847" s="119"/>
      <c r="M847" s="119"/>
      <c r="N847" s="119"/>
      <c r="O847" s="119"/>
      <c r="P847" s="119"/>
      <c r="Q847" s="119"/>
      <c r="R847" s="119"/>
      <c r="S847" s="119"/>
      <c r="T847" s="119"/>
      <c r="U847" s="119"/>
      <c r="V847" s="119"/>
    </row>
    <row r="848" spans="1:22" ht="15.75" customHeight="1">
      <c r="A848" s="118"/>
      <c r="B848" s="118"/>
      <c r="C848" s="118"/>
      <c r="D848" s="118"/>
      <c r="E848" s="119"/>
      <c r="F848" s="119"/>
      <c r="G848" s="119"/>
      <c r="H848" s="119"/>
      <c r="I848" s="119"/>
      <c r="J848" s="119"/>
      <c r="K848" s="119"/>
      <c r="L848" s="119"/>
      <c r="M848" s="119"/>
      <c r="N848" s="119"/>
      <c r="O848" s="119"/>
      <c r="P848" s="119"/>
      <c r="Q848" s="119"/>
      <c r="R848" s="119"/>
      <c r="S848" s="119"/>
      <c r="T848" s="119"/>
      <c r="U848" s="119"/>
      <c r="V848" s="119"/>
    </row>
    <row r="849" spans="1:22" ht="15.75" customHeight="1">
      <c r="A849" s="118"/>
      <c r="B849" s="118"/>
      <c r="C849" s="118"/>
      <c r="D849" s="118"/>
      <c r="E849" s="119"/>
      <c r="F849" s="119"/>
      <c r="G849" s="119"/>
      <c r="H849" s="119"/>
      <c r="I849" s="119"/>
      <c r="J849" s="119"/>
      <c r="K849" s="119"/>
      <c r="L849" s="119"/>
      <c r="M849" s="119"/>
      <c r="N849" s="119"/>
      <c r="O849" s="119"/>
      <c r="P849" s="119"/>
      <c r="Q849" s="119"/>
      <c r="R849" s="119"/>
      <c r="S849" s="119"/>
      <c r="T849" s="119"/>
      <c r="U849" s="119"/>
      <c r="V849" s="119"/>
    </row>
    <row r="850" spans="1:22" ht="15.75" customHeight="1">
      <c r="A850" s="118"/>
      <c r="B850" s="118"/>
      <c r="C850" s="118"/>
      <c r="D850" s="118"/>
      <c r="E850" s="119"/>
      <c r="F850" s="119"/>
      <c r="G850" s="119"/>
      <c r="H850" s="119"/>
      <c r="I850" s="119"/>
      <c r="J850" s="119"/>
      <c r="K850" s="119"/>
      <c r="L850" s="119"/>
      <c r="M850" s="119"/>
      <c r="N850" s="119"/>
      <c r="O850" s="119"/>
      <c r="P850" s="119"/>
      <c r="Q850" s="119"/>
      <c r="R850" s="119"/>
      <c r="S850" s="119"/>
      <c r="T850" s="119"/>
      <c r="U850" s="119"/>
      <c r="V850" s="119"/>
    </row>
    <row r="851" spans="1:22" ht="15.75" customHeight="1">
      <c r="A851" s="118"/>
      <c r="B851" s="118"/>
      <c r="C851" s="118"/>
      <c r="D851" s="118"/>
      <c r="E851" s="119"/>
      <c r="F851" s="119"/>
      <c r="G851" s="119"/>
      <c r="H851" s="119"/>
      <c r="I851" s="119"/>
      <c r="J851" s="119"/>
      <c r="K851" s="119"/>
      <c r="L851" s="119"/>
      <c r="M851" s="119"/>
      <c r="N851" s="119"/>
      <c r="O851" s="119"/>
      <c r="P851" s="119"/>
      <c r="Q851" s="119"/>
      <c r="R851" s="119"/>
      <c r="S851" s="119"/>
      <c r="T851" s="119"/>
      <c r="U851" s="119"/>
      <c r="V851" s="119"/>
    </row>
    <row r="852" spans="1:22" ht="15.75" customHeight="1">
      <c r="A852" s="118"/>
      <c r="B852" s="118"/>
      <c r="C852" s="118"/>
      <c r="D852" s="118"/>
      <c r="E852" s="119"/>
      <c r="F852" s="119"/>
      <c r="G852" s="119"/>
      <c r="H852" s="119"/>
      <c r="I852" s="119"/>
      <c r="J852" s="119"/>
      <c r="K852" s="119"/>
      <c r="L852" s="119"/>
      <c r="M852" s="119"/>
      <c r="N852" s="119"/>
      <c r="O852" s="119"/>
      <c r="P852" s="119"/>
      <c r="Q852" s="119"/>
      <c r="R852" s="119"/>
      <c r="S852" s="119"/>
      <c r="T852" s="119"/>
      <c r="U852" s="119"/>
      <c r="V852" s="119"/>
    </row>
    <row r="853" spans="1:22" ht="15.75" customHeight="1">
      <c r="A853" s="118"/>
      <c r="B853" s="118"/>
      <c r="C853" s="118"/>
      <c r="D853" s="118"/>
      <c r="E853" s="119"/>
      <c r="F853" s="119"/>
      <c r="G853" s="119"/>
      <c r="H853" s="119"/>
      <c r="I853" s="119"/>
      <c r="J853" s="119"/>
      <c r="K853" s="119"/>
      <c r="L853" s="119"/>
      <c r="M853" s="119"/>
      <c r="N853" s="119"/>
      <c r="O853" s="119"/>
      <c r="P853" s="119"/>
      <c r="Q853" s="119"/>
      <c r="R853" s="119"/>
      <c r="S853" s="119"/>
      <c r="T853" s="119"/>
      <c r="U853" s="119"/>
      <c r="V853" s="119"/>
    </row>
    <row r="854" spans="1:22" ht="15.75" customHeight="1">
      <c r="A854" s="118"/>
      <c r="B854" s="118"/>
      <c r="C854" s="118"/>
      <c r="D854" s="118"/>
      <c r="E854" s="119"/>
      <c r="F854" s="119"/>
      <c r="G854" s="119"/>
      <c r="H854" s="119"/>
      <c r="I854" s="119"/>
      <c r="J854" s="119"/>
      <c r="K854" s="119"/>
      <c r="L854" s="119"/>
      <c r="M854" s="119"/>
      <c r="N854" s="119"/>
      <c r="O854" s="119"/>
      <c r="P854" s="119"/>
      <c r="Q854" s="119"/>
      <c r="R854" s="119"/>
      <c r="S854" s="119"/>
      <c r="T854" s="119"/>
      <c r="U854" s="119"/>
      <c r="V854" s="119"/>
    </row>
    <row r="855" spans="1:22" ht="15.75" customHeight="1">
      <c r="A855" s="118"/>
      <c r="B855" s="118"/>
      <c r="C855" s="118"/>
      <c r="D855" s="118"/>
      <c r="E855" s="119"/>
      <c r="F855" s="119"/>
      <c r="G855" s="119"/>
      <c r="H855" s="119"/>
      <c r="I855" s="119"/>
      <c r="J855" s="119"/>
      <c r="K855" s="119"/>
      <c r="L855" s="119"/>
      <c r="M855" s="119"/>
      <c r="N855" s="119"/>
      <c r="O855" s="119"/>
      <c r="P855" s="119"/>
      <c r="Q855" s="119"/>
      <c r="R855" s="119"/>
      <c r="S855" s="119"/>
      <c r="T855" s="119"/>
      <c r="U855" s="119"/>
      <c r="V855" s="119"/>
    </row>
    <row r="856" spans="1:22" ht="15.75" customHeight="1">
      <c r="A856" s="118"/>
      <c r="B856" s="118"/>
      <c r="C856" s="118"/>
      <c r="D856" s="118"/>
      <c r="E856" s="119"/>
      <c r="F856" s="119"/>
      <c r="G856" s="119"/>
      <c r="H856" s="119"/>
      <c r="I856" s="119"/>
      <c r="J856" s="119"/>
      <c r="K856" s="119"/>
      <c r="L856" s="119"/>
      <c r="M856" s="119"/>
      <c r="N856" s="119"/>
      <c r="O856" s="119"/>
      <c r="P856" s="119"/>
      <c r="Q856" s="119"/>
      <c r="R856" s="119"/>
      <c r="S856" s="119"/>
      <c r="T856" s="119"/>
      <c r="U856" s="119"/>
      <c r="V856" s="119"/>
    </row>
    <row r="857" spans="1:22" ht="15.75" customHeight="1">
      <c r="A857" s="118"/>
      <c r="B857" s="118"/>
      <c r="C857" s="118"/>
      <c r="D857" s="118"/>
      <c r="E857" s="119"/>
      <c r="F857" s="119"/>
      <c r="G857" s="119"/>
      <c r="H857" s="119"/>
      <c r="I857" s="119"/>
      <c r="J857" s="119"/>
      <c r="K857" s="119"/>
      <c r="L857" s="119"/>
      <c r="M857" s="119"/>
      <c r="N857" s="119"/>
      <c r="O857" s="119"/>
      <c r="P857" s="119"/>
      <c r="Q857" s="119"/>
      <c r="R857" s="119"/>
      <c r="S857" s="119"/>
      <c r="T857" s="119"/>
      <c r="U857" s="119"/>
      <c r="V857" s="119"/>
    </row>
    <row r="858" spans="1:22" ht="15.75" customHeight="1">
      <c r="A858" s="118"/>
      <c r="B858" s="118"/>
      <c r="C858" s="118"/>
      <c r="D858" s="118"/>
      <c r="E858" s="119"/>
      <c r="F858" s="119"/>
      <c r="G858" s="119"/>
      <c r="H858" s="119"/>
      <c r="I858" s="119"/>
      <c r="J858" s="119"/>
      <c r="K858" s="119"/>
      <c r="L858" s="119"/>
      <c r="M858" s="119"/>
      <c r="N858" s="119"/>
      <c r="O858" s="119"/>
      <c r="P858" s="119"/>
      <c r="Q858" s="119"/>
      <c r="R858" s="119"/>
      <c r="S858" s="119"/>
      <c r="T858" s="119"/>
      <c r="U858" s="119"/>
      <c r="V858" s="119"/>
    </row>
    <row r="859" spans="1:22" ht="15.75" customHeight="1">
      <c r="A859" s="118"/>
      <c r="B859" s="118"/>
      <c r="C859" s="118"/>
      <c r="D859" s="118"/>
      <c r="E859" s="119"/>
      <c r="F859" s="119"/>
      <c r="G859" s="119"/>
      <c r="H859" s="119"/>
      <c r="I859" s="119"/>
      <c r="J859" s="119"/>
      <c r="K859" s="119"/>
      <c r="L859" s="119"/>
      <c r="M859" s="119"/>
      <c r="N859" s="119"/>
      <c r="O859" s="119"/>
      <c r="P859" s="119"/>
      <c r="Q859" s="119"/>
      <c r="R859" s="119"/>
      <c r="S859" s="119"/>
      <c r="T859" s="119"/>
      <c r="U859" s="119"/>
      <c r="V859" s="119"/>
    </row>
    <row r="860" spans="1:22" ht="15.75" customHeight="1">
      <c r="A860" s="118"/>
      <c r="B860" s="118"/>
      <c r="C860" s="118"/>
      <c r="D860" s="118"/>
      <c r="E860" s="119"/>
      <c r="F860" s="119"/>
      <c r="G860" s="119"/>
      <c r="H860" s="119"/>
      <c r="I860" s="119"/>
      <c r="J860" s="119"/>
      <c r="K860" s="119"/>
      <c r="L860" s="119"/>
      <c r="M860" s="119"/>
      <c r="N860" s="119"/>
      <c r="O860" s="119"/>
      <c r="P860" s="119"/>
      <c r="Q860" s="119"/>
      <c r="R860" s="119"/>
      <c r="S860" s="119"/>
      <c r="T860" s="119"/>
      <c r="U860" s="119"/>
      <c r="V860" s="119"/>
    </row>
    <row r="861" spans="1:22" ht="15.75" customHeight="1">
      <c r="A861" s="118"/>
      <c r="B861" s="118"/>
      <c r="C861" s="118"/>
      <c r="D861" s="118"/>
      <c r="E861" s="119"/>
      <c r="F861" s="119"/>
      <c r="G861" s="119"/>
      <c r="H861" s="119"/>
      <c r="I861" s="119"/>
      <c r="J861" s="119"/>
      <c r="K861" s="119"/>
      <c r="L861" s="119"/>
      <c r="M861" s="119"/>
      <c r="N861" s="119"/>
      <c r="O861" s="119"/>
      <c r="P861" s="119"/>
      <c r="Q861" s="119"/>
      <c r="R861" s="119"/>
      <c r="S861" s="119"/>
      <c r="T861" s="119"/>
      <c r="U861" s="119"/>
      <c r="V861" s="119"/>
    </row>
    <row r="862" spans="1:22" ht="15.75" customHeight="1">
      <c r="A862" s="118"/>
      <c r="B862" s="118"/>
      <c r="C862" s="118"/>
      <c r="D862" s="118"/>
      <c r="E862" s="119"/>
      <c r="F862" s="119"/>
      <c r="G862" s="119"/>
      <c r="H862" s="119"/>
      <c r="I862" s="119"/>
      <c r="J862" s="119"/>
      <c r="K862" s="119"/>
      <c r="L862" s="119"/>
      <c r="M862" s="119"/>
      <c r="N862" s="119"/>
      <c r="O862" s="119"/>
      <c r="P862" s="119"/>
      <c r="Q862" s="119"/>
      <c r="R862" s="119"/>
      <c r="S862" s="119"/>
      <c r="T862" s="119"/>
      <c r="U862" s="119"/>
      <c r="V862" s="119"/>
    </row>
    <row r="863" spans="1:22" ht="15.75" customHeight="1">
      <c r="A863" s="118"/>
      <c r="B863" s="118"/>
      <c r="C863" s="118"/>
      <c r="D863" s="118"/>
      <c r="E863" s="119"/>
      <c r="F863" s="119"/>
      <c r="G863" s="119"/>
      <c r="H863" s="119"/>
      <c r="I863" s="119"/>
      <c r="J863" s="119"/>
      <c r="K863" s="119"/>
      <c r="L863" s="119"/>
      <c r="M863" s="119"/>
      <c r="N863" s="119"/>
      <c r="O863" s="119"/>
      <c r="P863" s="119"/>
      <c r="Q863" s="119"/>
      <c r="R863" s="119"/>
      <c r="S863" s="119"/>
      <c r="T863" s="119"/>
      <c r="U863" s="119"/>
      <c r="V863" s="119"/>
    </row>
    <row r="864" spans="1:22" ht="15.75" customHeight="1">
      <c r="A864" s="118"/>
      <c r="B864" s="118"/>
      <c r="C864" s="118"/>
      <c r="D864" s="118"/>
      <c r="E864" s="119"/>
      <c r="F864" s="119"/>
      <c r="G864" s="119"/>
      <c r="H864" s="119"/>
      <c r="I864" s="119"/>
      <c r="J864" s="119"/>
      <c r="K864" s="119"/>
      <c r="L864" s="119"/>
      <c r="M864" s="119"/>
      <c r="N864" s="119"/>
      <c r="O864" s="119"/>
      <c r="P864" s="119"/>
      <c r="Q864" s="119"/>
      <c r="R864" s="119"/>
      <c r="S864" s="119"/>
      <c r="T864" s="119"/>
      <c r="U864" s="119"/>
      <c r="V864" s="119"/>
    </row>
    <row r="865" spans="1:22" ht="15.75" customHeight="1">
      <c r="A865" s="118"/>
      <c r="B865" s="118"/>
      <c r="C865" s="118"/>
      <c r="D865" s="118"/>
      <c r="E865" s="119"/>
      <c r="F865" s="119"/>
      <c r="G865" s="119"/>
      <c r="H865" s="119"/>
      <c r="I865" s="119"/>
      <c r="J865" s="119"/>
      <c r="K865" s="119"/>
      <c r="L865" s="119"/>
      <c r="M865" s="119"/>
      <c r="N865" s="119"/>
      <c r="O865" s="119"/>
      <c r="P865" s="119"/>
      <c r="Q865" s="119"/>
      <c r="R865" s="119"/>
      <c r="S865" s="119"/>
      <c r="T865" s="119"/>
      <c r="U865" s="119"/>
      <c r="V865" s="119"/>
    </row>
    <row r="866" spans="1:22" ht="15.75" customHeight="1">
      <c r="A866" s="118"/>
      <c r="B866" s="118"/>
      <c r="C866" s="118"/>
      <c r="D866" s="118"/>
      <c r="E866" s="119"/>
      <c r="F866" s="119"/>
      <c r="G866" s="119"/>
      <c r="H866" s="119"/>
      <c r="I866" s="119"/>
      <c r="J866" s="119"/>
      <c r="K866" s="119"/>
      <c r="L866" s="119"/>
      <c r="M866" s="119"/>
      <c r="N866" s="119"/>
      <c r="O866" s="119"/>
      <c r="P866" s="119"/>
      <c r="Q866" s="119"/>
      <c r="R866" s="119"/>
      <c r="S866" s="119"/>
      <c r="T866" s="119"/>
      <c r="U866" s="119"/>
      <c r="V866" s="119"/>
    </row>
    <row r="867" spans="1:22" ht="15.75" customHeight="1">
      <c r="A867" s="118"/>
      <c r="B867" s="118"/>
      <c r="C867" s="118"/>
      <c r="D867" s="118"/>
      <c r="E867" s="119"/>
      <c r="F867" s="119"/>
      <c r="G867" s="119"/>
      <c r="H867" s="119"/>
      <c r="I867" s="119"/>
      <c r="J867" s="119"/>
      <c r="K867" s="119"/>
      <c r="L867" s="119"/>
      <c r="M867" s="119"/>
      <c r="N867" s="119"/>
      <c r="O867" s="119"/>
      <c r="P867" s="119"/>
      <c r="Q867" s="119"/>
      <c r="R867" s="119"/>
      <c r="S867" s="119"/>
      <c r="T867" s="119"/>
      <c r="U867" s="119"/>
      <c r="V867" s="119"/>
    </row>
    <row r="868" spans="1:22" ht="15.75" customHeight="1">
      <c r="A868" s="118"/>
      <c r="B868" s="118"/>
      <c r="C868" s="118"/>
      <c r="D868" s="118"/>
      <c r="E868" s="119"/>
      <c r="F868" s="119"/>
      <c r="G868" s="119"/>
      <c r="H868" s="119"/>
      <c r="I868" s="119"/>
      <c r="J868" s="119"/>
      <c r="K868" s="119"/>
      <c r="L868" s="119"/>
      <c r="M868" s="119"/>
      <c r="N868" s="119"/>
      <c r="O868" s="119"/>
      <c r="P868" s="119"/>
      <c r="Q868" s="119"/>
      <c r="R868" s="119"/>
      <c r="S868" s="119"/>
      <c r="T868" s="119"/>
      <c r="U868" s="119"/>
      <c r="V868" s="119"/>
    </row>
    <row r="869" spans="1:22" ht="15.75" customHeight="1">
      <c r="A869" s="118"/>
      <c r="B869" s="118"/>
      <c r="C869" s="118"/>
      <c r="D869" s="118"/>
      <c r="E869" s="119"/>
      <c r="F869" s="119"/>
      <c r="G869" s="119"/>
      <c r="H869" s="119"/>
      <c r="I869" s="119"/>
      <c r="J869" s="119"/>
      <c r="K869" s="119"/>
      <c r="L869" s="119"/>
      <c r="M869" s="119"/>
      <c r="N869" s="119"/>
      <c r="O869" s="119"/>
      <c r="P869" s="119"/>
      <c r="Q869" s="119"/>
      <c r="R869" s="119"/>
      <c r="S869" s="119"/>
      <c r="T869" s="119"/>
      <c r="U869" s="119"/>
      <c r="V869" s="119"/>
    </row>
    <row r="870" spans="1:22" ht="15.75" customHeight="1">
      <c r="A870" s="118"/>
      <c r="B870" s="118"/>
      <c r="C870" s="118"/>
      <c r="D870" s="118"/>
      <c r="E870" s="119"/>
      <c r="F870" s="119"/>
      <c r="G870" s="119"/>
      <c r="H870" s="119"/>
      <c r="I870" s="119"/>
      <c r="J870" s="119"/>
      <c r="K870" s="119"/>
      <c r="L870" s="119"/>
      <c r="M870" s="119"/>
      <c r="N870" s="119"/>
      <c r="O870" s="119"/>
      <c r="P870" s="119"/>
      <c r="Q870" s="119"/>
      <c r="R870" s="119"/>
      <c r="S870" s="119"/>
      <c r="T870" s="119"/>
      <c r="U870" s="119"/>
      <c r="V870" s="119"/>
    </row>
    <row r="871" spans="1:22" ht="15.75" customHeight="1">
      <c r="A871" s="118"/>
      <c r="B871" s="118"/>
      <c r="C871" s="118"/>
      <c r="D871" s="118"/>
      <c r="E871" s="119"/>
      <c r="F871" s="119"/>
      <c r="G871" s="119"/>
      <c r="H871" s="119"/>
      <c r="I871" s="119"/>
      <c r="J871" s="119"/>
      <c r="K871" s="119"/>
      <c r="L871" s="119"/>
      <c r="M871" s="119"/>
      <c r="N871" s="119"/>
      <c r="O871" s="119"/>
      <c r="P871" s="119"/>
      <c r="Q871" s="119"/>
      <c r="R871" s="119"/>
      <c r="S871" s="119"/>
      <c r="T871" s="119"/>
      <c r="U871" s="119"/>
      <c r="V871" s="119"/>
    </row>
    <row r="872" spans="1:22" ht="15.75" customHeight="1">
      <c r="A872" s="118"/>
      <c r="B872" s="118"/>
      <c r="C872" s="118"/>
      <c r="D872" s="118"/>
      <c r="E872" s="119"/>
      <c r="F872" s="119"/>
      <c r="G872" s="119"/>
      <c r="H872" s="119"/>
      <c r="I872" s="119"/>
      <c r="J872" s="119"/>
      <c r="K872" s="119"/>
      <c r="L872" s="119"/>
      <c r="M872" s="119"/>
      <c r="N872" s="119"/>
      <c r="O872" s="119"/>
      <c r="P872" s="119"/>
      <c r="Q872" s="119"/>
      <c r="R872" s="119"/>
      <c r="S872" s="119"/>
      <c r="T872" s="119"/>
      <c r="U872" s="119"/>
      <c r="V872" s="119"/>
    </row>
    <row r="873" spans="1:22" ht="15.75" customHeight="1">
      <c r="A873" s="118"/>
      <c r="B873" s="118"/>
      <c r="C873" s="118"/>
      <c r="D873" s="118"/>
      <c r="E873" s="119"/>
      <c r="F873" s="119"/>
      <c r="G873" s="119"/>
      <c r="H873" s="119"/>
      <c r="I873" s="119"/>
      <c r="J873" s="119"/>
      <c r="K873" s="119"/>
      <c r="L873" s="119"/>
      <c r="M873" s="119"/>
      <c r="N873" s="119"/>
      <c r="O873" s="119"/>
      <c r="P873" s="119"/>
      <c r="Q873" s="119"/>
      <c r="R873" s="119"/>
      <c r="S873" s="119"/>
      <c r="T873" s="119"/>
      <c r="U873" s="119"/>
      <c r="V873" s="119"/>
    </row>
    <row r="874" spans="1:22" ht="15.75" customHeight="1">
      <c r="A874" s="118"/>
      <c r="B874" s="118"/>
      <c r="C874" s="118"/>
      <c r="D874" s="118"/>
      <c r="E874" s="119"/>
      <c r="F874" s="119"/>
      <c r="G874" s="119"/>
      <c r="H874" s="119"/>
      <c r="I874" s="119"/>
      <c r="J874" s="119"/>
      <c r="K874" s="119"/>
      <c r="L874" s="119"/>
      <c r="M874" s="119"/>
      <c r="N874" s="119"/>
      <c r="O874" s="119"/>
      <c r="P874" s="119"/>
      <c r="Q874" s="119"/>
      <c r="R874" s="119"/>
      <c r="S874" s="119"/>
      <c r="T874" s="119"/>
      <c r="U874" s="119"/>
      <c r="V874" s="119"/>
    </row>
    <row r="875" spans="1:22" ht="15.75" customHeight="1">
      <c r="A875" s="118"/>
      <c r="B875" s="118"/>
      <c r="C875" s="118"/>
      <c r="D875" s="118"/>
      <c r="E875" s="119"/>
      <c r="F875" s="119"/>
      <c r="G875" s="119"/>
      <c r="H875" s="119"/>
      <c r="I875" s="119"/>
      <c r="J875" s="119"/>
      <c r="K875" s="119"/>
      <c r="L875" s="119"/>
      <c r="M875" s="119"/>
      <c r="N875" s="119"/>
      <c r="O875" s="119"/>
      <c r="P875" s="119"/>
      <c r="Q875" s="119"/>
      <c r="R875" s="119"/>
      <c r="S875" s="119"/>
      <c r="T875" s="119"/>
      <c r="U875" s="119"/>
      <c r="V875" s="119"/>
    </row>
    <row r="876" spans="1:22" ht="15.75" customHeight="1">
      <c r="A876" s="118"/>
      <c r="B876" s="118"/>
      <c r="C876" s="118"/>
      <c r="D876" s="118"/>
      <c r="E876" s="119"/>
      <c r="F876" s="119"/>
      <c r="G876" s="119"/>
      <c r="H876" s="119"/>
      <c r="I876" s="119"/>
      <c r="J876" s="119"/>
      <c r="K876" s="119"/>
      <c r="L876" s="119"/>
      <c r="M876" s="119"/>
      <c r="N876" s="119"/>
      <c r="O876" s="119"/>
      <c r="P876" s="119"/>
      <c r="Q876" s="119"/>
      <c r="R876" s="119"/>
      <c r="S876" s="119"/>
      <c r="T876" s="119"/>
      <c r="U876" s="119"/>
      <c r="V876" s="119"/>
    </row>
    <row r="877" spans="1:22" ht="15.75" customHeight="1">
      <c r="A877" s="118"/>
      <c r="B877" s="118"/>
      <c r="C877" s="118"/>
      <c r="D877" s="118"/>
      <c r="E877" s="119"/>
      <c r="F877" s="119"/>
      <c r="G877" s="119"/>
      <c r="H877" s="119"/>
      <c r="I877" s="119"/>
      <c r="J877" s="119"/>
      <c r="K877" s="119"/>
      <c r="L877" s="119"/>
      <c r="M877" s="119"/>
      <c r="N877" s="119"/>
      <c r="O877" s="119"/>
      <c r="P877" s="119"/>
      <c r="Q877" s="119"/>
      <c r="R877" s="119"/>
      <c r="S877" s="119"/>
      <c r="T877" s="119"/>
      <c r="U877" s="119"/>
      <c r="V877" s="119"/>
    </row>
    <row r="878" spans="1:22" ht="15.75" customHeight="1">
      <c r="A878" s="118"/>
      <c r="B878" s="118"/>
      <c r="C878" s="118"/>
      <c r="D878" s="118"/>
      <c r="E878" s="119"/>
      <c r="F878" s="119"/>
      <c r="G878" s="119"/>
      <c r="H878" s="119"/>
      <c r="I878" s="119"/>
      <c r="J878" s="119"/>
      <c r="K878" s="119"/>
      <c r="L878" s="119"/>
      <c r="M878" s="119"/>
      <c r="N878" s="119"/>
      <c r="O878" s="119"/>
      <c r="P878" s="119"/>
      <c r="Q878" s="119"/>
      <c r="R878" s="119"/>
      <c r="S878" s="119"/>
      <c r="T878" s="119"/>
      <c r="U878" s="119"/>
      <c r="V878" s="119"/>
    </row>
    <row r="879" spans="1:22" ht="15.75" customHeight="1">
      <c r="A879" s="118"/>
      <c r="B879" s="118"/>
      <c r="C879" s="118"/>
      <c r="D879" s="118"/>
      <c r="E879" s="119"/>
      <c r="F879" s="119"/>
      <c r="G879" s="119"/>
      <c r="H879" s="119"/>
      <c r="I879" s="119"/>
      <c r="J879" s="119"/>
      <c r="K879" s="119"/>
      <c r="L879" s="119"/>
      <c r="M879" s="119"/>
      <c r="N879" s="119"/>
      <c r="O879" s="119"/>
      <c r="P879" s="119"/>
      <c r="Q879" s="119"/>
      <c r="R879" s="119"/>
      <c r="S879" s="119"/>
      <c r="T879" s="119"/>
      <c r="U879" s="119"/>
      <c r="V879" s="119"/>
    </row>
    <row r="880" spans="1:22" ht="15.75" customHeight="1">
      <c r="A880" s="118"/>
      <c r="B880" s="118"/>
      <c r="C880" s="118"/>
      <c r="D880" s="118"/>
      <c r="E880" s="119"/>
      <c r="F880" s="119"/>
      <c r="G880" s="119"/>
      <c r="H880" s="119"/>
      <c r="I880" s="119"/>
      <c r="J880" s="119"/>
      <c r="K880" s="119"/>
      <c r="L880" s="119"/>
      <c r="M880" s="119"/>
      <c r="N880" s="119"/>
      <c r="O880" s="119"/>
      <c r="P880" s="119"/>
      <c r="Q880" s="119"/>
      <c r="R880" s="119"/>
      <c r="S880" s="119"/>
      <c r="T880" s="119"/>
      <c r="U880" s="119"/>
      <c r="V880" s="119"/>
    </row>
    <row r="881" spans="1:22" ht="15.75" customHeight="1">
      <c r="A881" s="118"/>
      <c r="B881" s="118"/>
      <c r="C881" s="118"/>
      <c r="D881" s="118"/>
      <c r="E881" s="119"/>
      <c r="F881" s="119"/>
      <c r="G881" s="119"/>
      <c r="H881" s="119"/>
      <c r="I881" s="119"/>
      <c r="J881" s="119"/>
      <c r="K881" s="119"/>
      <c r="L881" s="119"/>
      <c r="M881" s="119"/>
      <c r="N881" s="119"/>
      <c r="O881" s="119"/>
      <c r="P881" s="119"/>
      <c r="Q881" s="119"/>
      <c r="R881" s="119"/>
      <c r="S881" s="119"/>
      <c r="T881" s="119"/>
      <c r="U881" s="119"/>
      <c r="V881" s="119"/>
    </row>
    <row r="882" spans="1:22" ht="15.75" customHeight="1">
      <c r="A882" s="118"/>
      <c r="B882" s="118"/>
      <c r="C882" s="118"/>
      <c r="D882" s="118"/>
      <c r="E882" s="119"/>
      <c r="F882" s="119"/>
      <c r="G882" s="119"/>
      <c r="H882" s="119"/>
      <c r="I882" s="119"/>
      <c r="J882" s="119"/>
      <c r="K882" s="119"/>
      <c r="L882" s="119"/>
      <c r="M882" s="119"/>
      <c r="N882" s="119"/>
      <c r="O882" s="119"/>
      <c r="P882" s="119"/>
      <c r="Q882" s="119"/>
      <c r="R882" s="119"/>
      <c r="S882" s="119"/>
      <c r="T882" s="119"/>
      <c r="U882" s="119"/>
      <c r="V882" s="119"/>
    </row>
    <row r="883" spans="1:22" ht="15.75" customHeight="1">
      <c r="A883" s="118"/>
      <c r="B883" s="118"/>
      <c r="C883" s="118"/>
      <c r="D883" s="118"/>
      <c r="E883" s="119"/>
      <c r="F883" s="119"/>
      <c r="G883" s="119"/>
      <c r="H883" s="119"/>
      <c r="I883" s="119"/>
      <c r="J883" s="119"/>
      <c r="K883" s="119"/>
      <c r="L883" s="119"/>
      <c r="M883" s="119"/>
      <c r="N883" s="119"/>
      <c r="O883" s="119"/>
      <c r="P883" s="119"/>
      <c r="Q883" s="119"/>
      <c r="R883" s="119"/>
      <c r="S883" s="119"/>
      <c r="T883" s="119"/>
      <c r="U883" s="119"/>
      <c r="V883" s="119"/>
    </row>
    <row r="884" spans="1:22" ht="15.75" customHeight="1">
      <c r="A884" s="118"/>
      <c r="B884" s="118"/>
      <c r="C884" s="118"/>
      <c r="D884" s="118"/>
      <c r="E884" s="119"/>
      <c r="F884" s="119"/>
      <c r="G884" s="119"/>
      <c r="H884" s="119"/>
      <c r="I884" s="119"/>
      <c r="J884" s="119"/>
      <c r="K884" s="119"/>
      <c r="L884" s="119"/>
      <c r="M884" s="119"/>
      <c r="N884" s="119"/>
      <c r="O884" s="119"/>
      <c r="P884" s="119"/>
      <c r="Q884" s="119"/>
      <c r="R884" s="119"/>
      <c r="S884" s="119"/>
      <c r="T884" s="119"/>
      <c r="U884" s="119"/>
      <c r="V884" s="119"/>
    </row>
    <row r="885" spans="1:22" ht="15.75" customHeight="1">
      <c r="A885" s="118"/>
      <c r="B885" s="118"/>
      <c r="C885" s="118"/>
      <c r="D885" s="118"/>
      <c r="E885" s="119"/>
      <c r="F885" s="119"/>
      <c r="G885" s="119"/>
      <c r="H885" s="119"/>
      <c r="I885" s="119"/>
      <c r="J885" s="119"/>
      <c r="K885" s="119"/>
      <c r="L885" s="119"/>
      <c r="M885" s="119"/>
      <c r="N885" s="119"/>
      <c r="O885" s="119"/>
      <c r="P885" s="119"/>
      <c r="Q885" s="119"/>
      <c r="R885" s="119"/>
      <c r="S885" s="119"/>
      <c r="T885" s="119"/>
      <c r="U885" s="119"/>
      <c r="V885" s="119"/>
    </row>
    <row r="886" spans="1:22" ht="15.75" customHeight="1">
      <c r="A886" s="118"/>
      <c r="B886" s="118"/>
      <c r="C886" s="118"/>
      <c r="D886" s="118"/>
      <c r="E886" s="119"/>
      <c r="F886" s="119"/>
      <c r="G886" s="119"/>
      <c r="H886" s="119"/>
      <c r="I886" s="119"/>
      <c r="J886" s="119"/>
      <c r="K886" s="119"/>
      <c r="L886" s="119"/>
      <c r="M886" s="119"/>
      <c r="N886" s="119"/>
      <c r="O886" s="119"/>
      <c r="P886" s="119"/>
      <c r="Q886" s="119"/>
      <c r="R886" s="119"/>
      <c r="S886" s="119"/>
      <c r="T886" s="119"/>
      <c r="U886" s="119"/>
      <c r="V886" s="119"/>
    </row>
    <row r="887" spans="1:22" ht="15.75" customHeight="1">
      <c r="A887" s="118"/>
      <c r="B887" s="118"/>
      <c r="C887" s="118"/>
      <c r="D887" s="118"/>
      <c r="E887" s="119"/>
      <c r="F887" s="119"/>
      <c r="G887" s="119"/>
      <c r="H887" s="119"/>
      <c r="I887" s="119"/>
      <c r="J887" s="119"/>
      <c r="K887" s="119"/>
      <c r="L887" s="119"/>
      <c r="M887" s="119"/>
      <c r="N887" s="119"/>
      <c r="O887" s="119"/>
      <c r="P887" s="119"/>
      <c r="Q887" s="119"/>
      <c r="R887" s="119"/>
      <c r="S887" s="119"/>
      <c r="T887" s="119"/>
      <c r="U887" s="119"/>
      <c r="V887" s="119"/>
    </row>
    <row r="888" spans="1:22" ht="15.75" customHeight="1">
      <c r="A888" s="118"/>
      <c r="B888" s="118"/>
      <c r="C888" s="118"/>
      <c r="D888" s="118"/>
      <c r="E888" s="119"/>
      <c r="F888" s="119"/>
      <c r="G888" s="119"/>
      <c r="H888" s="119"/>
      <c r="I888" s="119"/>
      <c r="J888" s="119"/>
      <c r="K888" s="119"/>
      <c r="L888" s="119"/>
      <c r="M888" s="119"/>
      <c r="N888" s="119"/>
      <c r="O888" s="119"/>
      <c r="P888" s="119"/>
      <c r="Q888" s="119"/>
      <c r="R888" s="119"/>
      <c r="S888" s="119"/>
      <c r="T888" s="119"/>
      <c r="U888" s="119"/>
      <c r="V888" s="119"/>
    </row>
    <row r="889" spans="1:22" ht="15.75" customHeight="1">
      <c r="A889" s="118"/>
      <c r="B889" s="118"/>
      <c r="C889" s="118"/>
      <c r="D889" s="118"/>
      <c r="E889" s="119"/>
      <c r="F889" s="119"/>
      <c r="G889" s="119"/>
      <c r="H889" s="119"/>
      <c r="I889" s="119"/>
      <c r="J889" s="119"/>
      <c r="K889" s="119"/>
      <c r="L889" s="119"/>
      <c r="M889" s="119"/>
      <c r="N889" s="119"/>
      <c r="O889" s="119"/>
      <c r="P889" s="119"/>
      <c r="Q889" s="119"/>
      <c r="R889" s="119"/>
      <c r="S889" s="119"/>
      <c r="T889" s="119"/>
      <c r="U889" s="119"/>
      <c r="V889" s="119"/>
    </row>
    <row r="890" spans="1:22" ht="15.75" customHeight="1">
      <c r="A890" s="118"/>
      <c r="B890" s="118"/>
      <c r="C890" s="118"/>
      <c r="D890" s="118"/>
      <c r="E890" s="119"/>
      <c r="F890" s="119"/>
      <c r="G890" s="119"/>
      <c r="H890" s="119"/>
      <c r="I890" s="119"/>
      <c r="J890" s="119"/>
      <c r="K890" s="119"/>
      <c r="L890" s="119"/>
      <c r="M890" s="119"/>
      <c r="N890" s="119"/>
      <c r="O890" s="119"/>
      <c r="P890" s="119"/>
      <c r="Q890" s="119"/>
      <c r="R890" s="119"/>
      <c r="S890" s="119"/>
      <c r="T890" s="119"/>
      <c r="U890" s="119"/>
      <c r="V890" s="119"/>
    </row>
    <row r="891" spans="1:22" ht="15.75" customHeight="1">
      <c r="A891" s="118"/>
      <c r="B891" s="118"/>
      <c r="C891" s="118"/>
      <c r="D891" s="118"/>
      <c r="E891" s="119"/>
      <c r="F891" s="119"/>
      <c r="G891" s="119"/>
      <c r="H891" s="119"/>
      <c r="I891" s="119"/>
      <c r="J891" s="119"/>
      <c r="K891" s="119"/>
      <c r="L891" s="119"/>
      <c r="M891" s="119"/>
      <c r="N891" s="119"/>
      <c r="O891" s="119"/>
      <c r="P891" s="119"/>
      <c r="Q891" s="119"/>
      <c r="R891" s="119"/>
      <c r="S891" s="119"/>
      <c r="T891" s="119"/>
      <c r="U891" s="119"/>
      <c r="V891" s="119"/>
    </row>
    <row r="892" spans="1:22" ht="15.75" customHeight="1">
      <c r="A892" s="118"/>
      <c r="B892" s="118"/>
      <c r="C892" s="118"/>
      <c r="D892" s="118"/>
      <c r="E892" s="119"/>
      <c r="F892" s="119"/>
      <c r="G892" s="119"/>
      <c r="H892" s="119"/>
      <c r="I892" s="119"/>
      <c r="J892" s="119"/>
      <c r="K892" s="119"/>
      <c r="L892" s="119"/>
      <c r="M892" s="119"/>
      <c r="N892" s="119"/>
      <c r="O892" s="119"/>
      <c r="P892" s="119"/>
      <c r="Q892" s="119"/>
      <c r="R892" s="119"/>
      <c r="S892" s="119"/>
      <c r="T892" s="119"/>
      <c r="U892" s="119"/>
      <c r="V892" s="119"/>
    </row>
    <row r="893" spans="1:22" ht="15.75" customHeight="1">
      <c r="A893" s="118"/>
      <c r="B893" s="118"/>
      <c r="C893" s="118"/>
      <c r="D893" s="118"/>
      <c r="E893" s="119"/>
      <c r="F893" s="119"/>
      <c r="G893" s="119"/>
      <c r="H893" s="119"/>
      <c r="I893" s="119"/>
      <c r="J893" s="119"/>
      <c r="K893" s="119"/>
      <c r="L893" s="119"/>
      <c r="M893" s="119"/>
      <c r="N893" s="119"/>
      <c r="O893" s="119"/>
      <c r="P893" s="119"/>
      <c r="Q893" s="119"/>
      <c r="R893" s="119"/>
      <c r="S893" s="119"/>
      <c r="T893" s="119"/>
      <c r="U893" s="119"/>
      <c r="V893" s="119"/>
    </row>
    <row r="894" spans="1:22" ht="15.75" customHeight="1">
      <c r="A894" s="118"/>
      <c r="B894" s="118"/>
      <c r="C894" s="118"/>
      <c r="D894" s="118"/>
      <c r="E894" s="119"/>
      <c r="F894" s="119"/>
      <c r="G894" s="119"/>
      <c r="H894" s="119"/>
      <c r="I894" s="119"/>
      <c r="J894" s="119"/>
      <c r="K894" s="119"/>
      <c r="L894" s="119"/>
      <c r="M894" s="119"/>
      <c r="N894" s="119"/>
      <c r="O894" s="119"/>
      <c r="P894" s="119"/>
      <c r="Q894" s="119"/>
      <c r="R894" s="119"/>
      <c r="S894" s="119"/>
      <c r="T894" s="119"/>
      <c r="U894" s="119"/>
      <c r="V894" s="119"/>
    </row>
    <row r="895" spans="1:22" ht="15.75" customHeight="1">
      <c r="A895" s="118"/>
      <c r="B895" s="118"/>
      <c r="C895" s="118"/>
      <c r="D895" s="118"/>
      <c r="E895" s="119"/>
      <c r="F895" s="119"/>
      <c r="G895" s="119"/>
      <c r="H895" s="119"/>
      <c r="I895" s="119"/>
      <c r="J895" s="119"/>
      <c r="K895" s="119"/>
      <c r="L895" s="119"/>
      <c r="M895" s="119"/>
      <c r="N895" s="119"/>
      <c r="O895" s="119"/>
      <c r="P895" s="119"/>
      <c r="Q895" s="119"/>
      <c r="R895" s="119"/>
      <c r="S895" s="119"/>
      <c r="T895" s="119"/>
      <c r="U895" s="119"/>
      <c r="V895" s="119"/>
    </row>
    <row r="896" spans="1:22" ht="15.75" customHeight="1">
      <c r="A896" s="118"/>
      <c r="B896" s="118"/>
      <c r="C896" s="118"/>
      <c r="D896" s="118"/>
      <c r="E896" s="119"/>
      <c r="F896" s="119"/>
      <c r="G896" s="119"/>
      <c r="H896" s="119"/>
      <c r="I896" s="119"/>
      <c r="J896" s="119"/>
      <c r="K896" s="119"/>
      <c r="L896" s="119"/>
      <c r="M896" s="119"/>
      <c r="N896" s="119"/>
      <c r="O896" s="119"/>
      <c r="P896" s="119"/>
      <c r="Q896" s="119"/>
      <c r="R896" s="119"/>
      <c r="S896" s="119"/>
      <c r="T896" s="119"/>
      <c r="U896" s="119"/>
      <c r="V896" s="119"/>
    </row>
    <row r="897" spans="1:22" ht="15.75" customHeight="1">
      <c r="A897" s="118"/>
      <c r="B897" s="118"/>
      <c r="C897" s="118"/>
      <c r="D897" s="118"/>
      <c r="E897" s="119"/>
      <c r="F897" s="119"/>
      <c r="G897" s="119"/>
      <c r="H897" s="119"/>
      <c r="I897" s="119"/>
      <c r="J897" s="119"/>
      <c r="K897" s="119"/>
      <c r="L897" s="119"/>
      <c r="M897" s="119"/>
      <c r="N897" s="119"/>
      <c r="O897" s="119"/>
      <c r="P897" s="119"/>
      <c r="Q897" s="119"/>
      <c r="R897" s="119"/>
      <c r="S897" s="119"/>
      <c r="T897" s="119"/>
      <c r="U897" s="119"/>
      <c r="V897" s="119"/>
    </row>
    <row r="898" spans="1:22" ht="15.75" customHeight="1">
      <c r="A898" s="118"/>
      <c r="B898" s="118"/>
      <c r="C898" s="118"/>
      <c r="D898" s="118"/>
      <c r="E898" s="119"/>
      <c r="F898" s="119"/>
      <c r="G898" s="119"/>
      <c r="H898" s="119"/>
      <c r="I898" s="119"/>
      <c r="J898" s="119"/>
      <c r="K898" s="119"/>
      <c r="L898" s="119"/>
      <c r="M898" s="119"/>
      <c r="N898" s="119"/>
      <c r="O898" s="119"/>
      <c r="P898" s="119"/>
      <c r="Q898" s="119"/>
      <c r="R898" s="119"/>
      <c r="S898" s="119"/>
      <c r="T898" s="119"/>
      <c r="U898" s="119"/>
      <c r="V898" s="119"/>
    </row>
    <row r="899" spans="1:22" ht="15.75" customHeight="1">
      <c r="A899" s="118"/>
      <c r="B899" s="118"/>
      <c r="C899" s="118"/>
      <c r="D899" s="118"/>
      <c r="E899" s="119"/>
      <c r="F899" s="119"/>
      <c r="G899" s="119"/>
      <c r="H899" s="119"/>
      <c r="I899" s="119"/>
      <c r="J899" s="119"/>
      <c r="K899" s="119"/>
      <c r="L899" s="119"/>
      <c r="M899" s="119"/>
      <c r="N899" s="119"/>
      <c r="O899" s="119"/>
      <c r="P899" s="119"/>
      <c r="Q899" s="119"/>
      <c r="R899" s="119"/>
      <c r="S899" s="119"/>
      <c r="T899" s="119"/>
      <c r="U899" s="119"/>
      <c r="V899" s="119"/>
    </row>
    <row r="900" spans="1:22" ht="15.75" customHeight="1">
      <c r="A900" s="118"/>
      <c r="B900" s="118"/>
      <c r="C900" s="118"/>
      <c r="D900" s="118"/>
      <c r="E900" s="119"/>
      <c r="F900" s="119"/>
      <c r="G900" s="119"/>
      <c r="H900" s="119"/>
      <c r="I900" s="119"/>
      <c r="J900" s="119"/>
      <c r="K900" s="119"/>
      <c r="L900" s="119"/>
      <c r="M900" s="119"/>
      <c r="N900" s="119"/>
      <c r="O900" s="119"/>
      <c r="P900" s="119"/>
      <c r="Q900" s="119"/>
      <c r="R900" s="119"/>
      <c r="S900" s="119"/>
      <c r="T900" s="119"/>
      <c r="U900" s="119"/>
      <c r="V900" s="119"/>
    </row>
    <row r="901" spans="1:22" ht="15.75" customHeight="1">
      <c r="A901" s="118"/>
      <c r="B901" s="118"/>
      <c r="C901" s="118"/>
      <c r="D901" s="118"/>
      <c r="E901" s="119"/>
      <c r="F901" s="119"/>
      <c r="G901" s="119"/>
      <c r="H901" s="119"/>
      <c r="I901" s="119"/>
      <c r="J901" s="119"/>
      <c r="K901" s="119"/>
      <c r="L901" s="119"/>
      <c r="M901" s="119"/>
      <c r="N901" s="119"/>
      <c r="O901" s="119"/>
      <c r="P901" s="119"/>
      <c r="Q901" s="119"/>
      <c r="R901" s="119"/>
      <c r="S901" s="119"/>
      <c r="T901" s="119"/>
      <c r="U901" s="119"/>
      <c r="V901" s="119"/>
    </row>
    <row r="902" spans="1:22" ht="15.75" customHeight="1">
      <c r="A902" s="118"/>
      <c r="B902" s="118"/>
      <c r="C902" s="118"/>
      <c r="D902" s="118"/>
      <c r="E902" s="119"/>
      <c r="F902" s="119"/>
      <c r="G902" s="119"/>
      <c r="H902" s="119"/>
      <c r="I902" s="119"/>
      <c r="J902" s="119"/>
      <c r="K902" s="119"/>
      <c r="L902" s="119"/>
      <c r="M902" s="119"/>
      <c r="N902" s="119"/>
      <c r="O902" s="119"/>
      <c r="P902" s="119"/>
      <c r="Q902" s="119"/>
      <c r="R902" s="119"/>
      <c r="S902" s="119"/>
      <c r="T902" s="119"/>
      <c r="U902" s="119"/>
      <c r="V902" s="119"/>
    </row>
    <row r="903" spans="1:22" ht="15.75" customHeight="1">
      <c r="A903" s="118"/>
      <c r="B903" s="118"/>
      <c r="C903" s="118"/>
      <c r="D903" s="118"/>
      <c r="E903" s="119"/>
      <c r="F903" s="119"/>
      <c r="G903" s="119"/>
      <c r="H903" s="119"/>
      <c r="I903" s="119"/>
      <c r="J903" s="119"/>
      <c r="K903" s="119"/>
      <c r="L903" s="119"/>
      <c r="M903" s="119"/>
      <c r="N903" s="119"/>
      <c r="O903" s="119"/>
      <c r="P903" s="119"/>
      <c r="Q903" s="119"/>
      <c r="R903" s="119"/>
      <c r="S903" s="119"/>
      <c r="T903" s="119"/>
      <c r="U903" s="119"/>
      <c r="V903" s="119"/>
    </row>
    <row r="904" spans="1:22" ht="15.75" customHeight="1">
      <c r="A904" s="118"/>
      <c r="B904" s="118"/>
      <c r="C904" s="118"/>
      <c r="D904" s="118"/>
      <c r="E904" s="119"/>
      <c r="F904" s="119"/>
      <c r="G904" s="119"/>
      <c r="H904" s="119"/>
      <c r="I904" s="119"/>
      <c r="J904" s="119"/>
      <c r="K904" s="119"/>
      <c r="L904" s="119"/>
      <c r="M904" s="119"/>
      <c r="N904" s="119"/>
      <c r="O904" s="119"/>
      <c r="P904" s="119"/>
      <c r="Q904" s="119"/>
      <c r="R904" s="119"/>
      <c r="S904" s="119"/>
      <c r="T904" s="119"/>
      <c r="U904" s="119"/>
      <c r="V904" s="119"/>
    </row>
    <row r="905" spans="1:22" ht="15.75" customHeight="1">
      <c r="A905" s="118"/>
      <c r="B905" s="118"/>
      <c r="C905" s="118"/>
      <c r="D905" s="118"/>
      <c r="E905" s="119"/>
      <c r="F905" s="119"/>
      <c r="G905" s="119"/>
      <c r="H905" s="119"/>
      <c r="I905" s="119"/>
      <c r="J905" s="119"/>
      <c r="K905" s="119"/>
      <c r="L905" s="119"/>
      <c r="M905" s="119"/>
      <c r="N905" s="119"/>
      <c r="O905" s="119"/>
      <c r="P905" s="119"/>
      <c r="Q905" s="119"/>
      <c r="R905" s="119"/>
      <c r="S905" s="119"/>
      <c r="T905" s="119"/>
      <c r="U905" s="119"/>
      <c r="V905" s="119"/>
    </row>
    <row r="906" spans="1:22" ht="15.75" customHeight="1">
      <c r="A906" s="118"/>
      <c r="B906" s="118"/>
      <c r="C906" s="118"/>
      <c r="D906" s="118"/>
      <c r="E906" s="119"/>
      <c r="F906" s="119"/>
      <c r="G906" s="119"/>
      <c r="H906" s="119"/>
      <c r="I906" s="119"/>
      <c r="J906" s="119"/>
      <c r="K906" s="119"/>
      <c r="L906" s="119"/>
      <c r="M906" s="119"/>
      <c r="N906" s="119"/>
      <c r="O906" s="119"/>
      <c r="P906" s="119"/>
      <c r="Q906" s="119"/>
      <c r="R906" s="119"/>
      <c r="S906" s="119"/>
      <c r="T906" s="119"/>
      <c r="U906" s="119"/>
      <c r="V906" s="119"/>
    </row>
    <row r="907" spans="1:22" ht="15.75" customHeight="1">
      <c r="A907" s="118"/>
      <c r="B907" s="118"/>
      <c r="C907" s="118"/>
      <c r="D907" s="118"/>
      <c r="E907" s="119"/>
      <c r="F907" s="119"/>
      <c r="G907" s="119"/>
      <c r="H907" s="119"/>
      <c r="I907" s="119"/>
      <c r="J907" s="119"/>
      <c r="K907" s="119"/>
      <c r="L907" s="119"/>
      <c r="M907" s="119"/>
      <c r="N907" s="119"/>
      <c r="O907" s="119"/>
      <c r="P907" s="119"/>
      <c r="Q907" s="119"/>
      <c r="R907" s="119"/>
      <c r="S907" s="119"/>
      <c r="T907" s="119"/>
      <c r="U907" s="119"/>
      <c r="V907" s="119"/>
    </row>
    <row r="908" spans="1:22" ht="15.75" customHeight="1">
      <c r="A908" s="118"/>
      <c r="B908" s="118"/>
      <c r="C908" s="118"/>
      <c r="D908" s="118"/>
      <c r="E908" s="119"/>
      <c r="F908" s="119"/>
      <c r="G908" s="119"/>
      <c r="H908" s="119"/>
      <c r="I908" s="119"/>
      <c r="J908" s="119"/>
      <c r="K908" s="119"/>
      <c r="L908" s="119"/>
      <c r="M908" s="119"/>
      <c r="N908" s="119"/>
      <c r="O908" s="119"/>
      <c r="P908" s="119"/>
      <c r="Q908" s="119"/>
      <c r="R908" s="119"/>
      <c r="S908" s="119"/>
      <c r="T908" s="119"/>
      <c r="U908" s="119"/>
      <c r="V908" s="119"/>
    </row>
    <row r="909" spans="1:22" ht="15.75" customHeight="1">
      <c r="A909" s="118"/>
      <c r="B909" s="118"/>
      <c r="C909" s="118"/>
      <c r="D909" s="118"/>
      <c r="E909" s="119"/>
      <c r="F909" s="119"/>
      <c r="G909" s="119"/>
      <c r="H909" s="119"/>
      <c r="I909" s="119"/>
      <c r="J909" s="119"/>
      <c r="K909" s="119"/>
      <c r="L909" s="119"/>
      <c r="M909" s="119"/>
      <c r="N909" s="119"/>
      <c r="O909" s="119"/>
      <c r="P909" s="119"/>
      <c r="Q909" s="119"/>
      <c r="R909" s="119"/>
      <c r="S909" s="119"/>
      <c r="T909" s="119"/>
      <c r="U909" s="119"/>
      <c r="V909" s="119"/>
    </row>
    <row r="910" spans="1:22" ht="15.75" customHeight="1">
      <c r="A910" s="118"/>
      <c r="B910" s="118"/>
      <c r="C910" s="118"/>
      <c r="D910" s="118"/>
      <c r="E910" s="119"/>
      <c r="F910" s="119"/>
      <c r="G910" s="119"/>
      <c r="H910" s="119"/>
      <c r="I910" s="119"/>
      <c r="J910" s="119"/>
      <c r="K910" s="119"/>
      <c r="L910" s="119"/>
      <c r="M910" s="119"/>
      <c r="N910" s="119"/>
      <c r="O910" s="119"/>
      <c r="P910" s="119"/>
      <c r="Q910" s="119"/>
      <c r="R910" s="119"/>
      <c r="S910" s="119"/>
      <c r="T910" s="119"/>
      <c r="U910" s="119"/>
      <c r="V910" s="119"/>
    </row>
    <row r="911" spans="1:22" ht="15.75" customHeight="1">
      <c r="A911" s="118"/>
      <c r="B911" s="118"/>
      <c r="C911" s="118"/>
      <c r="D911" s="118"/>
      <c r="E911" s="119"/>
      <c r="F911" s="119"/>
      <c r="G911" s="119"/>
      <c r="H911" s="119"/>
      <c r="I911" s="119"/>
      <c r="J911" s="119"/>
      <c r="K911" s="119"/>
      <c r="L911" s="119"/>
      <c r="M911" s="119"/>
      <c r="N911" s="119"/>
      <c r="O911" s="119"/>
      <c r="P911" s="119"/>
      <c r="Q911" s="119"/>
      <c r="R911" s="119"/>
      <c r="S911" s="119"/>
      <c r="T911" s="119"/>
      <c r="U911" s="119"/>
      <c r="V911" s="119"/>
    </row>
    <row r="912" spans="1:22" ht="15.75" customHeight="1">
      <c r="A912" s="118"/>
      <c r="B912" s="118"/>
      <c r="C912" s="118"/>
      <c r="D912" s="118"/>
      <c r="E912" s="119"/>
      <c r="F912" s="119"/>
      <c r="G912" s="119"/>
      <c r="H912" s="119"/>
      <c r="I912" s="119"/>
      <c r="J912" s="119"/>
      <c r="K912" s="119"/>
      <c r="L912" s="119"/>
      <c r="M912" s="119"/>
      <c r="N912" s="119"/>
      <c r="O912" s="119"/>
      <c r="P912" s="119"/>
      <c r="Q912" s="119"/>
      <c r="R912" s="119"/>
      <c r="S912" s="119"/>
      <c r="T912" s="119"/>
      <c r="U912" s="119"/>
      <c r="V912" s="119"/>
    </row>
    <row r="913" spans="1:22" ht="15.75" customHeight="1">
      <c r="A913" s="118"/>
      <c r="B913" s="118"/>
      <c r="C913" s="118"/>
      <c r="D913" s="118"/>
      <c r="E913" s="119"/>
      <c r="F913" s="119"/>
      <c r="G913" s="119"/>
      <c r="H913" s="119"/>
      <c r="I913" s="119"/>
      <c r="J913" s="119"/>
      <c r="K913" s="119"/>
      <c r="L913" s="119"/>
      <c r="M913" s="119"/>
      <c r="N913" s="119"/>
      <c r="O913" s="119"/>
      <c r="P913" s="119"/>
      <c r="Q913" s="119"/>
      <c r="R913" s="119"/>
      <c r="S913" s="119"/>
      <c r="T913" s="119"/>
      <c r="U913" s="119"/>
      <c r="V913" s="119"/>
    </row>
    <row r="914" spans="1:22" ht="15.75" customHeight="1">
      <c r="A914" s="118"/>
      <c r="B914" s="118"/>
      <c r="C914" s="118"/>
      <c r="D914" s="118"/>
      <c r="E914" s="119"/>
      <c r="F914" s="119"/>
      <c r="G914" s="119"/>
      <c r="H914" s="119"/>
      <c r="I914" s="119"/>
      <c r="J914" s="119"/>
      <c r="K914" s="119"/>
      <c r="L914" s="119"/>
      <c r="M914" s="119"/>
      <c r="N914" s="119"/>
      <c r="O914" s="119"/>
      <c r="P914" s="119"/>
      <c r="Q914" s="119"/>
      <c r="R914" s="119"/>
      <c r="S914" s="119"/>
      <c r="T914" s="119"/>
      <c r="U914" s="119"/>
      <c r="V914" s="119"/>
    </row>
    <row r="915" spans="1:22" ht="15.75" customHeight="1">
      <c r="A915" s="118"/>
      <c r="B915" s="118"/>
      <c r="C915" s="118"/>
      <c r="D915" s="118"/>
      <c r="E915" s="119"/>
      <c r="F915" s="119"/>
      <c r="G915" s="119"/>
      <c r="H915" s="119"/>
      <c r="I915" s="119"/>
      <c r="J915" s="119"/>
      <c r="K915" s="119"/>
      <c r="L915" s="119"/>
      <c r="M915" s="119"/>
      <c r="N915" s="119"/>
      <c r="O915" s="119"/>
      <c r="P915" s="119"/>
      <c r="Q915" s="119"/>
      <c r="R915" s="119"/>
      <c r="S915" s="119"/>
      <c r="T915" s="119"/>
      <c r="U915" s="119"/>
      <c r="V915" s="119"/>
    </row>
    <row r="916" spans="1:22" ht="15.75" customHeight="1">
      <c r="A916" s="118"/>
      <c r="B916" s="118"/>
      <c r="C916" s="118"/>
      <c r="D916" s="118"/>
      <c r="E916" s="119"/>
      <c r="F916" s="119"/>
      <c r="G916" s="119"/>
      <c r="H916" s="119"/>
      <c r="I916" s="119"/>
      <c r="J916" s="119"/>
      <c r="K916" s="119"/>
      <c r="L916" s="119"/>
      <c r="M916" s="119"/>
      <c r="N916" s="119"/>
      <c r="O916" s="119"/>
      <c r="P916" s="119"/>
      <c r="Q916" s="119"/>
      <c r="R916" s="119"/>
      <c r="S916" s="119"/>
      <c r="T916" s="119"/>
      <c r="U916" s="119"/>
      <c r="V916" s="119"/>
    </row>
    <row r="917" spans="1:22" ht="15.75" customHeight="1">
      <c r="A917" s="118"/>
      <c r="B917" s="118"/>
      <c r="C917" s="118"/>
      <c r="D917" s="118"/>
      <c r="E917" s="119"/>
      <c r="F917" s="119"/>
      <c r="G917" s="119"/>
      <c r="H917" s="119"/>
      <c r="I917" s="119"/>
      <c r="J917" s="119"/>
      <c r="K917" s="119"/>
      <c r="L917" s="119"/>
      <c r="M917" s="119"/>
      <c r="N917" s="119"/>
      <c r="O917" s="119"/>
      <c r="P917" s="119"/>
      <c r="Q917" s="119"/>
      <c r="R917" s="119"/>
      <c r="S917" s="119"/>
      <c r="T917" s="119"/>
      <c r="U917" s="119"/>
      <c r="V917" s="119"/>
    </row>
    <row r="918" spans="1:22" ht="15.75" customHeight="1">
      <c r="A918" s="118"/>
      <c r="B918" s="118"/>
      <c r="C918" s="118"/>
      <c r="D918" s="118"/>
      <c r="E918" s="119"/>
      <c r="F918" s="119"/>
      <c r="G918" s="119"/>
      <c r="H918" s="119"/>
      <c r="I918" s="119"/>
      <c r="J918" s="119"/>
      <c r="K918" s="119"/>
      <c r="L918" s="119"/>
      <c r="M918" s="119"/>
      <c r="N918" s="119"/>
      <c r="O918" s="119"/>
      <c r="P918" s="119"/>
      <c r="Q918" s="119"/>
      <c r="R918" s="119"/>
      <c r="S918" s="119"/>
      <c r="T918" s="119"/>
      <c r="U918" s="119"/>
      <c r="V918" s="119"/>
    </row>
    <row r="919" spans="1:22" ht="15.75" customHeight="1">
      <c r="A919" s="118"/>
      <c r="B919" s="118"/>
      <c r="C919" s="118"/>
      <c r="D919" s="118"/>
      <c r="E919" s="119"/>
      <c r="F919" s="119"/>
      <c r="G919" s="119"/>
      <c r="H919" s="119"/>
      <c r="I919" s="119"/>
      <c r="J919" s="119"/>
      <c r="K919" s="119"/>
      <c r="L919" s="119"/>
      <c r="M919" s="119"/>
      <c r="N919" s="119"/>
      <c r="O919" s="119"/>
      <c r="P919" s="119"/>
      <c r="Q919" s="119"/>
      <c r="R919" s="119"/>
      <c r="S919" s="119"/>
      <c r="T919" s="119"/>
      <c r="U919" s="119"/>
      <c r="V919" s="119"/>
    </row>
    <row r="920" spans="1:22" ht="15.75" customHeight="1">
      <c r="A920" s="118"/>
      <c r="B920" s="118"/>
      <c r="C920" s="118"/>
      <c r="D920" s="118"/>
      <c r="E920" s="119"/>
      <c r="F920" s="119"/>
      <c r="G920" s="119"/>
      <c r="H920" s="119"/>
      <c r="I920" s="119"/>
      <c r="J920" s="119"/>
      <c r="K920" s="119"/>
      <c r="L920" s="119"/>
      <c r="M920" s="119"/>
      <c r="N920" s="119"/>
      <c r="O920" s="119"/>
      <c r="P920" s="119"/>
      <c r="Q920" s="119"/>
      <c r="R920" s="119"/>
      <c r="S920" s="119"/>
      <c r="T920" s="119"/>
      <c r="U920" s="119"/>
      <c r="V920" s="119"/>
    </row>
    <row r="921" spans="1:22" ht="15.75" customHeight="1">
      <c r="A921" s="118"/>
      <c r="B921" s="118"/>
      <c r="C921" s="118"/>
      <c r="D921" s="118"/>
      <c r="E921" s="119"/>
      <c r="F921" s="119"/>
      <c r="G921" s="119"/>
      <c r="H921" s="119"/>
      <c r="I921" s="119"/>
      <c r="J921" s="119"/>
      <c r="K921" s="119"/>
      <c r="L921" s="119"/>
      <c r="M921" s="119"/>
      <c r="N921" s="119"/>
      <c r="O921" s="119"/>
      <c r="P921" s="119"/>
      <c r="Q921" s="119"/>
      <c r="R921" s="119"/>
      <c r="S921" s="119"/>
      <c r="T921" s="119"/>
      <c r="U921" s="119"/>
      <c r="V921" s="119"/>
    </row>
    <row r="922" spans="1:22" ht="15.75" customHeight="1">
      <c r="A922" s="118"/>
      <c r="B922" s="118"/>
      <c r="C922" s="118"/>
      <c r="D922" s="118"/>
      <c r="E922" s="119"/>
      <c r="F922" s="119"/>
      <c r="G922" s="119"/>
      <c r="H922" s="119"/>
      <c r="I922" s="119"/>
      <c r="J922" s="119"/>
      <c r="K922" s="119"/>
      <c r="L922" s="119"/>
      <c r="M922" s="119"/>
      <c r="N922" s="119"/>
      <c r="O922" s="119"/>
      <c r="P922" s="119"/>
      <c r="Q922" s="119"/>
      <c r="R922" s="119"/>
      <c r="S922" s="119"/>
      <c r="T922" s="119"/>
      <c r="U922" s="119"/>
      <c r="V922" s="119"/>
    </row>
    <row r="923" spans="1:22" ht="15.75" customHeight="1">
      <c r="A923" s="118"/>
      <c r="B923" s="118"/>
      <c r="C923" s="118"/>
      <c r="D923" s="118"/>
      <c r="E923" s="119"/>
      <c r="F923" s="119"/>
      <c r="G923" s="119"/>
      <c r="H923" s="119"/>
      <c r="I923" s="119"/>
      <c r="J923" s="119"/>
      <c r="K923" s="119"/>
      <c r="L923" s="119"/>
      <c r="M923" s="119"/>
      <c r="N923" s="119"/>
      <c r="O923" s="119"/>
      <c r="P923" s="119"/>
      <c r="Q923" s="119"/>
      <c r="R923" s="119"/>
      <c r="S923" s="119"/>
      <c r="T923" s="119"/>
      <c r="U923" s="119"/>
      <c r="V923" s="119"/>
    </row>
    <row r="924" spans="1:22" ht="15.75" customHeight="1">
      <c r="A924" s="118"/>
      <c r="B924" s="118"/>
      <c r="C924" s="118"/>
      <c r="D924" s="118"/>
      <c r="E924" s="119"/>
      <c r="F924" s="119"/>
      <c r="G924" s="119"/>
      <c r="H924" s="119"/>
      <c r="I924" s="119"/>
      <c r="J924" s="119"/>
      <c r="K924" s="119"/>
      <c r="L924" s="119"/>
      <c r="M924" s="119"/>
      <c r="N924" s="119"/>
      <c r="O924" s="119"/>
      <c r="P924" s="119"/>
      <c r="Q924" s="119"/>
      <c r="R924" s="119"/>
      <c r="S924" s="119"/>
      <c r="T924" s="119"/>
      <c r="U924" s="119"/>
      <c r="V924" s="119"/>
    </row>
    <row r="925" spans="1:22" ht="15.75" customHeight="1">
      <c r="A925" s="118"/>
      <c r="B925" s="118"/>
      <c r="C925" s="118"/>
      <c r="D925" s="118"/>
      <c r="E925" s="119"/>
      <c r="F925" s="119"/>
      <c r="G925" s="119"/>
      <c r="H925" s="119"/>
      <c r="I925" s="119"/>
      <c r="J925" s="119"/>
      <c r="K925" s="119"/>
      <c r="L925" s="119"/>
      <c r="M925" s="119"/>
      <c r="N925" s="119"/>
      <c r="O925" s="119"/>
      <c r="P925" s="119"/>
      <c r="Q925" s="119"/>
      <c r="R925" s="119"/>
      <c r="S925" s="119"/>
      <c r="T925" s="119"/>
      <c r="U925" s="119"/>
      <c r="V925" s="119"/>
    </row>
    <row r="926" spans="1:22" ht="15.75" customHeight="1">
      <c r="A926" s="118"/>
      <c r="B926" s="118"/>
      <c r="C926" s="118"/>
      <c r="D926" s="118"/>
      <c r="E926" s="119"/>
      <c r="F926" s="119"/>
      <c r="G926" s="119"/>
      <c r="H926" s="119"/>
      <c r="I926" s="119"/>
      <c r="J926" s="119"/>
      <c r="K926" s="119"/>
      <c r="L926" s="119"/>
      <c r="M926" s="119"/>
      <c r="N926" s="119"/>
      <c r="O926" s="119"/>
      <c r="P926" s="119"/>
      <c r="Q926" s="119"/>
      <c r="R926" s="119"/>
      <c r="S926" s="119"/>
      <c r="T926" s="119"/>
      <c r="U926" s="119"/>
      <c r="V926" s="119"/>
    </row>
    <row r="927" spans="1:22" ht="15.75" customHeight="1">
      <c r="A927" s="118"/>
      <c r="B927" s="118"/>
      <c r="C927" s="118"/>
      <c r="D927" s="118"/>
      <c r="E927" s="119"/>
      <c r="F927" s="119"/>
      <c r="G927" s="119"/>
      <c r="H927" s="119"/>
      <c r="I927" s="119"/>
      <c r="J927" s="119"/>
      <c r="K927" s="119"/>
      <c r="L927" s="119"/>
      <c r="M927" s="119"/>
      <c r="N927" s="119"/>
      <c r="O927" s="119"/>
      <c r="P927" s="119"/>
      <c r="Q927" s="119"/>
      <c r="R927" s="119"/>
      <c r="S927" s="119"/>
      <c r="T927" s="119"/>
      <c r="U927" s="119"/>
      <c r="V927" s="119"/>
    </row>
    <row r="928" spans="1:22" ht="15.75" customHeight="1">
      <c r="A928" s="118"/>
      <c r="B928" s="118"/>
      <c r="C928" s="118"/>
      <c r="D928" s="118"/>
      <c r="E928" s="119"/>
      <c r="F928" s="119"/>
      <c r="G928" s="119"/>
      <c r="H928" s="119"/>
      <c r="I928" s="119"/>
      <c r="J928" s="119"/>
      <c r="K928" s="119"/>
      <c r="L928" s="119"/>
      <c r="M928" s="119"/>
      <c r="N928" s="119"/>
      <c r="O928" s="119"/>
      <c r="P928" s="119"/>
      <c r="Q928" s="119"/>
      <c r="R928" s="119"/>
      <c r="S928" s="119"/>
      <c r="T928" s="119"/>
      <c r="U928" s="119"/>
      <c r="V928" s="119"/>
    </row>
    <row r="929" spans="1:22" ht="15.75" customHeight="1">
      <c r="A929" s="118"/>
      <c r="B929" s="118"/>
      <c r="C929" s="118"/>
      <c r="D929" s="118"/>
      <c r="E929" s="119"/>
      <c r="F929" s="119"/>
      <c r="G929" s="119"/>
      <c r="H929" s="119"/>
      <c r="I929" s="119"/>
      <c r="J929" s="119"/>
      <c r="K929" s="119"/>
      <c r="L929" s="119"/>
      <c r="M929" s="119"/>
      <c r="N929" s="119"/>
      <c r="O929" s="119"/>
      <c r="P929" s="119"/>
      <c r="Q929" s="119"/>
      <c r="R929" s="119"/>
      <c r="S929" s="119"/>
      <c r="T929" s="119"/>
      <c r="U929" s="119"/>
      <c r="V929" s="119"/>
    </row>
    <row r="930" spans="1:22" ht="15.75" customHeight="1">
      <c r="A930" s="118"/>
      <c r="B930" s="118"/>
      <c r="C930" s="118"/>
      <c r="D930" s="118"/>
      <c r="E930" s="119"/>
      <c r="F930" s="119"/>
      <c r="G930" s="119"/>
      <c r="H930" s="119"/>
      <c r="I930" s="119"/>
      <c r="J930" s="119"/>
      <c r="K930" s="119"/>
      <c r="L930" s="119"/>
      <c r="M930" s="119"/>
      <c r="N930" s="119"/>
      <c r="O930" s="119"/>
      <c r="P930" s="119"/>
      <c r="Q930" s="119"/>
      <c r="R930" s="119"/>
      <c r="S930" s="119"/>
      <c r="T930" s="119"/>
      <c r="U930" s="119"/>
      <c r="V930" s="119"/>
    </row>
    <row r="931" spans="1:22" ht="15.75" customHeight="1">
      <c r="A931" s="118"/>
      <c r="B931" s="118"/>
      <c r="C931" s="118"/>
      <c r="D931" s="118"/>
      <c r="E931" s="119"/>
      <c r="F931" s="119"/>
      <c r="G931" s="119"/>
      <c r="H931" s="119"/>
      <c r="I931" s="119"/>
      <c r="J931" s="119"/>
      <c r="K931" s="119"/>
      <c r="L931" s="119"/>
      <c r="M931" s="119"/>
      <c r="N931" s="119"/>
      <c r="O931" s="119"/>
      <c r="P931" s="119"/>
      <c r="Q931" s="119"/>
      <c r="R931" s="119"/>
      <c r="S931" s="119"/>
      <c r="T931" s="119"/>
      <c r="U931" s="119"/>
      <c r="V931" s="119"/>
    </row>
    <row r="932" spans="1:22" ht="15.75" customHeight="1">
      <c r="A932" s="118"/>
      <c r="B932" s="118"/>
      <c r="C932" s="118"/>
      <c r="D932" s="118"/>
      <c r="E932" s="119"/>
      <c r="F932" s="119"/>
      <c r="G932" s="119"/>
      <c r="H932" s="119"/>
      <c r="I932" s="119"/>
      <c r="J932" s="119"/>
      <c r="K932" s="119"/>
      <c r="L932" s="119"/>
      <c r="M932" s="119"/>
      <c r="N932" s="119"/>
      <c r="O932" s="119"/>
      <c r="P932" s="119"/>
      <c r="Q932" s="119"/>
      <c r="R932" s="119"/>
      <c r="S932" s="119"/>
      <c r="T932" s="119"/>
      <c r="U932" s="119"/>
      <c r="V932" s="119"/>
    </row>
    <row r="933" spans="1:22" ht="15.75" customHeight="1">
      <c r="A933" s="118"/>
      <c r="B933" s="118"/>
      <c r="C933" s="118"/>
      <c r="D933" s="118"/>
      <c r="E933" s="119"/>
      <c r="F933" s="119"/>
      <c r="G933" s="119"/>
      <c r="H933" s="119"/>
      <c r="I933" s="119"/>
      <c r="J933" s="119"/>
      <c r="K933" s="119"/>
      <c r="L933" s="119"/>
      <c r="M933" s="119"/>
      <c r="N933" s="119"/>
      <c r="O933" s="119"/>
      <c r="P933" s="119"/>
      <c r="Q933" s="119"/>
      <c r="R933" s="119"/>
      <c r="S933" s="119"/>
      <c r="T933" s="119"/>
      <c r="U933" s="119"/>
      <c r="V933" s="119"/>
    </row>
    <row r="934" spans="1:22" ht="15.75" customHeight="1">
      <c r="A934" s="118"/>
      <c r="B934" s="118"/>
      <c r="C934" s="118"/>
      <c r="D934" s="118"/>
      <c r="E934" s="119"/>
      <c r="F934" s="119"/>
      <c r="G934" s="119"/>
      <c r="H934" s="119"/>
      <c r="I934" s="119"/>
      <c r="J934" s="119"/>
      <c r="K934" s="119"/>
      <c r="L934" s="119"/>
      <c r="M934" s="119"/>
      <c r="N934" s="119"/>
      <c r="O934" s="119"/>
      <c r="P934" s="119"/>
      <c r="Q934" s="119"/>
      <c r="R934" s="119"/>
      <c r="S934" s="119"/>
      <c r="T934" s="119"/>
      <c r="U934" s="119"/>
      <c r="V934" s="119"/>
    </row>
    <row r="935" spans="1:22" ht="15.75" customHeight="1">
      <c r="A935" s="118"/>
      <c r="B935" s="118"/>
      <c r="C935" s="118"/>
      <c r="D935" s="118"/>
      <c r="E935" s="119"/>
      <c r="F935" s="119"/>
      <c r="G935" s="119"/>
      <c r="H935" s="119"/>
      <c r="I935" s="119"/>
      <c r="J935" s="119"/>
      <c r="K935" s="119"/>
      <c r="L935" s="119"/>
      <c r="M935" s="119"/>
      <c r="N935" s="119"/>
      <c r="O935" s="119"/>
      <c r="P935" s="119"/>
      <c r="Q935" s="119"/>
      <c r="R935" s="119"/>
      <c r="S935" s="119"/>
      <c r="T935" s="119"/>
      <c r="U935" s="119"/>
      <c r="V935" s="119"/>
    </row>
    <row r="936" spans="1:22" ht="15.75" customHeight="1">
      <c r="A936" s="118"/>
      <c r="B936" s="118"/>
      <c r="C936" s="118"/>
      <c r="D936" s="118"/>
      <c r="E936" s="119"/>
      <c r="F936" s="119"/>
      <c r="G936" s="119"/>
      <c r="H936" s="119"/>
      <c r="I936" s="119"/>
      <c r="J936" s="119"/>
      <c r="K936" s="119"/>
      <c r="L936" s="119"/>
      <c r="M936" s="119"/>
      <c r="N936" s="119"/>
      <c r="O936" s="119"/>
      <c r="P936" s="119"/>
      <c r="Q936" s="119"/>
      <c r="R936" s="119"/>
      <c r="S936" s="119"/>
      <c r="T936" s="119"/>
      <c r="U936" s="119"/>
      <c r="V936" s="119"/>
    </row>
    <row r="937" spans="1:22" ht="15.75" customHeight="1">
      <c r="A937" s="118"/>
      <c r="B937" s="118"/>
      <c r="C937" s="118"/>
      <c r="D937" s="118"/>
      <c r="E937" s="119"/>
      <c r="F937" s="119"/>
      <c r="G937" s="119"/>
      <c r="H937" s="119"/>
      <c r="I937" s="119"/>
      <c r="J937" s="119"/>
      <c r="K937" s="119"/>
      <c r="L937" s="119"/>
      <c r="M937" s="119"/>
      <c r="N937" s="119"/>
      <c r="O937" s="119"/>
      <c r="P937" s="119"/>
      <c r="Q937" s="119"/>
      <c r="R937" s="119"/>
      <c r="S937" s="119"/>
      <c r="T937" s="119"/>
      <c r="U937" s="119"/>
      <c r="V937" s="119"/>
    </row>
    <row r="938" spans="1:22" ht="15.75" customHeight="1">
      <c r="A938" s="118"/>
      <c r="B938" s="118"/>
      <c r="C938" s="118"/>
      <c r="D938" s="118"/>
      <c r="E938" s="119"/>
      <c r="F938" s="119"/>
      <c r="G938" s="119"/>
      <c r="H938" s="119"/>
      <c r="I938" s="119"/>
      <c r="J938" s="119"/>
      <c r="K938" s="119"/>
      <c r="L938" s="119"/>
      <c r="M938" s="119"/>
      <c r="N938" s="119"/>
      <c r="O938" s="119"/>
      <c r="P938" s="119"/>
      <c r="Q938" s="119"/>
      <c r="R938" s="119"/>
      <c r="S938" s="119"/>
      <c r="T938" s="119"/>
      <c r="U938" s="119"/>
      <c r="V938" s="119"/>
    </row>
    <row r="939" spans="1:22" ht="15.75" customHeight="1">
      <c r="A939" s="118"/>
      <c r="B939" s="118"/>
      <c r="C939" s="118"/>
      <c r="D939" s="118"/>
      <c r="E939" s="119"/>
      <c r="F939" s="119"/>
      <c r="G939" s="119"/>
      <c r="H939" s="119"/>
      <c r="I939" s="119"/>
      <c r="J939" s="119"/>
      <c r="K939" s="119"/>
      <c r="L939" s="119"/>
      <c r="M939" s="119"/>
      <c r="N939" s="119"/>
      <c r="O939" s="119"/>
      <c r="P939" s="119"/>
      <c r="Q939" s="119"/>
      <c r="R939" s="119"/>
      <c r="S939" s="119"/>
      <c r="T939" s="119"/>
      <c r="U939" s="119"/>
      <c r="V939" s="119"/>
    </row>
    <row r="940" spans="1:22" ht="15.75" customHeight="1">
      <c r="A940" s="118"/>
      <c r="B940" s="118"/>
      <c r="C940" s="118"/>
      <c r="D940" s="118"/>
      <c r="E940" s="119"/>
      <c r="F940" s="119"/>
      <c r="G940" s="119"/>
      <c r="H940" s="119"/>
      <c r="I940" s="119"/>
      <c r="J940" s="119"/>
      <c r="K940" s="119"/>
      <c r="L940" s="119"/>
      <c r="M940" s="119"/>
      <c r="N940" s="119"/>
      <c r="O940" s="119"/>
      <c r="P940" s="119"/>
      <c r="Q940" s="119"/>
      <c r="R940" s="119"/>
      <c r="S940" s="119"/>
      <c r="T940" s="119"/>
      <c r="U940" s="119"/>
      <c r="V940" s="119"/>
    </row>
    <row r="941" spans="1:22" ht="15.75" customHeight="1">
      <c r="A941" s="118"/>
      <c r="B941" s="118"/>
      <c r="C941" s="118"/>
      <c r="D941" s="118"/>
      <c r="E941" s="119"/>
      <c r="F941" s="119"/>
      <c r="G941" s="119"/>
      <c r="H941" s="119"/>
      <c r="I941" s="119"/>
      <c r="J941" s="119"/>
      <c r="K941" s="119"/>
      <c r="L941" s="119"/>
      <c r="M941" s="119"/>
      <c r="N941" s="119"/>
      <c r="O941" s="119"/>
      <c r="P941" s="119"/>
      <c r="Q941" s="119"/>
      <c r="R941" s="119"/>
      <c r="S941" s="119"/>
      <c r="T941" s="119"/>
      <c r="U941" s="119"/>
      <c r="V941" s="119"/>
    </row>
    <row r="942" spans="1:22" ht="15.75" customHeight="1">
      <c r="A942" s="118"/>
      <c r="B942" s="118"/>
      <c r="C942" s="118"/>
      <c r="D942" s="118"/>
      <c r="E942" s="119"/>
      <c r="F942" s="119"/>
      <c r="G942" s="119"/>
      <c r="H942" s="119"/>
      <c r="I942" s="119"/>
      <c r="J942" s="119"/>
      <c r="K942" s="119"/>
      <c r="L942" s="119"/>
      <c r="M942" s="119"/>
      <c r="N942" s="119"/>
      <c r="O942" s="119"/>
      <c r="P942" s="119"/>
      <c r="Q942" s="119"/>
      <c r="R942" s="119"/>
      <c r="S942" s="119"/>
      <c r="T942" s="119"/>
      <c r="U942" s="119"/>
      <c r="V942" s="119"/>
    </row>
    <row r="943" spans="1:22" ht="15.75" customHeight="1">
      <c r="A943" s="118"/>
      <c r="B943" s="118"/>
      <c r="C943" s="118"/>
      <c r="D943" s="118"/>
      <c r="E943" s="119"/>
      <c r="F943" s="119"/>
      <c r="G943" s="119"/>
      <c r="H943" s="119"/>
      <c r="I943" s="119"/>
      <c r="J943" s="119"/>
      <c r="K943" s="119"/>
      <c r="L943" s="119"/>
      <c r="M943" s="119"/>
      <c r="N943" s="119"/>
      <c r="O943" s="119"/>
      <c r="P943" s="119"/>
      <c r="Q943" s="119"/>
      <c r="R943" s="119"/>
      <c r="S943" s="119"/>
      <c r="T943" s="119"/>
      <c r="U943" s="119"/>
      <c r="V943" s="11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05"/>
  <sheetViews>
    <sheetView workbookViewId="0">
      <selection activeCell="A56" sqref="A56:B56"/>
    </sheetView>
  </sheetViews>
  <sheetFormatPr defaultColWidth="17.28515625" defaultRowHeight="15" customHeight="1"/>
  <cols>
    <col min="1" max="1" width="55.42578125" customWidth="1"/>
    <col min="2" max="2" width="15.140625" customWidth="1"/>
    <col min="3" max="3" width="15" customWidth="1"/>
    <col min="4" max="5" width="16" customWidth="1"/>
    <col min="6" max="6" width="14.28515625" customWidth="1"/>
    <col min="7" max="8" width="20.140625" bestFit="1" customWidth="1"/>
  </cols>
  <sheetData>
    <row r="1" spans="1:26" ht="12.75" customHeight="1">
      <c r="A1" s="1" t="s">
        <v>487</v>
      </c>
      <c r="B1" s="6"/>
      <c r="C1" s="3"/>
      <c r="D1" s="3"/>
      <c r="E1" s="5"/>
      <c r="F1" s="7"/>
      <c r="G1" s="7"/>
      <c r="H1" s="8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>
      <c r="A2" s="108" t="s">
        <v>56</v>
      </c>
      <c r="B2" s="19"/>
      <c r="C2" s="11"/>
      <c r="D2" s="13"/>
      <c r="E2" s="5"/>
      <c r="F2" s="7"/>
      <c r="G2" s="7"/>
      <c r="H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>
      <c r="A3" s="2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>
      <c r="A4" s="3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>
      <c r="B5" s="15">
        <v>2016</v>
      </c>
      <c r="C5" s="15">
        <v>2015</v>
      </c>
      <c r="D5" s="17">
        <v>2014</v>
      </c>
      <c r="E5" s="17">
        <v>2013</v>
      </c>
      <c r="F5" s="24" t="s">
        <v>4</v>
      </c>
      <c r="G5" s="2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>
      <c r="A6" s="35" t="s">
        <v>7</v>
      </c>
      <c r="B6" s="36"/>
      <c r="C6" s="36"/>
      <c r="D6" s="36"/>
      <c r="E6" s="36"/>
      <c r="F6" s="37"/>
      <c r="G6" s="2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>
      <c r="A7" s="18" t="s">
        <v>8</v>
      </c>
      <c r="B7" s="116">
        <v>2939400000</v>
      </c>
      <c r="C7" s="116">
        <v>2612700000</v>
      </c>
      <c r="D7" s="38"/>
      <c r="E7" s="38"/>
      <c r="F7" s="40"/>
      <c r="G7" s="41">
        <f>B7*1000000</f>
        <v>2939400000000000</v>
      </c>
      <c r="H7" s="41">
        <f>C7*1000000</f>
        <v>2612700000000000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>
      <c r="A8" s="4"/>
      <c r="B8" s="116"/>
      <c r="C8" s="116"/>
      <c r="D8" s="42"/>
      <c r="E8" s="42"/>
      <c r="F8" s="40"/>
      <c r="G8" s="41"/>
      <c r="H8" s="41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>
      <c r="A9" s="35" t="s">
        <v>9</v>
      </c>
      <c r="B9" s="116"/>
      <c r="C9" s="116"/>
      <c r="D9" s="43"/>
      <c r="E9" s="43"/>
      <c r="F9" s="45"/>
      <c r="G9" s="41"/>
      <c r="H9" s="41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>
      <c r="A10" s="13" t="s">
        <v>12</v>
      </c>
      <c r="B10" s="116">
        <v>37153800000</v>
      </c>
      <c r="C10" s="116">
        <v>28374400000</v>
      </c>
      <c r="D10" s="38"/>
      <c r="E10" s="38"/>
      <c r="F10" s="45"/>
      <c r="G10" s="41">
        <v>37153800000</v>
      </c>
      <c r="H10" s="41">
        <v>28374400000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>
      <c r="A11" s="18" t="s">
        <v>13</v>
      </c>
      <c r="B11" s="116">
        <v>1972400000</v>
      </c>
      <c r="C11" s="116">
        <v>1350500000</v>
      </c>
      <c r="D11" s="38"/>
      <c r="E11" s="38"/>
      <c r="F11" s="45"/>
      <c r="G11" s="41">
        <v>1972400000</v>
      </c>
      <c r="H11" s="41">
        <v>1350500000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customHeight="1">
      <c r="A12" s="49" t="s">
        <v>14</v>
      </c>
      <c r="B12" s="116">
        <v>11828200000</v>
      </c>
      <c r="C12" s="116">
        <v>10180600000</v>
      </c>
      <c r="D12" s="49"/>
      <c r="E12" s="49"/>
      <c r="F12" s="50"/>
      <c r="G12" s="41">
        <v>11828200000</v>
      </c>
      <c r="H12" s="41">
        <v>10180600000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 customHeight="1">
      <c r="A13" s="49" t="s">
        <v>15</v>
      </c>
      <c r="B13" s="116">
        <v>491500000</v>
      </c>
      <c r="C13" s="116">
        <v>258100000.00000003</v>
      </c>
      <c r="D13" s="49"/>
      <c r="E13" s="49"/>
      <c r="F13" s="50"/>
      <c r="G13" s="41">
        <v>491500000</v>
      </c>
      <c r="H13" s="41">
        <v>258100000.00000003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>
      <c r="A14" s="51" t="s">
        <v>16</v>
      </c>
      <c r="B14" s="116">
        <v>2178900000</v>
      </c>
      <c r="C14" s="116">
        <v>1450800000</v>
      </c>
      <c r="D14" s="47"/>
      <c r="E14" s="47"/>
      <c r="F14" s="45"/>
      <c r="G14" s="41">
        <v>2178900000</v>
      </c>
      <c r="H14" s="41">
        <v>1450800000</v>
      </c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15.75" customHeight="1">
      <c r="A15" s="44" t="s">
        <v>18</v>
      </c>
      <c r="B15" s="116">
        <v>102800000</v>
      </c>
      <c r="C15" s="116">
        <v>91300000</v>
      </c>
      <c r="D15" s="44"/>
      <c r="E15" s="44"/>
      <c r="F15" s="34"/>
      <c r="G15" s="41">
        <v>102800000</v>
      </c>
      <c r="H15" s="41">
        <v>91300000</v>
      </c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2.75" customHeight="1">
      <c r="A16" s="44" t="s">
        <v>20</v>
      </c>
      <c r="B16" s="116">
        <v>17872600000</v>
      </c>
      <c r="C16" s="116">
        <v>15976400000</v>
      </c>
      <c r="D16" s="44"/>
      <c r="E16" s="44"/>
      <c r="F16" s="34"/>
      <c r="G16" s="41">
        <v>17872600000</v>
      </c>
      <c r="H16" s="41">
        <v>15976400000</v>
      </c>
      <c r="I16" s="40"/>
      <c r="J16" s="40"/>
      <c r="K16" s="34"/>
      <c r="L16" s="34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5" customHeight="1">
      <c r="B17" s="116"/>
      <c r="C17" s="116"/>
      <c r="G17" s="41"/>
      <c r="H17" s="41"/>
    </row>
    <row r="18" spans="1:26" ht="12.75" customHeight="1">
      <c r="A18" s="56" t="s">
        <v>21</v>
      </c>
      <c r="B18" s="116"/>
      <c r="C18" s="116"/>
      <c r="D18" s="57"/>
      <c r="E18" s="57"/>
      <c r="F18" s="45"/>
      <c r="G18" s="41"/>
      <c r="H18" s="41"/>
      <c r="I18" s="34"/>
      <c r="J18" s="34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5.75" customHeight="1">
      <c r="A19" s="58" t="s">
        <v>22</v>
      </c>
      <c r="B19" s="116">
        <v>1874000000</v>
      </c>
      <c r="C19" s="116">
        <v>1449300000</v>
      </c>
      <c r="D19" s="38"/>
      <c r="E19" s="38"/>
      <c r="F19" s="45"/>
      <c r="G19" s="41">
        <v>1874000000</v>
      </c>
      <c r="H19" s="41">
        <v>1449300000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>
      <c r="A20" s="109" t="s">
        <v>488</v>
      </c>
      <c r="B20" s="116">
        <v>1012200000</v>
      </c>
      <c r="C20" s="116">
        <v>884500000</v>
      </c>
      <c r="D20" s="38"/>
      <c r="E20" s="38"/>
      <c r="F20" s="45"/>
      <c r="G20" s="41">
        <v>1012200000</v>
      </c>
      <c r="H20" s="41">
        <v>884500000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60"/>
      <c r="B21" s="41"/>
      <c r="C21" s="41"/>
      <c r="D21" s="34"/>
      <c r="E21" s="34"/>
      <c r="F21" s="34"/>
      <c r="G21" s="41"/>
      <c r="H21" s="41"/>
      <c r="I21" s="5"/>
      <c r="J21" s="5"/>
      <c r="K21" s="5"/>
      <c r="L21" s="5"/>
      <c r="M21" s="61"/>
      <c r="N21" s="61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62" t="s">
        <v>24</v>
      </c>
      <c r="B22" s="41"/>
      <c r="C22" s="41"/>
      <c r="D22" s="40"/>
      <c r="E22" s="40"/>
      <c r="F22" s="45"/>
      <c r="G22" s="41"/>
      <c r="H22" s="41"/>
      <c r="I22" s="5"/>
      <c r="J22" s="5"/>
      <c r="K22" s="5"/>
      <c r="L22" s="5"/>
      <c r="M22" s="61"/>
      <c r="N22" s="61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>
      <c r="A23" s="63" t="s">
        <v>25</v>
      </c>
      <c r="B23" s="115">
        <v>198416477</v>
      </c>
      <c r="C23" s="115">
        <v>198416477</v>
      </c>
      <c r="D23" s="115">
        <v>0</v>
      </c>
      <c r="E23" s="114">
        <v>0</v>
      </c>
      <c r="F23" s="50"/>
      <c r="G23" s="41"/>
      <c r="H23" s="41"/>
      <c r="I23" s="5"/>
      <c r="J23" s="5"/>
      <c r="K23" s="5"/>
      <c r="L23" s="5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2.75" customHeight="1">
      <c r="B24" s="41"/>
      <c r="C24" s="41"/>
      <c r="G24" s="41"/>
      <c r="H24" s="41"/>
      <c r="I24" s="5"/>
      <c r="J24" s="5"/>
      <c r="K24" s="5"/>
      <c r="L24" s="40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>
      <c r="A25" s="35" t="s">
        <v>27</v>
      </c>
      <c r="B25" s="41"/>
      <c r="C25" s="41"/>
      <c r="D25" s="40"/>
      <c r="E25" s="40"/>
      <c r="F25" s="45"/>
      <c r="G25" s="41"/>
      <c r="H25" s="41"/>
      <c r="I25" s="5"/>
      <c r="J25" s="5"/>
      <c r="K25" s="40"/>
      <c r="L25" s="40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>
      <c r="A26" s="65" t="s">
        <v>28</v>
      </c>
      <c r="B26" s="116">
        <v>19281200000</v>
      </c>
      <c r="C26" s="116">
        <v>12398000000</v>
      </c>
      <c r="D26" s="67">
        <f>D10-D16</f>
        <v>0</v>
      </c>
      <c r="E26" s="67">
        <f>E10-E16</f>
        <v>0</v>
      </c>
      <c r="F26" s="40"/>
      <c r="G26" s="41">
        <v>19281200000</v>
      </c>
      <c r="H26" s="41">
        <v>12398000000</v>
      </c>
      <c r="I26" s="5"/>
      <c r="J26" s="5"/>
      <c r="K26" s="40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>
      <c r="A27" s="65" t="s">
        <v>31</v>
      </c>
      <c r="B27" s="67">
        <f t="shared" ref="B27:E27" si="0">B19-B20</f>
        <v>861800000</v>
      </c>
      <c r="C27" s="67">
        <f t="shared" si="0"/>
        <v>564800000</v>
      </c>
      <c r="D27" s="67">
        <f t="shared" si="0"/>
        <v>0</v>
      </c>
      <c r="E27" s="67">
        <f t="shared" si="0"/>
        <v>0</v>
      </c>
      <c r="F27" s="40"/>
      <c r="G27" s="67"/>
      <c r="I27" s="5"/>
      <c r="J27" s="40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43"/>
      <c r="C28" s="32"/>
      <c r="D28" s="32"/>
      <c r="E28" s="32"/>
      <c r="F28" s="45"/>
      <c r="G28" s="32"/>
      <c r="I28" s="5"/>
      <c r="J28" s="40"/>
      <c r="K28" s="5"/>
      <c r="L28" s="5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15.75" customHeight="1">
      <c r="A29" s="69" t="s">
        <v>32</v>
      </c>
      <c r="B29" s="43">
        <f t="shared" ref="B29:E29" si="1">C30</f>
        <v>18102500000</v>
      </c>
      <c r="C29" s="70"/>
      <c r="D29" s="70" t="e">
        <f t="shared" si="1"/>
        <v>#REF!</v>
      </c>
      <c r="E29" s="70">
        <f t="shared" si="1"/>
        <v>0</v>
      </c>
      <c r="F29" s="45"/>
      <c r="G29" s="70"/>
      <c r="I29" s="5"/>
      <c r="J29" s="5"/>
      <c r="K29" s="5"/>
      <c r="L29" s="5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ht="15.75" customHeight="1">
      <c r="A30" s="69" t="s">
        <v>33</v>
      </c>
      <c r="B30" s="43">
        <f>B10-B12-B14-B15</f>
        <v>23043900000</v>
      </c>
      <c r="C30" s="70">
        <f>C10-C12-C15</f>
        <v>18102500000</v>
      </c>
      <c r="D30" s="70" t="e">
        <f>D10-D14-#REF!-#REF!-D15-#REF!-#REF!</f>
        <v>#REF!</v>
      </c>
      <c r="E30" s="70" t="e">
        <f>E10-E14-#REF!-#REF!-E15-#REF!-#REF!</f>
        <v>#REF!</v>
      </c>
      <c r="F30" s="45"/>
      <c r="G30" s="43"/>
      <c r="I30" s="5"/>
      <c r="J30" s="5"/>
      <c r="K30" s="5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15.75" customHeight="1">
      <c r="A31" s="69" t="s">
        <v>34</v>
      </c>
      <c r="B31" s="43">
        <f t="shared" ref="B31:E31" si="2">C32</f>
        <v>16752000000</v>
      </c>
      <c r="C31" s="70"/>
      <c r="D31" s="70" t="e">
        <f t="shared" si="2"/>
        <v>#REF!</v>
      </c>
      <c r="E31" s="70">
        <f t="shared" si="2"/>
        <v>0</v>
      </c>
      <c r="F31" s="45"/>
      <c r="G31" s="70"/>
      <c r="I31" s="40"/>
      <c r="J31" s="5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ht="15.75" customHeight="1">
      <c r="A32" s="69" t="s">
        <v>35</v>
      </c>
      <c r="B32" s="43">
        <f>B30-B11</f>
        <v>21071500000</v>
      </c>
      <c r="C32" s="70">
        <f>C30-C11</f>
        <v>16752000000</v>
      </c>
      <c r="D32" s="70" t="e">
        <f>D30-D11</f>
        <v>#REF!</v>
      </c>
      <c r="E32" s="70" t="e">
        <f>E30-E11</f>
        <v>#REF!</v>
      </c>
      <c r="F32" s="45"/>
      <c r="G32" s="70"/>
      <c r="I32" s="40"/>
      <c r="J32" s="5"/>
      <c r="K32" s="37"/>
      <c r="L32" s="37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3"/>
      <c r="B33" s="43"/>
      <c r="C33" s="32"/>
      <c r="D33" s="32"/>
      <c r="E33" s="32"/>
      <c r="F33" s="45"/>
      <c r="G33" s="32"/>
      <c r="I33" s="5"/>
      <c r="J33" s="37"/>
      <c r="K33" s="37"/>
      <c r="L33" s="37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11" t="s">
        <v>36</v>
      </c>
      <c r="B34" s="43">
        <f>B16-B12-B13</f>
        <v>5552900000</v>
      </c>
      <c r="C34" s="70">
        <f>C16-C12-C13</f>
        <v>5537700000</v>
      </c>
      <c r="D34" s="70">
        <f>D16-D12-D13</f>
        <v>0</v>
      </c>
      <c r="E34" s="70">
        <f>E16-E12-E13</f>
        <v>0</v>
      </c>
      <c r="F34" s="45"/>
      <c r="G34" s="70"/>
      <c r="I34" s="5"/>
      <c r="J34" s="37"/>
      <c r="K34" s="3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2"/>
      <c r="D35" s="2"/>
      <c r="E35" s="2"/>
      <c r="F35" s="5"/>
      <c r="G35" s="2"/>
      <c r="I35" s="5"/>
      <c r="J35" s="37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7" t="s">
        <v>37</v>
      </c>
      <c r="B36" s="74">
        <f>B7/B23</f>
        <v>14.814293875402294</v>
      </c>
      <c r="C36" s="75">
        <f>C7/C23</f>
        <v>13.16775723217785</v>
      </c>
      <c r="D36" s="75" t="e">
        <f>D7/D23</f>
        <v>#DIV/0!</v>
      </c>
      <c r="E36" s="75" t="e">
        <f>E7/E23</f>
        <v>#DIV/0!</v>
      </c>
      <c r="F36" s="8"/>
      <c r="G36" s="75"/>
      <c r="I36" s="5"/>
      <c r="J36" s="37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7" t="s">
        <v>38</v>
      </c>
      <c r="B37" s="74">
        <f t="shared" ref="B37:E37" si="3">B27/B23</f>
        <v>4.3433892841470012</v>
      </c>
      <c r="C37" s="75">
        <f t="shared" si="3"/>
        <v>2.8465377903065985</v>
      </c>
      <c r="D37" s="75" t="e">
        <f t="shared" si="3"/>
        <v>#DIV/0!</v>
      </c>
      <c r="E37" s="75" t="e">
        <f t="shared" si="3"/>
        <v>#DIV/0!</v>
      </c>
      <c r="F37" s="8"/>
      <c r="G37" s="75"/>
      <c r="I37" s="3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76" t="s">
        <v>39</v>
      </c>
      <c r="B38" s="74">
        <f t="shared" ref="B38:E38" si="4">B16/B23</f>
        <v>90.076188581858545</v>
      </c>
      <c r="C38" s="75">
        <f t="shared" si="4"/>
        <v>80.519522579770424</v>
      </c>
      <c r="D38" s="75" t="e">
        <f t="shared" si="4"/>
        <v>#DIV/0!</v>
      </c>
      <c r="E38" s="75" t="e">
        <f t="shared" si="4"/>
        <v>#DIV/0!</v>
      </c>
      <c r="F38" s="8"/>
      <c r="G38" s="75"/>
      <c r="I38" s="37"/>
      <c r="J38" s="5"/>
      <c r="K38" s="5"/>
      <c r="L38" s="5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ht="15.75" customHeight="1">
      <c r="A39" s="76" t="s">
        <v>40</v>
      </c>
      <c r="B39" s="74">
        <f t="shared" ref="B39:E39" si="5">B34/B23</f>
        <v>27.986083030795875</v>
      </c>
      <c r="C39" s="75">
        <f t="shared" si="5"/>
        <v>27.909476489696971</v>
      </c>
      <c r="D39" s="75" t="e">
        <f t="shared" si="5"/>
        <v>#DIV/0!</v>
      </c>
      <c r="E39" s="75" t="e">
        <f t="shared" si="5"/>
        <v>#DIV/0!</v>
      </c>
      <c r="F39" s="8"/>
      <c r="G39" s="75"/>
      <c r="I39" s="3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2"/>
      <c r="D40" s="2"/>
      <c r="E40" s="2"/>
      <c r="F40" s="77"/>
      <c r="G40" s="79"/>
      <c r="I40" s="37"/>
      <c r="J40" s="5"/>
      <c r="K40" s="5"/>
      <c r="L40" s="37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80" t="s">
        <v>41</v>
      </c>
      <c r="B41" s="82">
        <f>B7/B29</f>
        <v>0.1623753625189891</v>
      </c>
      <c r="C41" s="64" t="e">
        <f>C7/C29</f>
        <v>#DIV/0!</v>
      </c>
      <c r="D41" s="64" t="e">
        <f>D7/D29</f>
        <v>#REF!</v>
      </c>
      <c r="E41" s="64"/>
      <c r="F41" s="83" t="e">
        <f>(#REF!+B41+C41+D41)/4</f>
        <v>#REF!</v>
      </c>
      <c r="G41" s="8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80" t="s">
        <v>42</v>
      </c>
      <c r="B42" s="82">
        <f>B7/B30</f>
        <v>0.1275565333992944</v>
      </c>
      <c r="C42" s="64">
        <f>C7/C30</f>
        <v>0.14432813147355339</v>
      </c>
      <c r="D42" s="64" t="e">
        <f>D7/D30</f>
        <v>#REF!</v>
      </c>
      <c r="E42" s="64" t="e">
        <f>E7/E30</f>
        <v>#REF!</v>
      </c>
      <c r="F42" s="83" t="e">
        <f>(#REF!+B42+C42+D42+E42)/5</f>
        <v>#REF!</v>
      </c>
      <c r="G42" s="8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80" t="s">
        <v>43</v>
      </c>
      <c r="B43" s="82">
        <f>B7/B31</f>
        <v>0.17546561604584526</v>
      </c>
      <c r="C43" s="64" t="e">
        <f>C7/C31</f>
        <v>#DIV/0!</v>
      </c>
      <c r="D43" s="64" t="e">
        <f>D7/D31</f>
        <v>#REF!</v>
      </c>
      <c r="E43" s="64"/>
      <c r="F43" s="83" t="e">
        <f>(#REF!+B43+C43+D43)/4</f>
        <v>#REF!</v>
      </c>
      <c r="G43" s="84"/>
      <c r="I43" s="5"/>
      <c r="J43" s="37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80" t="s">
        <v>44</v>
      </c>
      <c r="B44" s="82">
        <f>B7/B32</f>
        <v>0.13949647628313125</v>
      </c>
      <c r="C44" s="64">
        <f>C7/C32</f>
        <v>0.15596346704871061</v>
      </c>
      <c r="D44" s="64" t="e">
        <f>D7/D32</f>
        <v>#REF!</v>
      </c>
      <c r="E44" s="64" t="e">
        <f>E7/E32</f>
        <v>#REF!</v>
      </c>
      <c r="F44" s="83" t="e">
        <f>(#REF!+B44+C44+D44+E44)/5</f>
        <v>#REF!</v>
      </c>
      <c r="G44" s="8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7"/>
      <c r="B45" s="5"/>
      <c r="C45" s="2"/>
      <c r="D45" s="2"/>
      <c r="E45" s="2"/>
      <c r="F45" s="77"/>
      <c r="G45" s="79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80" t="s">
        <v>45</v>
      </c>
      <c r="B46" s="37">
        <f t="shared" ref="B46:D46" si="6">B27/B29</f>
        <v>4.7606684159646459E-2</v>
      </c>
      <c r="C46" s="86" t="e">
        <f t="shared" si="6"/>
        <v>#DIV/0!</v>
      </c>
      <c r="D46" s="86" t="e">
        <f t="shared" si="6"/>
        <v>#REF!</v>
      </c>
      <c r="E46" s="86"/>
      <c r="F46" s="83" t="e">
        <f>(#REF!+B46+C46+D46)/4</f>
        <v>#REF!</v>
      </c>
      <c r="G46" s="87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80" t="s">
        <v>46</v>
      </c>
      <c r="B47" s="37">
        <f t="shared" ref="B47:E47" si="7">B27/B30</f>
        <v>3.7398183467208239E-2</v>
      </c>
      <c r="C47" s="86">
        <f t="shared" si="7"/>
        <v>3.1200110481977628E-2</v>
      </c>
      <c r="D47" s="86" t="e">
        <f t="shared" si="7"/>
        <v>#REF!</v>
      </c>
      <c r="E47" s="86" t="e">
        <f t="shared" si="7"/>
        <v>#REF!</v>
      </c>
      <c r="F47" s="83" t="e">
        <f>(#REF!+B47+C47+D47+E47)/5</f>
        <v>#REF!</v>
      </c>
      <c r="G47" s="87"/>
      <c r="I47" s="3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80" t="s">
        <v>47</v>
      </c>
      <c r="B48" s="37">
        <f t="shared" ref="B48:D48" si="8">B27/B31</f>
        <v>5.1444603629417385E-2</v>
      </c>
      <c r="C48" s="86" t="e">
        <f t="shared" si="8"/>
        <v>#DIV/0!</v>
      </c>
      <c r="D48" s="86" t="e">
        <f t="shared" si="8"/>
        <v>#REF!</v>
      </c>
      <c r="E48" s="86"/>
      <c r="F48" s="83" t="e">
        <f>(#REF!+B48+C48+D48)/4</f>
        <v>#REF!</v>
      </c>
      <c r="G48" s="87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80" t="s">
        <v>48</v>
      </c>
      <c r="B49" s="37">
        <f t="shared" ref="B49:E49" si="9">B27/B32</f>
        <v>4.0898844410696911E-2</v>
      </c>
      <c r="C49" s="86">
        <f t="shared" si="9"/>
        <v>3.3715377268385867E-2</v>
      </c>
      <c r="D49" s="86" t="e">
        <f t="shared" si="9"/>
        <v>#REF!</v>
      </c>
      <c r="E49" s="86" t="e">
        <f t="shared" si="9"/>
        <v>#REF!</v>
      </c>
      <c r="F49" s="83" t="e">
        <f>(#REF!+B49+C49+D49+E49)/5</f>
        <v>#REF!</v>
      </c>
      <c r="G49" s="87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3"/>
      <c r="B50" s="89"/>
      <c r="C50" s="90"/>
      <c r="D50" s="90"/>
      <c r="E50" s="90"/>
      <c r="F50" s="91"/>
      <c r="G50" s="8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80" t="s">
        <v>51</v>
      </c>
      <c r="B51" s="93">
        <f t="shared" ref="B51:C51" si="10">(B36-C36)/C36</f>
        <v>0.12504305890458148</v>
      </c>
      <c r="C51" s="95" t="e">
        <f t="shared" si="10"/>
        <v>#DIV/0!</v>
      </c>
      <c r="D51" s="95" t="s">
        <v>985</v>
      </c>
      <c r="E51" s="95"/>
      <c r="F51" s="83" t="e">
        <f>((1+D51)*(1+C51)*(1+B51)*(1+#REF!))^(1/4)-1</f>
        <v>#VALUE!</v>
      </c>
      <c r="G51" s="9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80" t="s">
        <v>52</v>
      </c>
      <c r="B52" s="93">
        <f t="shared" ref="B52:D52" si="11">(B37-C37)/C37</f>
        <v>0.52584985835694031</v>
      </c>
      <c r="C52" s="95" t="e">
        <f t="shared" si="11"/>
        <v>#DIV/0!</v>
      </c>
      <c r="D52" s="95" t="e">
        <f t="shared" si="11"/>
        <v>#DIV/0!</v>
      </c>
      <c r="E52" s="95"/>
      <c r="F52" s="83" t="e">
        <f>((1+D52)*(1+C52)*(1+B52)*(1+#REF!))^(1/4)-1</f>
        <v>#DIV/0!</v>
      </c>
      <c r="G52" s="9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80" t="s">
        <v>53</v>
      </c>
      <c r="B53" s="93">
        <f t="shared" ref="B53:D53" si="12">(B38-C38)/C38</f>
        <v>0.11868756415713176</v>
      </c>
      <c r="C53" s="95" t="e">
        <f t="shared" si="12"/>
        <v>#DIV/0!</v>
      </c>
      <c r="D53" s="95" t="e">
        <f t="shared" si="12"/>
        <v>#DIV/0!</v>
      </c>
      <c r="E53" s="95"/>
      <c r="F53" s="83" t="e">
        <f>((1+D53)*(1+C53)*(1+B53)*(1+#REF!))^(1/4)-1</f>
        <v>#DIV/0!</v>
      </c>
      <c r="G53" s="9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80" t="s">
        <v>54</v>
      </c>
      <c r="B54" s="93">
        <f t="shared" ref="B54:D54" si="13">(B39-C39)/C39</f>
        <v>2.7448218574498981E-3</v>
      </c>
      <c r="C54" s="95" t="e">
        <f t="shared" si="13"/>
        <v>#DIV/0!</v>
      </c>
      <c r="D54" s="95" t="e">
        <f t="shared" si="13"/>
        <v>#DIV/0!</v>
      </c>
      <c r="E54" s="95"/>
      <c r="F54" s="83" t="e">
        <f>((1+D54)*(1+C54)*(1+B54)*(1+#REF!))^(1/4)-1</f>
        <v>#DIV/0!</v>
      </c>
      <c r="G54" s="96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97"/>
      <c r="B55" s="98"/>
      <c r="C55" s="98"/>
      <c r="D55" s="79"/>
      <c r="E55" s="98"/>
      <c r="F55" s="99"/>
      <c r="G55" s="99"/>
      <c r="H55" s="100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65" t="s">
        <v>50</v>
      </c>
      <c r="B56" s="101">
        <f>B26/B16</f>
        <v>1.0788133791390173</v>
      </c>
      <c r="C56" s="101"/>
      <c r="D56" s="102"/>
      <c r="E56" s="101"/>
      <c r="F56" s="8"/>
      <c r="G56" s="8"/>
      <c r="H56" s="103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61"/>
      <c r="C57" s="38"/>
      <c r="D57" s="49"/>
      <c r="E57" s="13"/>
      <c r="F57" s="104"/>
      <c r="G57" s="104"/>
      <c r="H57" s="100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33"/>
      <c r="B58" s="105"/>
      <c r="C58" s="7"/>
      <c r="D58" s="7"/>
      <c r="E58" s="7"/>
      <c r="F58" s="7"/>
      <c r="G58" s="65"/>
      <c r="H58" s="8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4"/>
      <c r="B59" s="105"/>
      <c r="C59" s="7"/>
      <c r="D59" s="7"/>
      <c r="E59" s="7"/>
      <c r="F59" s="7"/>
      <c r="G59" s="65"/>
      <c r="H59" s="8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4"/>
      <c r="B60" s="106"/>
      <c r="C60" s="42"/>
      <c r="D60" s="11"/>
      <c r="E60" s="13"/>
      <c r="F60" s="7"/>
      <c r="G60" s="7"/>
      <c r="H60" s="8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3"/>
      <c r="B61" s="107"/>
      <c r="C61" s="3"/>
      <c r="D61" s="3"/>
      <c r="E61" s="5"/>
      <c r="F61" s="7"/>
      <c r="G61" s="7"/>
      <c r="H61" s="8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3"/>
      <c r="B62" s="107"/>
      <c r="C62" s="3"/>
      <c r="D62" s="3"/>
      <c r="E62" s="5"/>
      <c r="F62" s="7"/>
      <c r="G62" s="7"/>
      <c r="H62" s="8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3"/>
      <c r="B63" s="107"/>
      <c r="C63" s="3"/>
      <c r="D63" s="3"/>
      <c r="E63" s="5"/>
      <c r="F63" s="7"/>
      <c r="G63" s="7"/>
      <c r="H63" s="8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3"/>
      <c r="B64" s="107"/>
      <c r="C64" s="3"/>
      <c r="D64" s="3"/>
      <c r="E64" s="5"/>
      <c r="F64" s="7"/>
      <c r="G64" s="7"/>
      <c r="H64" s="8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3"/>
      <c r="B65" s="107"/>
      <c r="C65" s="3"/>
      <c r="D65" s="3"/>
      <c r="E65" s="5"/>
      <c r="F65" s="7"/>
      <c r="G65" s="7"/>
      <c r="H65" s="8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3"/>
      <c r="B66" s="107"/>
      <c r="C66" s="3"/>
      <c r="D66" s="3"/>
      <c r="E66" s="5"/>
      <c r="F66" s="7"/>
      <c r="G66" s="7"/>
      <c r="H66" s="8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3"/>
      <c r="B67" s="107"/>
      <c r="C67" s="3"/>
      <c r="D67" s="3"/>
      <c r="E67" s="5"/>
      <c r="F67" s="7"/>
      <c r="G67" s="7"/>
      <c r="H67" s="8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3"/>
      <c r="B68" s="107"/>
      <c r="C68" s="3"/>
      <c r="D68" s="3"/>
      <c r="E68" s="5"/>
      <c r="F68" s="7"/>
      <c r="G68" s="7"/>
      <c r="H68" s="8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3"/>
      <c r="B69" s="107"/>
      <c r="C69" s="3"/>
      <c r="D69" s="3"/>
      <c r="E69" s="5"/>
      <c r="F69" s="7"/>
      <c r="G69" s="7"/>
      <c r="H69" s="8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3"/>
      <c r="B70" s="107"/>
      <c r="C70" s="3"/>
      <c r="D70" s="3"/>
      <c r="E70" s="5"/>
      <c r="F70" s="7"/>
      <c r="G70" s="7"/>
      <c r="H70" s="8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3"/>
      <c r="B71" s="107"/>
      <c r="C71" s="3"/>
      <c r="D71" s="3"/>
      <c r="E71" s="5"/>
      <c r="F71" s="7"/>
      <c r="G71" s="7"/>
      <c r="H71" s="8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3"/>
      <c r="B72" s="107"/>
      <c r="C72" s="3"/>
      <c r="D72" s="3"/>
      <c r="E72" s="5"/>
      <c r="F72" s="7"/>
      <c r="G72" s="7"/>
      <c r="H72" s="8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3"/>
      <c r="B73" s="107"/>
      <c r="C73" s="3"/>
      <c r="D73" s="3"/>
      <c r="E73" s="5"/>
      <c r="F73" s="7"/>
      <c r="G73" s="7"/>
      <c r="H73" s="8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3"/>
      <c r="B74" s="107"/>
      <c r="C74" s="3"/>
      <c r="D74" s="3"/>
      <c r="E74" s="5"/>
      <c r="F74" s="7"/>
      <c r="G74" s="7"/>
      <c r="H74" s="8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3"/>
      <c r="B75" s="107"/>
      <c r="C75" s="3"/>
      <c r="D75" s="3"/>
      <c r="E75" s="5"/>
      <c r="F75" s="7"/>
      <c r="G75" s="7"/>
      <c r="H75" s="8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3"/>
      <c r="B76" s="107"/>
      <c r="C76" s="3"/>
      <c r="D76" s="3"/>
      <c r="E76" s="5"/>
      <c r="F76" s="7"/>
      <c r="G76" s="7"/>
      <c r="H76" s="8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3"/>
      <c r="B77" s="107"/>
      <c r="C77" s="3"/>
      <c r="D77" s="3"/>
      <c r="E77" s="5"/>
      <c r="F77" s="7"/>
      <c r="G77" s="7"/>
      <c r="H77" s="8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3"/>
      <c r="B78" s="107"/>
      <c r="C78" s="3"/>
      <c r="D78" s="3"/>
      <c r="E78" s="5"/>
      <c r="F78" s="7"/>
      <c r="G78" s="7"/>
      <c r="H78" s="8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3"/>
      <c r="B79" s="107"/>
      <c r="C79" s="3"/>
      <c r="D79" s="3"/>
      <c r="E79" s="5"/>
      <c r="F79" s="7"/>
      <c r="G79" s="7"/>
      <c r="H79" s="8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3"/>
      <c r="B80" s="107"/>
      <c r="C80" s="3"/>
      <c r="D80" s="3"/>
      <c r="E80" s="5"/>
      <c r="F80" s="7"/>
      <c r="G80" s="7"/>
      <c r="H80" s="8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3"/>
      <c r="B81" s="107"/>
      <c r="C81" s="3"/>
      <c r="D81" s="3"/>
      <c r="E81" s="5"/>
      <c r="F81" s="7"/>
      <c r="G81" s="7"/>
      <c r="H81" s="8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3"/>
      <c r="B82" s="107"/>
      <c r="C82" s="3"/>
      <c r="D82" s="3"/>
      <c r="E82" s="5"/>
      <c r="F82" s="7"/>
      <c r="G82" s="7"/>
      <c r="H82" s="8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3"/>
      <c r="B83" s="107"/>
      <c r="C83" s="3"/>
      <c r="D83" s="3"/>
      <c r="E83" s="5"/>
      <c r="F83" s="7"/>
      <c r="G83" s="7"/>
      <c r="H83" s="8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3"/>
      <c r="B84" s="107"/>
      <c r="C84" s="3"/>
      <c r="D84" s="3"/>
      <c r="E84" s="5"/>
      <c r="F84" s="7"/>
      <c r="G84" s="7"/>
      <c r="H84" s="8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3"/>
      <c r="B85" s="107"/>
      <c r="C85" s="3"/>
      <c r="D85" s="3"/>
      <c r="E85" s="5"/>
      <c r="F85" s="7"/>
      <c r="G85" s="7"/>
      <c r="H85" s="8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3"/>
      <c r="B86" s="107"/>
      <c r="C86" s="3"/>
      <c r="D86" s="3"/>
      <c r="E86" s="5"/>
      <c r="F86" s="7"/>
      <c r="G86" s="7"/>
      <c r="H86" s="8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3"/>
      <c r="B87" s="107"/>
      <c r="C87" s="3"/>
      <c r="D87" s="3"/>
      <c r="E87" s="5"/>
      <c r="F87" s="7"/>
      <c r="G87" s="7"/>
      <c r="H87" s="8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3"/>
      <c r="B88" s="107"/>
      <c r="C88" s="3"/>
      <c r="D88" s="3"/>
      <c r="E88" s="5"/>
      <c r="F88" s="7"/>
      <c r="G88" s="7"/>
      <c r="H88" s="8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3"/>
      <c r="B89" s="107"/>
      <c r="C89" s="3"/>
      <c r="D89" s="3"/>
      <c r="E89" s="5"/>
      <c r="F89" s="7"/>
      <c r="G89" s="7"/>
      <c r="H89" s="8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3"/>
      <c r="B90" s="107"/>
      <c r="C90" s="3"/>
      <c r="D90" s="3"/>
      <c r="E90" s="5"/>
      <c r="F90" s="7"/>
      <c r="G90" s="7"/>
      <c r="H90" s="8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3"/>
      <c r="B91" s="107"/>
      <c r="C91" s="3"/>
      <c r="D91" s="3"/>
      <c r="E91" s="5"/>
      <c r="F91" s="7"/>
      <c r="G91" s="7"/>
      <c r="H91" s="8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3"/>
      <c r="B92" s="107"/>
      <c r="C92" s="3"/>
      <c r="D92" s="3"/>
      <c r="E92" s="5"/>
      <c r="F92" s="7"/>
      <c r="G92" s="7"/>
      <c r="H92" s="8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3"/>
      <c r="B93" s="107"/>
      <c r="C93" s="3"/>
      <c r="D93" s="3"/>
      <c r="E93" s="5"/>
      <c r="F93" s="7"/>
      <c r="G93" s="7"/>
      <c r="H93" s="8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3"/>
      <c r="B94" s="107"/>
      <c r="C94" s="3"/>
      <c r="D94" s="3"/>
      <c r="E94" s="5"/>
      <c r="F94" s="7"/>
      <c r="G94" s="7"/>
      <c r="H94" s="8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3"/>
      <c r="B95" s="107"/>
      <c r="C95" s="3"/>
      <c r="D95" s="3"/>
      <c r="E95" s="5"/>
      <c r="F95" s="7"/>
      <c r="G95" s="7"/>
      <c r="H95" s="8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3"/>
      <c r="B96" s="107"/>
      <c r="C96" s="3"/>
      <c r="D96" s="3"/>
      <c r="E96" s="5"/>
      <c r="F96" s="7"/>
      <c r="G96" s="7"/>
      <c r="H96" s="8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3"/>
      <c r="B97" s="107"/>
      <c r="C97" s="3"/>
      <c r="D97" s="3"/>
      <c r="E97" s="5"/>
      <c r="F97" s="7"/>
      <c r="G97" s="7"/>
      <c r="H97" s="8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3"/>
      <c r="B98" s="107"/>
      <c r="C98" s="3"/>
      <c r="D98" s="3"/>
      <c r="E98" s="5"/>
      <c r="F98" s="7"/>
      <c r="G98" s="7"/>
      <c r="H98" s="8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3"/>
      <c r="B99" s="107"/>
      <c r="C99" s="3"/>
      <c r="D99" s="3"/>
      <c r="E99" s="5"/>
      <c r="F99" s="7"/>
      <c r="G99" s="7"/>
      <c r="H99" s="8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3"/>
      <c r="B100" s="107"/>
      <c r="C100" s="3"/>
      <c r="D100" s="3"/>
      <c r="E100" s="5"/>
      <c r="F100" s="7"/>
      <c r="G100" s="7"/>
      <c r="H100" s="8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3"/>
      <c r="B101" s="107"/>
      <c r="C101" s="3"/>
      <c r="D101" s="3"/>
      <c r="E101" s="5"/>
      <c r="F101" s="7"/>
      <c r="G101" s="7"/>
      <c r="H101" s="8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3"/>
      <c r="B102" s="107"/>
      <c r="C102" s="3"/>
      <c r="D102" s="3"/>
      <c r="E102" s="5"/>
      <c r="F102" s="7"/>
      <c r="G102" s="7"/>
      <c r="H102" s="8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3"/>
      <c r="B103" s="107"/>
      <c r="C103" s="3"/>
      <c r="D103" s="3"/>
      <c r="E103" s="5"/>
      <c r="F103" s="7"/>
      <c r="G103" s="7"/>
      <c r="H103" s="8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3"/>
      <c r="B104" s="107"/>
      <c r="C104" s="3"/>
      <c r="D104" s="3"/>
      <c r="E104" s="5"/>
      <c r="F104" s="7"/>
      <c r="G104" s="7"/>
      <c r="H104" s="8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3"/>
      <c r="B105" s="107"/>
      <c r="C105" s="3"/>
      <c r="D105" s="3"/>
      <c r="E105" s="5"/>
      <c r="F105" s="7"/>
      <c r="G105" s="7"/>
      <c r="H105" s="8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3"/>
      <c r="B106" s="107"/>
      <c r="C106" s="3"/>
      <c r="D106" s="3"/>
      <c r="E106" s="5"/>
      <c r="F106" s="7"/>
      <c r="G106" s="7"/>
      <c r="H106" s="8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3"/>
      <c r="B107" s="107"/>
      <c r="C107" s="3"/>
      <c r="D107" s="3"/>
      <c r="E107" s="5"/>
      <c r="F107" s="7"/>
      <c r="G107" s="7"/>
      <c r="H107" s="8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3"/>
      <c r="B108" s="107"/>
      <c r="C108" s="3"/>
      <c r="D108" s="3"/>
      <c r="E108" s="5"/>
      <c r="F108" s="7"/>
      <c r="G108" s="7"/>
      <c r="H108" s="8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3"/>
      <c r="B109" s="107"/>
      <c r="C109" s="3"/>
      <c r="D109" s="3"/>
      <c r="E109" s="5"/>
      <c r="F109" s="7"/>
      <c r="G109" s="7"/>
      <c r="H109" s="8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3"/>
      <c r="B110" s="107"/>
      <c r="C110" s="3"/>
      <c r="D110" s="3"/>
      <c r="E110" s="5"/>
      <c r="F110" s="7"/>
      <c r="G110" s="7"/>
      <c r="H110" s="8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3"/>
      <c r="B111" s="107"/>
      <c r="C111" s="3"/>
      <c r="D111" s="3"/>
      <c r="E111" s="5"/>
      <c r="F111" s="7"/>
      <c r="G111" s="7"/>
      <c r="H111" s="8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3"/>
      <c r="B112" s="107"/>
      <c r="C112" s="3"/>
      <c r="D112" s="3"/>
      <c r="E112" s="5"/>
      <c r="F112" s="7"/>
      <c r="G112" s="7"/>
      <c r="H112" s="8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3"/>
      <c r="B113" s="107"/>
      <c r="C113" s="3"/>
      <c r="D113" s="3"/>
      <c r="E113" s="5"/>
      <c r="F113" s="7"/>
      <c r="G113" s="7"/>
      <c r="H113" s="8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3"/>
      <c r="B114" s="107"/>
      <c r="C114" s="3"/>
      <c r="D114" s="3"/>
      <c r="E114" s="5"/>
      <c r="F114" s="7"/>
      <c r="G114" s="7"/>
      <c r="H114" s="8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3"/>
      <c r="B115" s="107"/>
      <c r="C115" s="3"/>
      <c r="D115" s="3"/>
      <c r="E115" s="5"/>
      <c r="F115" s="7"/>
      <c r="G115" s="7"/>
      <c r="H115" s="8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3"/>
      <c r="B116" s="107"/>
      <c r="C116" s="3"/>
      <c r="D116" s="3"/>
      <c r="E116" s="5"/>
      <c r="F116" s="7"/>
      <c r="G116" s="7"/>
      <c r="H116" s="8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3"/>
      <c r="B117" s="107"/>
      <c r="C117" s="3"/>
      <c r="D117" s="3"/>
      <c r="E117" s="5"/>
      <c r="F117" s="7"/>
      <c r="G117" s="7"/>
      <c r="H117" s="8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3"/>
      <c r="B118" s="107"/>
      <c r="C118" s="3"/>
      <c r="D118" s="3"/>
      <c r="E118" s="5"/>
      <c r="F118" s="7"/>
      <c r="G118" s="7"/>
      <c r="H118" s="8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3"/>
      <c r="B119" s="107"/>
      <c r="C119" s="3"/>
      <c r="D119" s="3"/>
      <c r="E119" s="5"/>
      <c r="F119" s="7"/>
      <c r="G119" s="7"/>
      <c r="H119" s="8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3"/>
      <c r="B120" s="107"/>
      <c r="C120" s="3"/>
      <c r="D120" s="3"/>
      <c r="E120" s="5"/>
      <c r="F120" s="7"/>
      <c r="G120" s="7"/>
      <c r="H120" s="8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3"/>
      <c r="B121" s="107"/>
      <c r="C121" s="3"/>
      <c r="D121" s="3"/>
      <c r="E121" s="5"/>
      <c r="F121" s="7"/>
      <c r="G121" s="7"/>
      <c r="H121" s="8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3"/>
      <c r="B122" s="107"/>
      <c r="C122" s="3"/>
      <c r="D122" s="3"/>
      <c r="E122" s="5"/>
      <c r="F122" s="7"/>
      <c r="G122" s="7"/>
      <c r="H122" s="8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3"/>
      <c r="B123" s="107"/>
      <c r="C123" s="3"/>
      <c r="D123" s="3"/>
      <c r="E123" s="5"/>
      <c r="F123" s="7"/>
      <c r="G123" s="7"/>
      <c r="H123" s="8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3"/>
      <c r="B124" s="107"/>
      <c r="C124" s="3"/>
      <c r="D124" s="3"/>
      <c r="E124" s="5"/>
      <c r="F124" s="7"/>
      <c r="G124" s="7"/>
      <c r="H124" s="8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3"/>
      <c r="B125" s="107"/>
      <c r="C125" s="3"/>
      <c r="D125" s="3"/>
      <c r="E125" s="5"/>
      <c r="F125" s="7"/>
      <c r="G125" s="7"/>
      <c r="H125" s="8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3"/>
      <c r="B126" s="107"/>
      <c r="C126" s="3"/>
      <c r="D126" s="3"/>
      <c r="E126" s="5"/>
      <c r="F126" s="7"/>
      <c r="G126" s="7"/>
      <c r="H126" s="8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3"/>
      <c r="B127" s="107"/>
      <c r="C127" s="3"/>
      <c r="D127" s="3"/>
      <c r="E127" s="5"/>
      <c r="F127" s="7"/>
      <c r="G127" s="7"/>
      <c r="H127" s="8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3"/>
      <c r="B128" s="107"/>
      <c r="C128" s="3"/>
      <c r="D128" s="3"/>
      <c r="E128" s="5"/>
      <c r="F128" s="7"/>
      <c r="G128" s="7"/>
      <c r="H128" s="8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3"/>
      <c r="B129" s="107"/>
      <c r="C129" s="3"/>
      <c r="D129" s="3"/>
      <c r="E129" s="5"/>
      <c r="F129" s="7"/>
      <c r="G129" s="7"/>
      <c r="H129" s="8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3"/>
      <c r="B130" s="107"/>
      <c r="C130" s="3"/>
      <c r="D130" s="3"/>
      <c r="E130" s="5"/>
      <c r="F130" s="7"/>
      <c r="G130" s="7"/>
      <c r="H130" s="8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3"/>
      <c r="B131" s="107"/>
      <c r="C131" s="3"/>
      <c r="D131" s="3"/>
      <c r="E131" s="5"/>
      <c r="F131" s="7"/>
      <c r="G131" s="7"/>
      <c r="H131" s="8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3"/>
      <c r="B132" s="107"/>
      <c r="C132" s="3"/>
      <c r="D132" s="3"/>
      <c r="E132" s="5"/>
      <c r="F132" s="7"/>
      <c r="G132" s="7"/>
      <c r="H132" s="8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3"/>
      <c r="B133" s="107"/>
      <c r="C133" s="3"/>
      <c r="D133" s="3"/>
      <c r="E133" s="5"/>
      <c r="F133" s="7"/>
      <c r="G133" s="7"/>
      <c r="H133" s="8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3"/>
      <c r="B134" s="107"/>
      <c r="C134" s="3"/>
      <c r="D134" s="3"/>
      <c r="E134" s="5"/>
      <c r="F134" s="7"/>
      <c r="G134" s="7"/>
      <c r="H134" s="8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3"/>
      <c r="B135" s="107"/>
      <c r="C135" s="3"/>
      <c r="D135" s="3"/>
      <c r="E135" s="5"/>
      <c r="F135" s="7"/>
      <c r="G135" s="7"/>
      <c r="H135" s="8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3"/>
      <c r="B136" s="107"/>
      <c r="C136" s="3"/>
      <c r="D136" s="3"/>
      <c r="E136" s="5"/>
      <c r="F136" s="7"/>
      <c r="G136" s="7"/>
      <c r="H136" s="8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3"/>
      <c r="B137" s="107"/>
      <c r="C137" s="3"/>
      <c r="D137" s="3"/>
      <c r="E137" s="5"/>
      <c r="F137" s="7"/>
      <c r="G137" s="7"/>
      <c r="H137" s="8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3"/>
      <c r="B138" s="107"/>
      <c r="C138" s="3"/>
      <c r="D138" s="3"/>
      <c r="E138" s="5"/>
      <c r="F138" s="7"/>
      <c r="G138" s="7"/>
      <c r="H138" s="8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3"/>
      <c r="B139" s="107"/>
      <c r="C139" s="3"/>
      <c r="D139" s="3"/>
      <c r="E139" s="5"/>
      <c r="F139" s="7"/>
      <c r="G139" s="7"/>
      <c r="H139" s="8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3"/>
      <c r="B140" s="107"/>
      <c r="C140" s="3"/>
      <c r="D140" s="3"/>
      <c r="E140" s="5"/>
      <c r="F140" s="7"/>
      <c r="G140" s="7"/>
      <c r="H140" s="8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3"/>
      <c r="B141" s="107"/>
      <c r="C141" s="3"/>
      <c r="D141" s="3"/>
      <c r="E141" s="5"/>
      <c r="F141" s="7"/>
      <c r="G141" s="7"/>
      <c r="H141" s="8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3"/>
      <c r="B142" s="107"/>
      <c r="C142" s="3"/>
      <c r="D142" s="3"/>
      <c r="E142" s="5"/>
      <c r="F142" s="7"/>
      <c r="G142" s="7"/>
      <c r="H142" s="8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3"/>
      <c r="B143" s="107"/>
      <c r="C143" s="3"/>
      <c r="D143" s="3"/>
      <c r="E143" s="5"/>
      <c r="F143" s="7"/>
      <c r="G143" s="7"/>
      <c r="H143" s="8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3"/>
      <c r="B144" s="107"/>
      <c r="C144" s="3"/>
      <c r="D144" s="3"/>
      <c r="E144" s="5"/>
      <c r="F144" s="7"/>
      <c r="G144" s="7"/>
      <c r="H144" s="8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3"/>
      <c r="B145" s="107"/>
      <c r="C145" s="3"/>
      <c r="D145" s="3"/>
      <c r="E145" s="5"/>
      <c r="F145" s="7"/>
      <c r="G145" s="7"/>
      <c r="H145" s="8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3"/>
      <c r="B146" s="107"/>
      <c r="C146" s="3"/>
      <c r="D146" s="3"/>
      <c r="E146" s="5"/>
      <c r="F146" s="7"/>
      <c r="G146" s="7"/>
      <c r="H146" s="8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3"/>
      <c r="B147" s="107"/>
      <c r="C147" s="3"/>
      <c r="D147" s="3"/>
      <c r="E147" s="5"/>
      <c r="F147" s="7"/>
      <c r="G147" s="7"/>
      <c r="H147" s="8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3"/>
      <c r="B148" s="107"/>
      <c r="C148" s="3"/>
      <c r="D148" s="3"/>
      <c r="E148" s="5"/>
      <c r="F148" s="7"/>
      <c r="G148" s="7"/>
      <c r="H148" s="8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3"/>
      <c r="B149" s="107"/>
      <c r="C149" s="3"/>
      <c r="D149" s="3"/>
      <c r="E149" s="5"/>
      <c r="F149" s="7"/>
      <c r="G149" s="7"/>
      <c r="H149" s="8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3"/>
      <c r="B150" s="107"/>
      <c r="C150" s="3"/>
      <c r="D150" s="3"/>
      <c r="E150" s="5"/>
      <c r="F150" s="7"/>
      <c r="G150" s="7"/>
      <c r="H150" s="8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3"/>
      <c r="B151" s="107"/>
      <c r="C151" s="3"/>
      <c r="D151" s="3"/>
      <c r="E151" s="5"/>
      <c r="F151" s="7"/>
      <c r="G151" s="7"/>
      <c r="H151" s="8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3"/>
      <c r="B152" s="107"/>
      <c r="C152" s="3"/>
      <c r="D152" s="3"/>
      <c r="E152" s="5"/>
      <c r="F152" s="7"/>
      <c r="G152" s="7"/>
      <c r="H152" s="8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3"/>
      <c r="B153" s="107"/>
      <c r="C153" s="3"/>
      <c r="D153" s="3"/>
      <c r="E153" s="5"/>
      <c r="F153" s="7"/>
      <c r="G153" s="7"/>
      <c r="H153" s="8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3"/>
      <c r="B154" s="107"/>
      <c r="C154" s="3"/>
      <c r="D154" s="3"/>
      <c r="E154" s="5"/>
      <c r="F154" s="7"/>
      <c r="G154" s="7"/>
      <c r="H154" s="8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3"/>
      <c r="B155" s="107"/>
      <c r="C155" s="3"/>
      <c r="D155" s="3"/>
      <c r="E155" s="5"/>
      <c r="F155" s="7"/>
      <c r="G155" s="7"/>
      <c r="H155" s="8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3"/>
      <c r="B156" s="107"/>
      <c r="C156" s="3"/>
      <c r="D156" s="3"/>
      <c r="E156" s="5"/>
      <c r="F156" s="7"/>
      <c r="G156" s="7"/>
      <c r="H156" s="8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3"/>
      <c r="B157" s="107"/>
      <c r="C157" s="3"/>
      <c r="D157" s="3"/>
      <c r="E157" s="5"/>
      <c r="F157" s="7"/>
      <c r="G157" s="7"/>
      <c r="H157" s="8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3"/>
      <c r="B158" s="107"/>
      <c r="C158" s="3"/>
      <c r="D158" s="3"/>
      <c r="E158" s="5"/>
      <c r="F158" s="7"/>
      <c r="G158" s="7"/>
      <c r="H158" s="8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3"/>
      <c r="B159" s="107"/>
      <c r="C159" s="3"/>
      <c r="D159" s="3"/>
      <c r="E159" s="5"/>
      <c r="F159" s="7"/>
      <c r="G159" s="7"/>
      <c r="H159" s="8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3"/>
      <c r="B160" s="107"/>
      <c r="C160" s="3"/>
      <c r="D160" s="3"/>
      <c r="E160" s="5"/>
      <c r="F160" s="7"/>
      <c r="G160" s="7"/>
      <c r="H160" s="8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3"/>
      <c r="B161" s="107"/>
      <c r="C161" s="3"/>
      <c r="D161" s="3"/>
      <c r="E161" s="5"/>
      <c r="F161" s="7"/>
      <c r="G161" s="7"/>
      <c r="H161" s="8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3"/>
      <c r="B162" s="107"/>
      <c r="C162" s="3"/>
      <c r="D162" s="3"/>
      <c r="E162" s="5"/>
      <c r="F162" s="7"/>
      <c r="G162" s="7"/>
      <c r="H162" s="8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3"/>
      <c r="B163" s="107"/>
      <c r="C163" s="3"/>
      <c r="D163" s="3"/>
      <c r="E163" s="5"/>
      <c r="F163" s="7"/>
      <c r="G163" s="7"/>
      <c r="H163" s="8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3"/>
      <c r="B164" s="107"/>
      <c r="C164" s="3"/>
      <c r="D164" s="3"/>
      <c r="E164" s="5"/>
      <c r="F164" s="7"/>
      <c r="G164" s="7"/>
      <c r="H164" s="8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3"/>
      <c r="B165" s="107"/>
      <c r="C165" s="3"/>
      <c r="D165" s="3"/>
      <c r="E165" s="5"/>
      <c r="F165" s="7"/>
      <c r="G165" s="7"/>
      <c r="H165" s="8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3"/>
      <c r="B166" s="107"/>
      <c r="C166" s="3"/>
      <c r="D166" s="3"/>
      <c r="E166" s="5"/>
      <c r="F166" s="7"/>
      <c r="G166" s="7"/>
      <c r="H166" s="8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3"/>
      <c r="B167" s="107"/>
      <c r="C167" s="3"/>
      <c r="D167" s="3"/>
      <c r="E167" s="5"/>
      <c r="F167" s="7"/>
      <c r="G167" s="7"/>
      <c r="H167" s="8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3"/>
      <c r="B168" s="107"/>
      <c r="C168" s="3"/>
      <c r="D168" s="3"/>
      <c r="E168" s="5"/>
      <c r="F168" s="7"/>
      <c r="G168" s="7"/>
      <c r="H168" s="8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3"/>
      <c r="B169" s="107"/>
      <c r="C169" s="3"/>
      <c r="D169" s="3"/>
      <c r="E169" s="5"/>
      <c r="F169" s="7"/>
      <c r="G169" s="7"/>
      <c r="H169" s="8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3"/>
      <c r="B170" s="107"/>
      <c r="C170" s="3"/>
      <c r="D170" s="3"/>
      <c r="E170" s="5"/>
      <c r="F170" s="7"/>
      <c r="G170" s="7"/>
      <c r="H170" s="8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3"/>
      <c r="B171" s="107"/>
      <c r="C171" s="3"/>
      <c r="D171" s="3"/>
      <c r="E171" s="5"/>
      <c r="F171" s="7"/>
      <c r="G171" s="7"/>
      <c r="H171" s="8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3"/>
      <c r="B172" s="107"/>
      <c r="C172" s="3"/>
      <c r="D172" s="3"/>
      <c r="E172" s="5"/>
      <c r="F172" s="7"/>
      <c r="G172" s="7"/>
      <c r="H172" s="8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3"/>
      <c r="B173" s="107"/>
      <c r="C173" s="3"/>
      <c r="D173" s="3"/>
      <c r="E173" s="5"/>
      <c r="F173" s="7"/>
      <c r="G173" s="7"/>
      <c r="H173" s="8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3"/>
      <c r="B174" s="107"/>
      <c r="C174" s="3"/>
      <c r="D174" s="3"/>
      <c r="E174" s="5"/>
      <c r="F174" s="7"/>
      <c r="G174" s="7"/>
      <c r="H174" s="8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3"/>
      <c r="B175" s="107"/>
      <c r="C175" s="3"/>
      <c r="D175" s="3"/>
      <c r="E175" s="5"/>
      <c r="F175" s="7"/>
      <c r="G175" s="7"/>
      <c r="H175" s="8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3"/>
      <c r="B176" s="107"/>
      <c r="C176" s="3"/>
      <c r="D176" s="3"/>
      <c r="E176" s="5"/>
      <c r="F176" s="7"/>
      <c r="G176" s="7"/>
      <c r="H176" s="8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3"/>
      <c r="B177" s="107"/>
      <c r="C177" s="3"/>
      <c r="D177" s="3"/>
      <c r="E177" s="5"/>
      <c r="F177" s="7"/>
      <c r="G177" s="7"/>
      <c r="H177" s="8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3"/>
      <c r="B178" s="107"/>
      <c r="C178" s="3"/>
      <c r="D178" s="3"/>
      <c r="E178" s="5"/>
      <c r="F178" s="7"/>
      <c r="G178" s="7"/>
      <c r="H178" s="8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3"/>
      <c r="B179" s="107"/>
      <c r="C179" s="3"/>
      <c r="D179" s="3"/>
      <c r="E179" s="5"/>
      <c r="F179" s="7"/>
      <c r="G179" s="7"/>
      <c r="H179" s="8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3"/>
      <c r="B180" s="107"/>
      <c r="C180" s="3"/>
      <c r="D180" s="3"/>
      <c r="E180" s="5"/>
      <c r="F180" s="7"/>
      <c r="G180" s="7"/>
      <c r="H180" s="8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3"/>
      <c r="B181" s="107"/>
      <c r="C181" s="3"/>
      <c r="D181" s="3"/>
      <c r="E181" s="5"/>
      <c r="F181" s="7"/>
      <c r="G181" s="7"/>
      <c r="H181" s="8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3"/>
      <c r="B182" s="107"/>
      <c r="C182" s="3"/>
      <c r="D182" s="3"/>
      <c r="E182" s="5"/>
      <c r="F182" s="7"/>
      <c r="G182" s="7"/>
      <c r="H182" s="8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3"/>
      <c r="B183" s="107"/>
      <c r="C183" s="3"/>
      <c r="D183" s="3"/>
      <c r="E183" s="5"/>
      <c r="F183" s="7"/>
      <c r="G183" s="7"/>
      <c r="H183" s="8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3"/>
      <c r="B184" s="107"/>
      <c r="C184" s="3"/>
      <c r="D184" s="3"/>
      <c r="E184" s="5"/>
      <c r="F184" s="7"/>
      <c r="G184" s="7"/>
      <c r="H184" s="8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3"/>
      <c r="B185" s="107"/>
      <c r="C185" s="3"/>
      <c r="D185" s="3"/>
      <c r="E185" s="5"/>
      <c r="F185" s="7"/>
      <c r="G185" s="7"/>
      <c r="H185" s="8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3"/>
      <c r="B186" s="107"/>
      <c r="C186" s="3"/>
      <c r="D186" s="3"/>
      <c r="E186" s="5"/>
      <c r="F186" s="7"/>
      <c r="G186" s="7"/>
      <c r="H186" s="8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3"/>
      <c r="B187" s="107"/>
      <c r="C187" s="3"/>
      <c r="D187" s="3"/>
      <c r="E187" s="5"/>
      <c r="F187" s="7"/>
      <c r="G187" s="7"/>
      <c r="H187" s="8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3"/>
      <c r="B188" s="107"/>
      <c r="C188" s="3"/>
      <c r="D188" s="3"/>
      <c r="E188" s="5"/>
      <c r="F188" s="7"/>
      <c r="G188" s="7"/>
      <c r="H188" s="8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3"/>
      <c r="B189" s="107"/>
      <c r="C189" s="3"/>
      <c r="D189" s="3"/>
      <c r="E189" s="5"/>
      <c r="F189" s="7"/>
      <c r="G189" s="7"/>
      <c r="H189" s="8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3"/>
      <c r="B190" s="107"/>
      <c r="C190" s="3"/>
      <c r="D190" s="3"/>
      <c r="E190" s="5"/>
      <c r="F190" s="7"/>
      <c r="G190" s="7"/>
      <c r="H190" s="8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3"/>
      <c r="B191" s="107"/>
      <c r="C191" s="3"/>
      <c r="D191" s="3"/>
      <c r="E191" s="5"/>
      <c r="F191" s="7"/>
      <c r="G191" s="7"/>
      <c r="H191" s="8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3"/>
      <c r="B192" s="107"/>
      <c r="C192" s="3"/>
      <c r="D192" s="3"/>
      <c r="E192" s="5"/>
      <c r="F192" s="7"/>
      <c r="G192" s="7"/>
      <c r="H192" s="8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3"/>
      <c r="B193" s="107"/>
      <c r="C193" s="3"/>
      <c r="D193" s="3"/>
      <c r="E193" s="5"/>
      <c r="F193" s="7"/>
      <c r="G193" s="7"/>
      <c r="H193" s="8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3"/>
      <c r="B194" s="107"/>
      <c r="C194" s="3"/>
      <c r="D194" s="3"/>
      <c r="E194" s="5"/>
      <c r="F194" s="7"/>
      <c r="G194" s="7"/>
      <c r="H194" s="8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3"/>
      <c r="B195" s="107"/>
      <c r="C195" s="3"/>
      <c r="D195" s="3"/>
      <c r="E195" s="5"/>
      <c r="F195" s="7"/>
      <c r="G195" s="7"/>
      <c r="H195" s="8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3"/>
      <c r="B196" s="107"/>
      <c r="C196" s="3"/>
      <c r="D196" s="3"/>
      <c r="E196" s="5"/>
      <c r="F196" s="7"/>
      <c r="G196" s="7"/>
      <c r="H196" s="8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3"/>
      <c r="B197" s="107"/>
      <c r="C197" s="3"/>
      <c r="D197" s="3"/>
      <c r="E197" s="5"/>
      <c r="F197" s="7"/>
      <c r="G197" s="7"/>
      <c r="H197" s="8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3"/>
      <c r="B198" s="107"/>
      <c r="C198" s="3"/>
      <c r="D198" s="3"/>
      <c r="E198" s="5"/>
      <c r="F198" s="7"/>
      <c r="G198" s="7"/>
      <c r="H198" s="8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3"/>
      <c r="B199" s="107"/>
      <c r="C199" s="3"/>
      <c r="D199" s="3"/>
      <c r="E199" s="5"/>
      <c r="F199" s="7"/>
      <c r="G199" s="7"/>
      <c r="H199" s="8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3"/>
      <c r="B200" s="107"/>
      <c r="C200" s="3"/>
      <c r="D200" s="3"/>
      <c r="E200" s="5"/>
      <c r="F200" s="7"/>
      <c r="G200" s="7"/>
      <c r="H200" s="8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3"/>
      <c r="B201" s="107"/>
      <c r="C201" s="3"/>
      <c r="D201" s="3"/>
      <c r="E201" s="5"/>
      <c r="F201" s="7"/>
      <c r="G201" s="7"/>
      <c r="H201" s="8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3"/>
      <c r="B202" s="107"/>
      <c r="C202" s="3"/>
      <c r="D202" s="3"/>
      <c r="E202" s="5"/>
      <c r="F202" s="7"/>
      <c r="G202" s="7"/>
      <c r="H202" s="8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3"/>
      <c r="B203" s="107"/>
      <c r="C203" s="3"/>
      <c r="D203" s="3"/>
      <c r="E203" s="5"/>
      <c r="F203" s="7"/>
      <c r="G203" s="7"/>
      <c r="H203" s="8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3"/>
      <c r="B204" s="107"/>
      <c r="C204" s="3"/>
      <c r="D204" s="3"/>
      <c r="E204" s="5"/>
      <c r="F204" s="7"/>
      <c r="G204" s="7"/>
      <c r="H204" s="8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3"/>
      <c r="B205" s="107"/>
      <c r="C205" s="3"/>
      <c r="D205" s="3"/>
      <c r="E205" s="5"/>
      <c r="F205" s="7"/>
      <c r="G205" s="7"/>
      <c r="H205" s="8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3"/>
      <c r="B206" s="107"/>
      <c r="C206" s="3"/>
      <c r="D206" s="3"/>
      <c r="E206" s="5"/>
      <c r="F206" s="7"/>
      <c r="G206" s="7"/>
      <c r="H206" s="8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3"/>
      <c r="B207" s="107"/>
      <c r="C207" s="3"/>
      <c r="D207" s="3"/>
      <c r="E207" s="5"/>
      <c r="F207" s="7"/>
      <c r="G207" s="7"/>
      <c r="H207" s="8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3"/>
      <c r="B208" s="107"/>
      <c r="C208" s="3"/>
      <c r="D208" s="3"/>
      <c r="E208" s="5"/>
      <c r="F208" s="7"/>
      <c r="G208" s="7"/>
      <c r="H208" s="8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3"/>
      <c r="B209" s="107"/>
      <c r="C209" s="3"/>
      <c r="D209" s="3"/>
      <c r="E209" s="5"/>
      <c r="F209" s="7"/>
      <c r="G209" s="7"/>
      <c r="H209" s="8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3"/>
      <c r="B210" s="107"/>
      <c r="C210" s="3"/>
      <c r="D210" s="3"/>
      <c r="E210" s="5"/>
      <c r="F210" s="7"/>
      <c r="G210" s="7"/>
      <c r="H210" s="8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3"/>
      <c r="B211" s="107"/>
      <c r="C211" s="3"/>
      <c r="D211" s="3"/>
      <c r="E211" s="5"/>
      <c r="F211" s="7"/>
      <c r="G211" s="7"/>
      <c r="H211" s="8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3"/>
      <c r="B212" s="107"/>
      <c r="C212" s="3"/>
      <c r="D212" s="3"/>
      <c r="E212" s="5"/>
      <c r="F212" s="7"/>
      <c r="G212" s="7"/>
      <c r="H212" s="8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3"/>
      <c r="B213" s="107"/>
      <c r="C213" s="3"/>
      <c r="D213" s="3"/>
      <c r="E213" s="5"/>
      <c r="F213" s="7"/>
      <c r="G213" s="7"/>
      <c r="H213" s="8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3"/>
      <c r="B214" s="107"/>
      <c r="C214" s="3"/>
      <c r="D214" s="3"/>
      <c r="E214" s="5"/>
      <c r="F214" s="7"/>
      <c r="G214" s="7"/>
      <c r="H214" s="8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3"/>
      <c r="B215" s="107"/>
      <c r="C215" s="3"/>
      <c r="D215" s="3"/>
      <c r="E215" s="5"/>
      <c r="F215" s="7"/>
      <c r="G215" s="7"/>
      <c r="H215" s="8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3"/>
      <c r="B216" s="107"/>
      <c r="C216" s="3"/>
      <c r="D216" s="3"/>
      <c r="E216" s="5"/>
      <c r="F216" s="7"/>
      <c r="G216" s="7"/>
      <c r="H216" s="8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3"/>
      <c r="B217" s="107"/>
      <c r="C217" s="3"/>
      <c r="D217" s="3"/>
      <c r="E217" s="5"/>
      <c r="F217" s="7"/>
      <c r="G217" s="7"/>
      <c r="H217" s="8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3"/>
      <c r="B218" s="107"/>
      <c r="C218" s="3"/>
      <c r="D218" s="3"/>
      <c r="E218" s="5"/>
      <c r="F218" s="7"/>
      <c r="G218" s="7"/>
      <c r="H218" s="8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3"/>
      <c r="B219" s="107"/>
      <c r="C219" s="3"/>
      <c r="D219" s="3"/>
      <c r="E219" s="5"/>
      <c r="F219" s="7"/>
      <c r="G219" s="7"/>
      <c r="H219" s="8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3"/>
      <c r="B220" s="107"/>
      <c r="C220" s="3"/>
      <c r="D220" s="3"/>
      <c r="E220" s="5"/>
      <c r="F220" s="7"/>
      <c r="G220" s="7"/>
      <c r="H220" s="8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3"/>
      <c r="B221" s="107"/>
      <c r="C221" s="3"/>
      <c r="D221" s="3"/>
      <c r="E221" s="5"/>
      <c r="F221" s="7"/>
      <c r="G221" s="7"/>
      <c r="H221" s="8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3"/>
      <c r="B222" s="107"/>
      <c r="C222" s="3"/>
      <c r="D222" s="3"/>
      <c r="E222" s="5"/>
      <c r="F222" s="7"/>
      <c r="G222" s="7"/>
      <c r="H222" s="8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3"/>
      <c r="B223" s="107"/>
      <c r="C223" s="3"/>
      <c r="D223" s="3"/>
      <c r="E223" s="5"/>
      <c r="F223" s="7"/>
      <c r="G223" s="7"/>
      <c r="H223" s="8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3"/>
      <c r="B224" s="107"/>
      <c r="C224" s="3"/>
      <c r="D224" s="3"/>
      <c r="E224" s="5"/>
      <c r="F224" s="7"/>
      <c r="G224" s="7"/>
      <c r="H224" s="8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3"/>
      <c r="B225" s="107"/>
      <c r="C225" s="3"/>
      <c r="D225" s="3"/>
      <c r="E225" s="5"/>
      <c r="F225" s="7"/>
      <c r="G225" s="7"/>
      <c r="H225" s="8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3"/>
      <c r="B226" s="107"/>
      <c r="C226" s="3"/>
      <c r="D226" s="3"/>
      <c r="E226" s="5"/>
      <c r="F226" s="7"/>
      <c r="G226" s="7"/>
      <c r="H226" s="8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3"/>
      <c r="B227" s="107"/>
      <c r="C227" s="3"/>
      <c r="D227" s="3"/>
      <c r="E227" s="5"/>
      <c r="F227" s="7"/>
      <c r="G227" s="7"/>
      <c r="H227" s="8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3"/>
      <c r="B228" s="107"/>
      <c r="C228" s="3"/>
      <c r="D228" s="3"/>
      <c r="E228" s="5"/>
      <c r="F228" s="7"/>
      <c r="G228" s="7"/>
      <c r="H228" s="8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3"/>
      <c r="B229" s="107"/>
      <c r="C229" s="3"/>
      <c r="D229" s="3"/>
      <c r="E229" s="5"/>
      <c r="F229" s="7"/>
      <c r="G229" s="7"/>
      <c r="H229" s="8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3"/>
      <c r="B230" s="107"/>
      <c r="C230" s="3"/>
      <c r="D230" s="3"/>
      <c r="E230" s="5"/>
      <c r="F230" s="7"/>
      <c r="G230" s="7"/>
      <c r="H230" s="8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3"/>
      <c r="B231" s="107"/>
      <c r="C231" s="3"/>
      <c r="D231" s="3"/>
      <c r="E231" s="5"/>
      <c r="F231" s="7"/>
      <c r="G231" s="7"/>
      <c r="H231" s="8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3"/>
      <c r="B232" s="107"/>
      <c r="C232" s="3"/>
      <c r="D232" s="3"/>
      <c r="E232" s="5"/>
      <c r="F232" s="7"/>
      <c r="G232" s="7"/>
      <c r="H232" s="8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3"/>
      <c r="B233" s="107"/>
      <c r="C233" s="3"/>
      <c r="D233" s="3"/>
      <c r="E233" s="5"/>
      <c r="F233" s="7"/>
      <c r="G233" s="7"/>
      <c r="H233" s="8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3"/>
      <c r="B234" s="107"/>
      <c r="C234" s="3"/>
      <c r="D234" s="3"/>
      <c r="E234" s="5"/>
      <c r="F234" s="7"/>
      <c r="G234" s="7"/>
      <c r="H234" s="8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3"/>
      <c r="B235" s="107"/>
      <c r="C235" s="3"/>
      <c r="D235" s="3"/>
      <c r="E235" s="5"/>
      <c r="F235" s="7"/>
      <c r="G235" s="7"/>
      <c r="H235" s="8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3"/>
      <c r="B236" s="107"/>
      <c r="C236" s="3"/>
      <c r="D236" s="3"/>
      <c r="E236" s="5"/>
      <c r="F236" s="7"/>
      <c r="G236" s="7"/>
      <c r="H236" s="8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3"/>
      <c r="B237" s="107"/>
      <c r="C237" s="3"/>
      <c r="D237" s="3"/>
      <c r="E237" s="5"/>
      <c r="F237" s="7"/>
      <c r="G237" s="7"/>
      <c r="H237" s="8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3"/>
      <c r="B238" s="107"/>
      <c r="C238" s="3"/>
      <c r="D238" s="3"/>
      <c r="E238" s="5"/>
      <c r="F238" s="7"/>
      <c r="G238" s="7"/>
      <c r="H238" s="8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3"/>
      <c r="B239" s="107"/>
      <c r="C239" s="3"/>
      <c r="D239" s="3"/>
      <c r="E239" s="5"/>
      <c r="F239" s="7"/>
      <c r="G239" s="7"/>
      <c r="H239" s="8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3"/>
      <c r="B240" s="107"/>
      <c r="C240" s="3"/>
      <c r="D240" s="3"/>
      <c r="E240" s="5"/>
      <c r="F240" s="7"/>
      <c r="G240" s="7"/>
      <c r="H240" s="8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3"/>
      <c r="B241" s="107"/>
      <c r="C241" s="3"/>
      <c r="D241" s="3"/>
      <c r="E241" s="5"/>
      <c r="F241" s="7"/>
      <c r="G241" s="7"/>
      <c r="H241" s="8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3"/>
      <c r="B242" s="107"/>
      <c r="C242" s="3"/>
      <c r="D242" s="3"/>
      <c r="E242" s="5"/>
      <c r="F242" s="7"/>
      <c r="G242" s="7"/>
      <c r="H242" s="8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3"/>
      <c r="B243" s="107"/>
      <c r="C243" s="3"/>
      <c r="D243" s="3"/>
      <c r="E243" s="5"/>
      <c r="F243" s="7"/>
      <c r="G243" s="7"/>
      <c r="H243" s="8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3"/>
      <c r="B244" s="107"/>
      <c r="C244" s="3"/>
      <c r="D244" s="3"/>
      <c r="E244" s="5"/>
      <c r="F244" s="7"/>
      <c r="G244" s="7"/>
      <c r="H244" s="8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3"/>
      <c r="B245" s="107"/>
      <c r="C245" s="3"/>
      <c r="D245" s="3"/>
      <c r="E245" s="5"/>
      <c r="F245" s="7"/>
      <c r="G245" s="7"/>
      <c r="H245" s="8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3"/>
      <c r="B246" s="107"/>
      <c r="C246" s="3"/>
      <c r="D246" s="3"/>
      <c r="E246" s="5"/>
      <c r="F246" s="7"/>
      <c r="G246" s="7"/>
      <c r="H246" s="8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3"/>
      <c r="B247" s="107"/>
      <c r="C247" s="3"/>
      <c r="D247" s="3"/>
      <c r="E247" s="5"/>
      <c r="F247" s="7"/>
      <c r="G247" s="7"/>
      <c r="H247" s="8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3"/>
      <c r="B248" s="107"/>
      <c r="C248" s="3"/>
      <c r="D248" s="3"/>
      <c r="E248" s="5"/>
      <c r="F248" s="7"/>
      <c r="G248" s="7"/>
      <c r="H248" s="8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3"/>
      <c r="B249" s="107"/>
      <c r="C249" s="3"/>
      <c r="D249" s="3"/>
      <c r="E249" s="5"/>
      <c r="F249" s="7"/>
      <c r="G249" s="7"/>
      <c r="H249" s="8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3"/>
      <c r="B250" s="107"/>
      <c r="C250" s="3"/>
      <c r="D250" s="3"/>
      <c r="E250" s="5"/>
      <c r="F250" s="7"/>
      <c r="G250" s="7"/>
      <c r="H250" s="8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3"/>
      <c r="B251" s="107"/>
      <c r="C251" s="3"/>
      <c r="D251" s="3"/>
      <c r="E251" s="5"/>
      <c r="F251" s="7"/>
      <c r="G251" s="7"/>
      <c r="H251" s="8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3"/>
      <c r="B252" s="107"/>
      <c r="C252" s="3"/>
      <c r="D252" s="3"/>
      <c r="E252" s="5"/>
      <c r="F252" s="7"/>
      <c r="G252" s="7"/>
      <c r="H252" s="8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3"/>
      <c r="B253" s="107"/>
      <c r="C253" s="3"/>
      <c r="D253" s="3"/>
      <c r="E253" s="5"/>
      <c r="F253" s="7"/>
      <c r="G253" s="7"/>
      <c r="H253" s="8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3"/>
      <c r="B254" s="107"/>
      <c r="C254" s="3"/>
      <c r="D254" s="3"/>
      <c r="E254" s="5"/>
      <c r="F254" s="7"/>
      <c r="G254" s="7"/>
      <c r="H254" s="8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3"/>
      <c r="B255" s="107"/>
      <c r="C255" s="3"/>
      <c r="D255" s="3"/>
      <c r="E255" s="5"/>
      <c r="F255" s="7"/>
      <c r="G255" s="7"/>
      <c r="H255" s="8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3"/>
      <c r="B256" s="107"/>
      <c r="C256" s="3"/>
      <c r="D256" s="3"/>
      <c r="E256" s="5"/>
      <c r="F256" s="7"/>
      <c r="G256" s="7"/>
      <c r="H256" s="8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3"/>
      <c r="B257" s="107"/>
      <c r="C257" s="3"/>
      <c r="D257" s="3"/>
      <c r="E257" s="5"/>
      <c r="F257" s="7"/>
      <c r="G257" s="7"/>
      <c r="H257" s="8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3"/>
      <c r="B258" s="107"/>
      <c r="C258" s="3"/>
      <c r="D258" s="3"/>
      <c r="E258" s="5"/>
      <c r="F258" s="7"/>
      <c r="G258" s="7"/>
      <c r="H258" s="8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3"/>
      <c r="B259" s="107"/>
      <c r="C259" s="3"/>
      <c r="D259" s="3"/>
      <c r="E259" s="5"/>
      <c r="F259" s="7"/>
      <c r="G259" s="7"/>
      <c r="H259" s="8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3"/>
      <c r="B260" s="107"/>
      <c r="C260" s="3"/>
      <c r="D260" s="3"/>
      <c r="E260" s="5"/>
      <c r="F260" s="7"/>
      <c r="G260" s="7"/>
      <c r="H260" s="8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3"/>
      <c r="B261" s="107"/>
      <c r="C261" s="3"/>
      <c r="D261" s="3"/>
      <c r="E261" s="5"/>
      <c r="F261" s="7"/>
      <c r="G261" s="7"/>
      <c r="H261" s="8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3"/>
      <c r="B262" s="107"/>
      <c r="C262" s="3"/>
      <c r="D262" s="3"/>
      <c r="E262" s="5"/>
      <c r="F262" s="7"/>
      <c r="G262" s="7"/>
      <c r="H262" s="8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3"/>
      <c r="B263" s="107"/>
      <c r="C263" s="3"/>
      <c r="D263" s="3"/>
      <c r="E263" s="5"/>
      <c r="F263" s="7"/>
      <c r="G263" s="7"/>
      <c r="H263" s="8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3"/>
      <c r="B264" s="107"/>
      <c r="C264" s="3"/>
      <c r="D264" s="3"/>
      <c r="E264" s="5"/>
      <c r="F264" s="7"/>
      <c r="G264" s="7"/>
      <c r="H264" s="8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3"/>
      <c r="B265" s="107"/>
      <c r="C265" s="3"/>
      <c r="D265" s="3"/>
      <c r="E265" s="5"/>
      <c r="F265" s="7"/>
      <c r="G265" s="7"/>
      <c r="H265" s="8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3"/>
      <c r="B266" s="107"/>
      <c r="C266" s="3"/>
      <c r="D266" s="3"/>
      <c r="E266" s="5"/>
      <c r="F266" s="7"/>
      <c r="G266" s="7"/>
      <c r="H266" s="8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3"/>
      <c r="B267" s="107"/>
      <c r="C267" s="3"/>
      <c r="D267" s="3"/>
      <c r="E267" s="5"/>
      <c r="F267" s="7"/>
      <c r="G267" s="7"/>
      <c r="H267" s="8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3"/>
      <c r="B268" s="107"/>
      <c r="C268" s="3"/>
      <c r="D268" s="3"/>
      <c r="E268" s="5"/>
      <c r="F268" s="7"/>
      <c r="G268" s="7"/>
      <c r="H268" s="8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3"/>
      <c r="B269" s="107"/>
      <c r="C269" s="3"/>
      <c r="D269" s="3"/>
      <c r="E269" s="5"/>
      <c r="F269" s="7"/>
      <c r="G269" s="7"/>
      <c r="H269" s="8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3"/>
      <c r="B270" s="107"/>
      <c r="C270" s="3"/>
      <c r="D270" s="3"/>
      <c r="E270" s="5"/>
      <c r="F270" s="7"/>
      <c r="G270" s="7"/>
      <c r="H270" s="8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3"/>
      <c r="B271" s="107"/>
      <c r="C271" s="3"/>
      <c r="D271" s="3"/>
      <c r="E271" s="5"/>
      <c r="F271" s="7"/>
      <c r="G271" s="7"/>
      <c r="H271" s="8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3"/>
      <c r="B272" s="107"/>
      <c r="C272" s="3"/>
      <c r="D272" s="3"/>
      <c r="E272" s="5"/>
      <c r="F272" s="7"/>
      <c r="G272" s="7"/>
      <c r="H272" s="8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3"/>
      <c r="B273" s="107"/>
      <c r="C273" s="3"/>
      <c r="D273" s="3"/>
      <c r="E273" s="5"/>
      <c r="F273" s="7"/>
      <c r="G273" s="7"/>
      <c r="H273" s="8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3"/>
      <c r="B274" s="107"/>
      <c r="C274" s="3"/>
      <c r="D274" s="3"/>
      <c r="E274" s="5"/>
      <c r="F274" s="7"/>
      <c r="G274" s="7"/>
      <c r="H274" s="8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3"/>
      <c r="B275" s="107"/>
      <c r="C275" s="3"/>
      <c r="D275" s="3"/>
      <c r="E275" s="5"/>
      <c r="F275" s="7"/>
      <c r="G275" s="7"/>
      <c r="H275" s="8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3"/>
      <c r="B276" s="107"/>
      <c r="C276" s="3"/>
      <c r="D276" s="3"/>
      <c r="E276" s="5"/>
      <c r="F276" s="7"/>
      <c r="G276" s="7"/>
      <c r="H276" s="8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3"/>
      <c r="B277" s="107"/>
      <c r="C277" s="3"/>
      <c r="D277" s="3"/>
      <c r="E277" s="5"/>
      <c r="F277" s="7"/>
      <c r="G277" s="7"/>
      <c r="H277" s="8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3"/>
      <c r="B278" s="107"/>
      <c r="C278" s="3"/>
      <c r="D278" s="3"/>
      <c r="E278" s="5"/>
      <c r="F278" s="7"/>
      <c r="G278" s="7"/>
      <c r="H278" s="8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3"/>
      <c r="B279" s="107"/>
      <c r="C279" s="3"/>
      <c r="D279" s="3"/>
      <c r="E279" s="5"/>
      <c r="F279" s="7"/>
      <c r="G279" s="7"/>
      <c r="H279" s="8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3"/>
      <c r="B280" s="107"/>
      <c r="C280" s="3"/>
      <c r="D280" s="3"/>
      <c r="E280" s="5"/>
      <c r="F280" s="7"/>
      <c r="G280" s="7"/>
      <c r="H280" s="8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3"/>
      <c r="B281" s="107"/>
      <c r="C281" s="3"/>
      <c r="D281" s="3"/>
      <c r="E281" s="5"/>
      <c r="F281" s="7"/>
      <c r="G281" s="7"/>
      <c r="H281" s="8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3"/>
      <c r="B282" s="107"/>
      <c r="C282" s="3"/>
      <c r="D282" s="3"/>
      <c r="E282" s="5"/>
      <c r="F282" s="7"/>
      <c r="G282" s="7"/>
      <c r="H282" s="8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3"/>
      <c r="B283" s="107"/>
      <c r="C283" s="3"/>
      <c r="D283" s="3"/>
      <c r="E283" s="5"/>
      <c r="F283" s="7"/>
      <c r="G283" s="7"/>
      <c r="H283" s="8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3"/>
      <c r="B284" s="107"/>
      <c r="C284" s="3"/>
      <c r="D284" s="3"/>
      <c r="E284" s="5"/>
      <c r="F284" s="7"/>
      <c r="G284" s="7"/>
      <c r="H284" s="8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3"/>
      <c r="B285" s="107"/>
      <c r="C285" s="3"/>
      <c r="D285" s="3"/>
      <c r="E285" s="5"/>
      <c r="F285" s="7"/>
      <c r="G285" s="7"/>
      <c r="H285" s="8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3"/>
      <c r="B286" s="107"/>
      <c r="C286" s="3"/>
      <c r="D286" s="3"/>
      <c r="E286" s="5"/>
      <c r="F286" s="7"/>
      <c r="G286" s="7"/>
      <c r="H286" s="8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3"/>
      <c r="B287" s="107"/>
      <c r="C287" s="3"/>
      <c r="D287" s="3"/>
      <c r="E287" s="5"/>
      <c r="F287" s="7"/>
      <c r="G287" s="7"/>
      <c r="H287" s="8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3"/>
      <c r="B288" s="107"/>
      <c r="C288" s="3"/>
      <c r="D288" s="3"/>
      <c r="E288" s="5"/>
      <c r="F288" s="7"/>
      <c r="G288" s="7"/>
      <c r="H288" s="8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3"/>
      <c r="B289" s="107"/>
      <c r="C289" s="3"/>
      <c r="D289" s="3"/>
      <c r="E289" s="5"/>
      <c r="F289" s="7"/>
      <c r="G289" s="7"/>
      <c r="H289" s="8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3"/>
      <c r="B290" s="107"/>
      <c r="C290" s="3"/>
      <c r="D290" s="3"/>
      <c r="E290" s="5"/>
      <c r="F290" s="7"/>
      <c r="G290" s="7"/>
      <c r="H290" s="8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3"/>
      <c r="B291" s="107"/>
      <c r="C291" s="3"/>
      <c r="D291" s="3"/>
      <c r="E291" s="5"/>
      <c r="F291" s="7"/>
      <c r="G291" s="7"/>
      <c r="H291" s="8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3"/>
      <c r="B292" s="107"/>
      <c r="C292" s="3"/>
      <c r="D292" s="3"/>
      <c r="E292" s="5"/>
      <c r="F292" s="7"/>
      <c r="G292" s="7"/>
      <c r="H292" s="8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3"/>
      <c r="B293" s="107"/>
      <c r="C293" s="3"/>
      <c r="D293" s="3"/>
      <c r="E293" s="5"/>
      <c r="F293" s="7"/>
      <c r="G293" s="7"/>
      <c r="H293" s="8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3"/>
      <c r="B294" s="107"/>
      <c r="C294" s="3"/>
      <c r="D294" s="3"/>
      <c r="E294" s="5"/>
      <c r="F294" s="7"/>
      <c r="G294" s="7"/>
      <c r="H294" s="8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3"/>
      <c r="B295" s="107"/>
      <c r="C295" s="3"/>
      <c r="D295" s="3"/>
      <c r="E295" s="5"/>
      <c r="F295" s="7"/>
      <c r="G295" s="7"/>
      <c r="H295" s="8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3"/>
      <c r="B296" s="107"/>
      <c r="C296" s="3"/>
      <c r="D296" s="3"/>
      <c r="E296" s="5"/>
      <c r="F296" s="7"/>
      <c r="G296" s="7"/>
      <c r="H296" s="8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3"/>
      <c r="B297" s="107"/>
      <c r="C297" s="3"/>
      <c r="D297" s="3"/>
      <c r="E297" s="5"/>
      <c r="F297" s="7"/>
      <c r="G297" s="7"/>
      <c r="H297" s="8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3"/>
      <c r="B298" s="107"/>
      <c r="C298" s="3"/>
      <c r="D298" s="3"/>
      <c r="E298" s="5"/>
      <c r="F298" s="7"/>
      <c r="G298" s="7"/>
      <c r="H298" s="8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3"/>
      <c r="B299" s="107"/>
      <c r="C299" s="3"/>
      <c r="D299" s="3"/>
      <c r="E299" s="5"/>
      <c r="F299" s="7"/>
      <c r="G299" s="7"/>
      <c r="H299" s="8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3"/>
      <c r="B300" s="107"/>
      <c r="C300" s="3"/>
      <c r="D300" s="3"/>
      <c r="E300" s="5"/>
      <c r="F300" s="7"/>
      <c r="G300" s="7"/>
      <c r="H300" s="8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3"/>
      <c r="B301" s="107"/>
      <c r="C301" s="3"/>
      <c r="D301" s="3"/>
      <c r="E301" s="5"/>
      <c r="F301" s="7"/>
      <c r="G301" s="7"/>
      <c r="H301" s="8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3"/>
      <c r="B302" s="107"/>
      <c r="C302" s="3"/>
      <c r="D302" s="3"/>
      <c r="E302" s="5"/>
      <c r="F302" s="7"/>
      <c r="G302" s="7"/>
      <c r="H302" s="8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3"/>
      <c r="B303" s="107"/>
      <c r="C303" s="3"/>
      <c r="D303" s="3"/>
      <c r="E303" s="5"/>
      <c r="F303" s="7"/>
      <c r="G303" s="7"/>
      <c r="H303" s="8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3"/>
      <c r="B304" s="107"/>
      <c r="C304" s="3"/>
      <c r="D304" s="3"/>
      <c r="E304" s="5"/>
      <c r="F304" s="7"/>
      <c r="G304" s="7"/>
      <c r="H304" s="8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3"/>
      <c r="B305" s="107"/>
      <c r="C305" s="3"/>
      <c r="D305" s="3"/>
      <c r="E305" s="5"/>
      <c r="F305" s="7"/>
      <c r="G305" s="7"/>
      <c r="H305" s="8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3"/>
      <c r="B306" s="107"/>
      <c r="C306" s="3"/>
      <c r="D306" s="3"/>
      <c r="E306" s="5"/>
      <c r="F306" s="7"/>
      <c r="G306" s="7"/>
      <c r="H306" s="8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3"/>
      <c r="B307" s="107"/>
      <c r="C307" s="3"/>
      <c r="D307" s="3"/>
      <c r="E307" s="5"/>
      <c r="F307" s="7"/>
      <c r="G307" s="7"/>
      <c r="H307" s="8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3"/>
      <c r="B308" s="107"/>
      <c r="C308" s="3"/>
      <c r="D308" s="3"/>
      <c r="E308" s="5"/>
      <c r="F308" s="7"/>
      <c r="G308" s="7"/>
      <c r="H308" s="8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3"/>
      <c r="B309" s="107"/>
      <c r="C309" s="3"/>
      <c r="D309" s="3"/>
      <c r="E309" s="5"/>
      <c r="F309" s="7"/>
      <c r="G309" s="7"/>
      <c r="H309" s="8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3"/>
      <c r="B310" s="107"/>
      <c r="C310" s="3"/>
      <c r="D310" s="3"/>
      <c r="E310" s="5"/>
      <c r="F310" s="7"/>
      <c r="G310" s="7"/>
      <c r="H310" s="8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3"/>
      <c r="B311" s="107"/>
      <c r="C311" s="3"/>
      <c r="D311" s="3"/>
      <c r="E311" s="5"/>
      <c r="F311" s="7"/>
      <c r="G311" s="7"/>
      <c r="H311" s="8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3"/>
      <c r="B312" s="107"/>
      <c r="C312" s="3"/>
      <c r="D312" s="3"/>
      <c r="E312" s="5"/>
      <c r="F312" s="7"/>
      <c r="G312" s="7"/>
      <c r="H312" s="8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3"/>
      <c r="B313" s="107"/>
      <c r="C313" s="3"/>
      <c r="D313" s="3"/>
      <c r="E313" s="5"/>
      <c r="F313" s="7"/>
      <c r="G313" s="7"/>
      <c r="H313" s="8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3"/>
      <c r="B314" s="107"/>
      <c r="C314" s="3"/>
      <c r="D314" s="3"/>
      <c r="E314" s="5"/>
      <c r="F314" s="7"/>
      <c r="G314" s="7"/>
      <c r="H314" s="8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3"/>
      <c r="B315" s="107"/>
      <c r="C315" s="3"/>
      <c r="D315" s="3"/>
      <c r="E315" s="5"/>
      <c r="F315" s="7"/>
      <c r="G315" s="7"/>
      <c r="H315" s="8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3"/>
      <c r="B316" s="107"/>
      <c r="C316" s="3"/>
      <c r="D316" s="3"/>
      <c r="E316" s="5"/>
      <c r="F316" s="7"/>
      <c r="G316" s="7"/>
      <c r="H316" s="8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3"/>
      <c r="B317" s="107"/>
      <c r="C317" s="3"/>
      <c r="D317" s="3"/>
      <c r="E317" s="5"/>
      <c r="F317" s="7"/>
      <c r="G317" s="7"/>
      <c r="H317" s="8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3"/>
      <c r="B318" s="107"/>
      <c r="C318" s="3"/>
      <c r="D318" s="3"/>
      <c r="E318" s="5"/>
      <c r="F318" s="7"/>
      <c r="G318" s="7"/>
      <c r="H318" s="8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3"/>
      <c r="B319" s="107"/>
      <c r="C319" s="3"/>
      <c r="D319" s="3"/>
      <c r="E319" s="5"/>
      <c r="F319" s="7"/>
      <c r="G319" s="7"/>
      <c r="H319" s="8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3"/>
      <c r="B320" s="107"/>
      <c r="C320" s="3"/>
      <c r="D320" s="3"/>
      <c r="E320" s="5"/>
      <c r="F320" s="7"/>
      <c r="G320" s="7"/>
      <c r="H320" s="8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3"/>
      <c r="B321" s="107"/>
      <c r="C321" s="3"/>
      <c r="D321" s="3"/>
      <c r="E321" s="5"/>
      <c r="F321" s="7"/>
      <c r="G321" s="7"/>
      <c r="H321" s="8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3"/>
      <c r="B322" s="107"/>
      <c r="C322" s="3"/>
      <c r="D322" s="3"/>
      <c r="E322" s="5"/>
      <c r="F322" s="7"/>
      <c r="G322" s="7"/>
      <c r="H322" s="8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3"/>
      <c r="B323" s="107"/>
      <c r="C323" s="3"/>
      <c r="D323" s="3"/>
      <c r="E323" s="5"/>
      <c r="F323" s="7"/>
      <c r="G323" s="7"/>
      <c r="H323" s="8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3"/>
      <c r="B324" s="107"/>
      <c r="C324" s="3"/>
      <c r="D324" s="3"/>
      <c r="E324" s="5"/>
      <c r="F324" s="7"/>
      <c r="G324" s="7"/>
      <c r="H324" s="8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3"/>
      <c r="B325" s="107"/>
      <c r="C325" s="3"/>
      <c r="D325" s="3"/>
      <c r="E325" s="5"/>
      <c r="F325" s="7"/>
      <c r="G325" s="7"/>
      <c r="H325" s="8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3"/>
      <c r="B326" s="107"/>
      <c r="C326" s="3"/>
      <c r="D326" s="3"/>
      <c r="E326" s="5"/>
      <c r="F326" s="7"/>
      <c r="G326" s="7"/>
      <c r="H326" s="8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3"/>
      <c r="B327" s="107"/>
      <c r="C327" s="3"/>
      <c r="D327" s="3"/>
      <c r="E327" s="5"/>
      <c r="F327" s="7"/>
      <c r="G327" s="7"/>
      <c r="H327" s="8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3"/>
      <c r="B328" s="107"/>
      <c r="C328" s="3"/>
      <c r="D328" s="3"/>
      <c r="E328" s="5"/>
      <c r="F328" s="7"/>
      <c r="G328" s="7"/>
      <c r="H328" s="8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3"/>
      <c r="B329" s="107"/>
      <c r="C329" s="3"/>
      <c r="D329" s="3"/>
      <c r="E329" s="5"/>
      <c r="F329" s="7"/>
      <c r="G329" s="7"/>
      <c r="H329" s="8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3"/>
      <c r="B330" s="107"/>
      <c r="C330" s="3"/>
      <c r="D330" s="3"/>
      <c r="E330" s="5"/>
      <c r="F330" s="7"/>
      <c r="G330" s="7"/>
      <c r="H330" s="8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3"/>
      <c r="B331" s="107"/>
      <c r="C331" s="3"/>
      <c r="D331" s="3"/>
      <c r="E331" s="5"/>
      <c r="F331" s="7"/>
      <c r="G331" s="7"/>
      <c r="H331" s="8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3"/>
      <c r="B332" s="107"/>
      <c r="C332" s="3"/>
      <c r="D332" s="3"/>
      <c r="E332" s="5"/>
      <c r="F332" s="7"/>
      <c r="G332" s="7"/>
      <c r="H332" s="8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3"/>
      <c r="B333" s="107"/>
      <c r="C333" s="3"/>
      <c r="D333" s="3"/>
      <c r="E333" s="5"/>
      <c r="F333" s="7"/>
      <c r="G333" s="7"/>
      <c r="H333" s="8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3"/>
      <c r="B334" s="107"/>
      <c r="C334" s="3"/>
      <c r="D334" s="3"/>
      <c r="E334" s="5"/>
      <c r="F334" s="7"/>
      <c r="G334" s="7"/>
      <c r="H334" s="8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3"/>
      <c r="B335" s="107"/>
      <c r="C335" s="3"/>
      <c r="D335" s="3"/>
      <c r="E335" s="5"/>
      <c r="F335" s="7"/>
      <c r="G335" s="7"/>
      <c r="H335" s="8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3"/>
      <c r="B336" s="107"/>
      <c r="C336" s="3"/>
      <c r="D336" s="3"/>
      <c r="E336" s="5"/>
      <c r="F336" s="7"/>
      <c r="G336" s="7"/>
      <c r="H336" s="8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3"/>
      <c r="B337" s="107"/>
      <c r="C337" s="3"/>
      <c r="D337" s="3"/>
      <c r="E337" s="5"/>
      <c r="F337" s="7"/>
      <c r="G337" s="7"/>
      <c r="H337" s="8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3"/>
      <c r="B338" s="107"/>
      <c r="C338" s="3"/>
      <c r="D338" s="3"/>
      <c r="E338" s="5"/>
      <c r="F338" s="7"/>
      <c r="G338" s="7"/>
      <c r="H338" s="8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3"/>
      <c r="B339" s="107"/>
      <c r="C339" s="3"/>
      <c r="D339" s="3"/>
      <c r="E339" s="5"/>
      <c r="F339" s="7"/>
      <c r="G339" s="7"/>
      <c r="H339" s="8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3"/>
      <c r="B340" s="107"/>
      <c r="C340" s="3"/>
      <c r="D340" s="3"/>
      <c r="E340" s="5"/>
      <c r="F340" s="7"/>
      <c r="G340" s="7"/>
      <c r="H340" s="8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3"/>
      <c r="B341" s="107"/>
      <c r="C341" s="3"/>
      <c r="D341" s="3"/>
      <c r="E341" s="5"/>
      <c r="F341" s="7"/>
      <c r="G341" s="7"/>
      <c r="H341" s="8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3"/>
      <c r="B342" s="107"/>
      <c r="C342" s="3"/>
      <c r="D342" s="3"/>
      <c r="E342" s="5"/>
      <c r="F342" s="7"/>
      <c r="G342" s="7"/>
      <c r="H342" s="8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3"/>
      <c r="B343" s="107"/>
      <c r="C343" s="3"/>
      <c r="D343" s="3"/>
      <c r="E343" s="5"/>
      <c r="F343" s="7"/>
      <c r="G343" s="7"/>
      <c r="H343" s="8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3"/>
      <c r="B344" s="107"/>
      <c r="C344" s="3"/>
      <c r="D344" s="3"/>
      <c r="E344" s="5"/>
      <c r="F344" s="7"/>
      <c r="G344" s="7"/>
      <c r="H344" s="8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3"/>
      <c r="B345" s="107"/>
      <c r="C345" s="3"/>
      <c r="D345" s="3"/>
      <c r="E345" s="5"/>
      <c r="F345" s="7"/>
      <c r="G345" s="7"/>
      <c r="H345" s="8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3"/>
      <c r="B346" s="107"/>
      <c r="C346" s="3"/>
      <c r="D346" s="3"/>
      <c r="E346" s="5"/>
      <c r="F346" s="7"/>
      <c r="G346" s="7"/>
      <c r="H346" s="8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3"/>
      <c r="B347" s="107"/>
      <c r="C347" s="3"/>
      <c r="D347" s="3"/>
      <c r="E347" s="5"/>
      <c r="F347" s="7"/>
      <c r="G347" s="7"/>
      <c r="H347" s="8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3"/>
      <c r="B348" s="107"/>
      <c r="C348" s="3"/>
      <c r="D348" s="3"/>
      <c r="E348" s="5"/>
      <c r="F348" s="7"/>
      <c r="G348" s="7"/>
      <c r="H348" s="8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3"/>
      <c r="B349" s="107"/>
      <c r="C349" s="3"/>
      <c r="D349" s="3"/>
      <c r="E349" s="5"/>
      <c r="F349" s="7"/>
      <c r="G349" s="7"/>
      <c r="H349" s="8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3"/>
      <c r="B350" s="107"/>
      <c r="C350" s="3"/>
      <c r="D350" s="3"/>
      <c r="E350" s="5"/>
      <c r="F350" s="7"/>
      <c r="G350" s="7"/>
      <c r="H350" s="8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3"/>
      <c r="B351" s="107"/>
      <c r="C351" s="3"/>
      <c r="D351" s="3"/>
      <c r="E351" s="5"/>
      <c r="F351" s="7"/>
      <c r="G351" s="7"/>
      <c r="H351" s="8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3"/>
      <c r="B352" s="107"/>
      <c r="C352" s="3"/>
      <c r="D352" s="3"/>
      <c r="E352" s="5"/>
      <c r="F352" s="7"/>
      <c r="G352" s="7"/>
      <c r="H352" s="8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3"/>
      <c r="B353" s="107"/>
      <c r="C353" s="3"/>
      <c r="D353" s="3"/>
      <c r="E353" s="5"/>
      <c r="F353" s="7"/>
      <c r="G353" s="7"/>
      <c r="H353" s="8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3"/>
      <c r="B354" s="107"/>
      <c r="C354" s="3"/>
      <c r="D354" s="3"/>
      <c r="E354" s="5"/>
      <c r="F354" s="7"/>
      <c r="G354" s="7"/>
      <c r="H354" s="8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3"/>
      <c r="B355" s="107"/>
      <c r="C355" s="3"/>
      <c r="D355" s="3"/>
      <c r="E355" s="5"/>
      <c r="F355" s="7"/>
      <c r="G355" s="7"/>
      <c r="H355" s="8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3"/>
      <c r="B356" s="107"/>
      <c r="C356" s="3"/>
      <c r="D356" s="3"/>
      <c r="E356" s="5"/>
      <c r="F356" s="7"/>
      <c r="G356" s="7"/>
      <c r="H356" s="8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3"/>
      <c r="B357" s="107"/>
      <c r="C357" s="3"/>
      <c r="D357" s="3"/>
      <c r="E357" s="5"/>
      <c r="F357" s="7"/>
      <c r="G357" s="7"/>
      <c r="H357" s="8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3"/>
      <c r="B358" s="107"/>
      <c r="C358" s="3"/>
      <c r="D358" s="3"/>
      <c r="E358" s="5"/>
      <c r="F358" s="7"/>
      <c r="G358" s="7"/>
      <c r="H358" s="8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3"/>
      <c r="B359" s="107"/>
      <c r="C359" s="3"/>
      <c r="D359" s="3"/>
      <c r="E359" s="5"/>
      <c r="F359" s="7"/>
      <c r="G359" s="7"/>
      <c r="H359" s="8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3"/>
      <c r="B360" s="107"/>
      <c r="C360" s="3"/>
      <c r="D360" s="3"/>
      <c r="E360" s="5"/>
      <c r="F360" s="7"/>
      <c r="G360" s="7"/>
      <c r="H360" s="8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3"/>
      <c r="B361" s="107"/>
      <c r="C361" s="3"/>
      <c r="D361" s="3"/>
      <c r="E361" s="5"/>
      <c r="F361" s="7"/>
      <c r="G361" s="7"/>
      <c r="H361" s="8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3"/>
      <c r="B362" s="107"/>
      <c r="C362" s="3"/>
      <c r="D362" s="3"/>
      <c r="E362" s="5"/>
      <c r="F362" s="7"/>
      <c r="G362" s="7"/>
      <c r="H362" s="8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3"/>
      <c r="B363" s="107"/>
      <c r="C363" s="3"/>
      <c r="D363" s="3"/>
      <c r="E363" s="5"/>
      <c r="F363" s="7"/>
      <c r="G363" s="7"/>
      <c r="H363" s="8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3"/>
      <c r="B364" s="107"/>
      <c r="C364" s="3"/>
      <c r="D364" s="3"/>
      <c r="E364" s="5"/>
      <c r="F364" s="7"/>
      <c r="G364" s="7"/>
      <c r="H364" s="8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3"/>
      <c r="B365" s="107"/>
      <c r="C365" s="3"/>
      <c r="D365" s="3"/>
      <c r="E365" s="5"/>
      <c r="F365" s="7"/>
      <c r="G365" s="7"/>
      <c r="H365" s="8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3"/>
      <c r="B366" s="107"/>
      <c r="C366" s="3"/>
      <c r="D366" s="3"/>
      <c r="E366" s="5"/>
      <c r="F366" s="7"/>
      <c r="G366" s="7"/>
      <c r="H366" s="8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3"/>
      <c r="B367" s="107"/>
      <c r="C367" s="3"/>
      <c r="D367" s="3"/>
      <c r="E367" s="5"/>
      <c r="F367" s="7"/>
      <c r="G367" s="7"/>
      <c r="H367" s="8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3"/>
      <c r="B368" s="107"/>
      <c r="C368" s="3"/>
      <c r="D368" s="3"/>
      <c r="E368" s="5"/>
      <c r="F368" s="7"/>
      <c r="G368" s="7"/>
      <c r="H368" s="8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3"/>
      <c r="B369" s="107"/>
      <c r="C369" s="3"/>
      <c r="D369" s="3"/>
      <c r="E369" s="5"/>
      <c r="F369" s="7"/>
      <c r="G369" s="7"/>
      <c r="H369" s="8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3"/>
      <c r="B370" s="107"/>
      <c r="C370" s="3"/>
      <c r="D370" s="3"/>
      <c r="E370" s="5"/>
      <c r="F370" s="7"/>
      <c r="G370" s="7"/>
      <c r="H370" s="8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3"/>
      <c r="B371" s="107"/>
      <c r="C371" s="3"/>
      <c r="D371" s="3"/>
      <c r="E371" s="5"/>
      <c r="F371" s="7"/>
      <c r="G371" s="7"/>
      <c r="H371" s="8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3"/>
      <c r="B372" s="107"/>
      <c r="C372" s="3"/>
      <c r="D372" s="3"/>
      <c r="E372" s="5"/>
      <c r="F372" s="7"/>
      <c r="G372" s="7"/>
      <c r="H372" s="8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3"/>
      <c r="B373" s="107"/>
      <c r="C373" s="3"/>
      <c r="D373" s="3"/>
      <c r="E373" s="5"/>
      <c r="F373" s="7"/>
      <c r="G373" s="7"/>
      <c r="H373" s="8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3"/>
      <c r="B374" s="107"/>
      <c r="C374" s="3"/>
      <c r="D374" s="3"/>
      <c r="E374" s="5"/>
      <c r="F374" s="7"/>
      <c r="G374" s="7"/>
      <c r="H374" s="8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3"/>
      <c r="B375" s="107"/>
      <c r="C375" s="3"/>
      <c r="D375" s="3"/>
      <c r="E375" s="5"/>
      <c r="F375" s="7"/>
      <c r="G375" s="7"/>
      <c r="H375" s="8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3"/>
      <c r="B376" s="107"/>
      <c r="C376" s="3"/>
      <c r="D376" s="3"/>
      <c r="E376" s="5"/>
      <c r="F376" s="7"/>
      <c r="G376" s="7"/>
      <c r="H376" s="8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3"/>
      <c r="B377" s="107"/>
      <c r="C377" s="3"/>
      <c r="D377" s="3"/>
      <c r="E377" s="5"/>
      <c r="F377" s="7"/>
      <c r="G377" s="7"/>
      <c r="H377" s="8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3"/>
      <c r="B378" s="107"/>
      <c r="C378" s="3"/>
      <c r="D378" s="3"/>
      <c r="E378" s="5"/>
      <c r="F378" s="7"/>
      <c r="G378" s="7"/>
      <c r="H378" s="8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3"/>
      <c r="B379" s="107"/>
      <c r="C379" s="3"/>
      <c r="D379" s="3"/>
      <c r="E379" s="5"/>
      <c r="F379" s="7"/>
      <c r="G379" s="7"/>
      <c r="H379" s="8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3"/>
      <c r="B380" s="107"/>
      <c r="C380" s="3"/>
      <c r="D380" s="3"/>
      <c r="E380" s="5"/>
      <c r="F380" s="7"/>
      <c r="G380" s="7"/>
      <c r="H380" s="8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3"/>
      <c r="B381" s="107"/>
      <c r="C381" s="3"/>
      <c r="D381" s="3"/>
      <c r="E381" s="5"/>
      <c r="F381" s="7"/>
      <c r="G381" s="7"/>
      <c r="H381" s="8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3"/>
      <c r="B382" s="107"/>
      <c r="C382" s="3"/>
      <c r="D382" s="3"/>
      <c r="E382" s="5"/>
      <c r="F382" s="7"/>
      <c r="G382" s="7"/>
      <c r="H382" s="8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3"/>
      <c r="B383" s="107"/>
      <c r="C383" s="3"/>
      <c r="D383" s="3"/>
      <c r="E383" s="5"/>
      <c r="F383" s="7"/>
      <c r="G383" s="7"/>
      <c r="H383" s="8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3"/>
      <c r="B384" s="107"/>
      <c r="C384" s="3"/>
      <c r="D384" s="3"/>
      <c r="E384" s="5"/>
      <c r="F384" s="7"/>
      <c r="G384" s="7"/>
      <c r="H384" s="8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3"/>
      <c r="B385" s="107"/>
      <c r="C385" s="3"/>
      <c r="D385" s="3"/>
      <c r="E385" s="5"/>
      <c r="F385" s="7"/>
      <c r="G385" s="7"/>
      <c r="H385" s="8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3"/>
      <c r="B386" s="107"/>
      <c r="C386" s="3"/>
      <c r="D386" s="3"/>
      <c r="E386" s="5"/>
      <c r="F386" s="7"/>
      <c r="G386" s="7"/>
      <c r="H386" s="8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3"/>
      <c r="B387" s="107"/>
      <c r="C387" s="3"/>
      <c r="D387" s="3"/>
      <c r="E387" s="5"/>
      <c r="F387" s="7"/>
      <c r="G387" s="7"/>
      <c r="H387" s="8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3"/>
      <c r="B388" s="107"/>
      <c r="C388" s="3"/>
      <c r="D388" s="3"/>
      <c r="E388" s="5"/>
      <c r="F388" s="7"/>
      <c r="G388" s="7"/>
      <c r="H388" s="8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3"/>
      <c r="B389" s="107"/>
      <c r="C389" s="3"/>
      <c r="D389" s="3"/>
      <c r="E389" s="5"/>
      <c r="F389" s="7"/>
      <c r="G389" s="7"/>
      <c r="H389" s="8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3"/>
      <c r="B390" s="107"/>
      <c r="C390" s="3"/>
      <c r="D390" s="3"/>
      <c r="E390" s="5"/>
      <c r="F390" s="7"/>
      <c r="G390" s="7"/>
      <c r="H390" s="8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3"/>
      <c r="B391" s="107"/>
      <c r="C391" s="3"/>
      <c r="D391" s="3"/>
      <c r="E391" s="5"/>
      <c r="F391" s="7"/>
      <c r="G391" s="7"/>
      <c r="H391" s="8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3"/>
      <c r="B392" s="107"/>
      <c r="C392" s="3"/>
      <c r="D392" s="3"/>
      <c r="E392" s="5"/>
      <c r="F392" s="7"/>
      <c r="G392" s="7"/>
      <c r="H392" s="8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3"/>
      <c r="B393" s="107"/>
      <c r="C393" s="3"/>
      <c r="D393" s="3"/>
      <c r="E393" s="5"/>
      <c r="F393" s="7"/>
      <c r="G393" s="7"/>
      <c r="H393" s="8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3"/>
      <c r="B394" s="107"/>
      <c r="C394" s="3"/>
      <c r="D394" s="3"/>
      <c r="E394" s="5"/>
      <c r="F394" s="7"/>
      <c r="G394" s="7"/>
      <c r="H394" s="8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3"/>
      <c r="B395" s="107"/>
      <c r="C395" s="3"/>
      <c r="D395" s="3"/>
      <c r="E395" s="5"/>
      <c r="F395" s="7"/>
      <c r="G395" s="7"/>
      <c r="H395" s="8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3"/>
      <c r="B396" s="107"/>
      <c r="C396" s="3"/>
      <c r="D396" s="3"/>
      <c r="E396" s="5"/>
      <c r="F396" s="7"/>
      <c r="G396" s="7"/>
      <c r="H396" s="8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3"/>
      <c r="B397" s="107"/>
      <c r="C397" s="3"/>
      <c r="D397" s="3"/>
      <c r="E397" s="5"/>
      <c r="F397" s="7"/>
      <c r="G397" s="7"/>
      <c r="H397" s="8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3"/>
      <c r="B398" s="107"/>
      <c r="C398" s="3"/>
      <c r="D398" s="3"/>
      <c r="E398" s="5"/>
      <c r="F398" s="7"/>
      <c r="G398" s="7"/>
      <c r="H398" s="8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3"/>
      <c r="B399" s="107"/>
      <c r="C399" s="3"/>
      <c r="D399" s="3"/>
      <c r="E399" s="5"/>
      <c r="F399" s="7"/>
      <c r="G399" s="7"/>
      <c r="H399" s="8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3"/>
      <c r="B400" s="107"/>
      <c r="C400" s="3"/>
      <c r="D400" s="3"/>
      <c r="E400" s="5"/>
      <c r="F400" s="7"/>
      <c r="G400" s="7"/>
      <c r="H400" s="8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3"/>
      <c r="B401" s="107"/>
      <c r="C401" s="3"/>
      <c r="D401" s="3"/>
      <c r="E401" s="5"/>
      <c r="F401" s="7"/>
      <c r="G401" s="7"/>
      <c r="H401" s="8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3"/>
      <c r="B402" s="107"/>
      <c r="C402" s="3"/>
      <c r="D402" s="3"/>
      <c r="E402" s="5"/>
      <c r="F402" s="7"/>
      <c r="G402" s="7"/>
      <c r="H402" s="8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3"/>
      <c r="B403" s="107"/>
      <c r="C403" s="3"/>
      <c r="D403" s="3"/>
      <c r="E403" s="5"/>
      <c r="F403" s="7"/>
      <c r="G403" s="7"/>
      <c r="H403" s="8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3"/>
      <c r="B404" s="107"/>
      <c r="C404" s="3"/>
      <c r="D404" s="3"/>
      <c r="E404" s="5"/>
      <c r="F404" s="7"/>
      <c r="G404" s="7"/>
      <c r="H404" s="8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3"/>
      <c r="B405" s="107"/>
      <c r="C405" s="3"/>
      <c r="D405" s="3"/>
      <c r="E405" s="5"/>
      <c r="F405" s="7"/>
      <c r="G405" s="7"/>
      <c r="H405" s="8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3"/>
      <c r="B406" s="107"/>
      <c r="C406" s="3"/>
      <c r="D406" s="3"/>
      <c r="E406" s="5"/>
      <c r="F406" s="7"/>
      <c r="G406" s="7"/>
      <c r="H406" s="8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3"/>
      <c r="B407" s="107"/>
      <c r="C407" s="3"/>
      <c r="D407" s="3"/>
      <c r="E407" s="5"/>
      <c r="F407" s="7"/>
      <c r="G407" s="7"/>
      <c r="H407" s="8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3"/>
      <c r="B408" s="107"/>
      <c r="C408" s="3"/>
      <c r="D408" s="3"/>
      <c r="E408" s="5"/>
      <c r="F408" s="7"/>
      <c r="G408" s="7"/>
      <c r="H408" s="8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3"/>
      <c r="B409" s="107"/>
      <c r="C409" s="3"/>
      <c r="D409" s="3"/>
      <c r="E409" s="5"/>
      <c r="F409" s="7"/>
      <c r="G409" s="7"/>
      <c r="H409" s="8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3"/>
      <c r="B410" s="107"/>
      <c r="C410" s="3"/>
      <c r="D410" s="3"/>
      <c r="E410" s="5"/>
      <c r="F410" s="7"/>
      <c r="G410" s="7"/>
      <c r="H410" s="8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3"/>
      <c r="B411" s="107"/>
      <c r="C411" s="3"/>
      <c r="D411" s="3"/>
      <c r="E411" s="5"/>
      <c r="F411" s="7"/>
      <c r="G411" s="7"/>
      <c r="H411" s="8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3"/>
      <c r="B412" s="107"/>
      <c r="C412" s="3"/>
      <c r="D412" s="3"/>
      <c r="E412" s="5"/>
      <c r="F412" s="7"/>
      <c r="G412" s="7"/>
      <c r="H412" s="8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3"/>
      <c r="B413" s="107"/>
      <c r="C413" s="3"/>
      <c r="D413" s="3"/>
      <c r="E413" s="5"/>
      <c r="F413" s="7"/>
      <c r="G413" s="7"/>
      <c r="H413" s="8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3"/>
      <c r="B414" s="107"/>
      <c r="C414" s="3"/>
      <c r="D414" s="3"/>
      <c r="E414" s="5"/>
      <c r="F414" s="7"/>
      <c r="G414" s="7"/>
      <c r="H414" s="8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3"/>
      <c r="B415" s="107"/>
      <c r="C415" s="3"/>
      <c r="D415" s="3"/>
      <c r="E415" s="5"/>
      <c r="F415" s="7"/>
      <c r="G415" s="7"/>
      <c r="H415" s="8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3"/>
      <c r="B416" s="107"/>
      <c r="C416" s="3"/>
      <c r="D416" s="3"/>
      <c r="E416" s="5"/>
      <c r="F416" s="7"/>
      <c r="G416" s="7"/>
      <c r="H416" s="8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3"/>
      <c r="B417" s="107"/>
      <c r="C417" s="3"/>
      <c r="D417" s="3"/>
      <c r="E417" s="5"/>
      <c r="F417" s="7"/>
      <c r="G417" s="7"/>
      <c r="H417" s="8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3"/>
      <c r="B418" s="107"/>
      <c r="C418" s="3"/>
      <c r="D418" s="3"/>
      <c r="E418" s="5"/>
      <c r="F418" s="7"/>
      <c r="G418" s="7"/>
      <c r="H418" s="8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3"/>
      <c r="B419" s="107"/>
      <c r="C419" s="3"/>
      <c r="D419" s="3"/>
      <c r="E419" s="5"/>
      <c r="F419" s="7"/>
      <c r="G419" s="7"/>
      <c r="H419" s="8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3"/>
      <c r="B420" s="107"/>
      <c r="C420" s="3"/>
      <c r="D420" s="3"/>
      <c r="E420" s="5"/>
      <c r="F420" s="7"/>
      <c r="G420" s="7"/>
      <c r="H420" s="8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3"/>
      <c r="B421" s="107"/>
      <c r="C421" s="3"/>
      <c r="D421" s="3"/>
      <c r="E421" s="5"/>
      <c r="F421" s="7"/>
      <c r="G421" s="7"/>
      <c r="H421" s="8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3"/>
      <c r="B422" s="107"/>
      <c r="C422" s="3"/>
      <c r="D422" s="3"/>
      <c r="E422" s="5"/>
      <c r="F422" s="7"/>
      <c r="G422" s="7"/>
      <c r="H422" s="8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3"/>
      <c r="B423" s="107"/>
      <c r="C423" s="3"/>
      <c r="D423" s="3"/>
      <c r="E423" s="5"/>
      <c r="F423" s="7"/>
      <c r="G423" s="7"/>
      <c r="H423" s="8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3"/>
      <c r="B424" s="107"/>
      <c r="C424" s="3"/>
      <c r="D424" s="3"/>
      <c r="E424" s="5"/>
      <c r="F424" s="7"/>
      <c r="G424" s="7"/>
      <c r="H424" s="8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3"/>
      <c r="B425" s="107"/>
      <c r="C425" s="3"/>
      <c r="D425" s="3"/>
      <c r="E425" s="5"/>
      <c r="F425" s="7"/>
      <c r="G425" s="7"/>
      <c r="H425" s="8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3"/>
      <c r="B426" s="107"/>
      <c r="C426" s="3"/>
      <c r="D426" s="3"/>
      <c r="E426" s="5"/>
      <c r="F426" s="7"/>
      <c r="G426" s="7"/>
      <c r="H426" s="8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3"/>
      <c r="B427" s="107"/>
      <c r="C427" s="3"/>
      <c r="D427" s="3"/>
      <c r="E427" s="5"/>
      <c r="F427" s="7"/>
      <c r="G427" s="7"/>
      <c r="H427" s="8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3"/>
      <c r="B428" s="107"/>
      <c r="C428" s="3"/>
      <c r="D428" s="3"/>
      <c r="E428" s="5"/>
      <c r="F428" s="7"/>
      <c r="G428" s="7"/>
      <c r="H428" s="8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3"/>
      <c r="B429" s="107"/>
      <c r="C429" s="3"/>
      <c r="D429" s="3"/>
      <c r="E429" s="5"/>
      <c r="F429" s="7"/>
      <c r="G429" s="7"/>
      <c r="H429" s="8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3"/>
      <c r="B430" s="107"/>
      <c r="C430" s="3"/>
      <c r="D430" s="3"/>
      <c r="E430" s="5"/>
      <c r="F430" s="7"/>
      <c r="G430" s="7"/>
      <c r="H430" s="8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3"/>
      <c r="B431" s="107"/>
      <c r="C431" s="3"/>
      <c r="D431" s="3"/>
      <c r="E431" s="5"/>
      <c r="F431" s="7"/>
      <c r="G431" s="7"/>
      <c r="H431" s="8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3"/>
      <c r="B432" s="107"/>
      <c r="C432" s="3"/>
      <c r="D432" s="3"/>
      <c r="E432" s="5"/>
      <c r="F432" s="7"/>
      <c r="G432" s="7"/>
      <c r="H432" s="8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3"/>
      <c r="B433" s="107"/>
      <c r="C433" s="3"/>
      <c r="D433" s="3"/>
      <c r="E433" s="5"/>
      <c r="F433" s="7"/>
      <c r="G433" s="7"/>
      <c r="H433" s="8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3"/>
      <c r="B434" s="107"/>
      <c r="C434" s="3"/>
      <c r="D434" s="3"/>
      <c r="E434" s="5"/>
      <c r="F434" s="7"/>
      <c r="G434" s="7"/>
      <c r="H434" s="8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3"/>
      <c r="B435" s="107"/>
      <c r="C435" s="3"/>
      <c r="D435" s="3"/>
      <c r="E435" s="5"/>
      <c r="F435" s="7"/>
      <c r="G435" s="7"/>
      <c r="H435" s="8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3"/>
      <c r="B436" s="107"/>
      <c r="C436" s="3"/>
      <c r="D436" s="3"/>
      <c r="E436" s="5"/>
      <c r="F436" s="7"/>
      <c r="G436" s="7"/>
      <c r="H436" s="8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3"/>
      <c r="B437" s="107"/>
      <c r="C437" s="3"/>
      <c r="D437" s="3"/>
      <c r="E437" s="5"/>
      <c r="F437" s="7"/>
      <c r="G437" s="7"/>
      <c r="H437" s="8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3"/>
      <c r="B438" s="107"/>
      <c r="C438" s="3"/>
      <c r="D438" s="3"/>
      <c r="E438" s="5"/>
      <c r="F438" s="7"/>
      <c r="G438" s="7"/>
      <c r="H438" s="8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3"/>
      <c r="B439" s="107"/>
      <c r="C439" s="3"/>
      <c r="D439" s="3"/>
      <c r="E439" s="5"/>
      <c r="F439" s="7"/>
      <c r="G439" s="7"/>
      <c r="H439" s="8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3"/>
      <c r="B440" s="107"/>
      <c r="C440" s="3"/>
      <c r="D440" s="3"/>
      <c r="E440" s="5"/>
      <c r="F440" s="7"/>
      <c r="G440" s="7"/>
      <c r="H440" s="8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3"/>
      <c r="B441" s="107"/>
      <c r="C441" s="3"/>
      <c r="D441" s="3"/>
      <c r="E441" s="5"/>
      <c r="F441" s="7"/>
      <c r="G441" s="7"/>
      <c r="H441" s="8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3"/>
      <c r="B442" s="107"/>
      <c r="C442" s="3"/>
      <c r="D442" s="3"/>
      <c r="E442" s="5"/>
      <c r="F442" s="7"/>
      <c r="G442" s="7"/>
      <c r="H442" s="8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3"/>
      <c r="B443" s="107"/>
      <c r="C443" s="3"/>
      <c r="D443" s="3"/>
      <c r="E443" s="5"/>
      <c r="F443" s="7"/>
      <c r="G443" s="7"/>
      <c r="H443" s="8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3"/>
      <c r="B444" s="107"/>
      <c r="C444" s="3"/>
      <c r="D444" s="3"/>
      <c r="E444" s="5"/>
      <c r="F444" s="7"/>
      <c r="G444" s="7"/>
      <c r="H444" s="8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3"/>
      <c r="B445" s="107"/>
      <c r="C445" s="3"/>
      <c r="D445" s="3"/>
      <c r="E445" s="5"/>
      <c r="F445" s="7"/>
      <c r="G445" s="7"/>
      <c r="H445" s="8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3"/>
      <c r="B446" s="107"/>
      <c r="C446" s="3"/>
      <c r="D446" s="3"/>
      <c r="E446" s="5"/>
      <c r="F446" s="7"/>
      <c r="G446" s="7"/>
      <c r="H446" s="8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3"/>
      <c r="B447" s="107"/>
      <c r="C447" s="3"/>
      <c r="D447" s="3"/>
      <c r="E447" s="5"/>
      <c r="F447" s="7"/>
      <c r="G447" s="7"/>
      <c r="H447" s="8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3"/>
      <c r="B448" s="107"/>
      <c r="C448" s="3"/>
      <c r="D448" s="3"/>
      <c r="E448" s="5"/>
      <c r="F448" s="7"/>
      <c r="G448" s="7"/>
      <c r="H448" s="8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3"/>
      <c r="B449" s="107"/>
      <c r="C449" s="3"/>
      <c r="D449" s="3"/>
      <c r="E449" s="5"/>
      <c r="F449" s="7"/>
      <c r="G449" s="7"/>
      <c r="H449" s="8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3"/>
      <c r="B450" s="107"/>
      <c r="C450" s="3"/>
      <c r="D450" s="3"/>
      <c r="E450" s="5"/>
      <c r="F450" s="7"/>
      <c r="G450" s="7"/>
      <c r="H450" s="8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3"/>
      <c r="B451" s="107"/>
      <c r="C451" s="3"/>
      <c r="D451" s="3"/>
      <c r="E451" s="5"/>
      <c r="F451" s="7"/>
      <c r="G451" s="7"/>
      <c r="H451" s="8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3"/>
      <c r="B452" s="107"/>
      <c r="C452" s="3"/>
      <c r="D452" s="3"/>
      <c r="E452" s="5"/>
      <c r="F452" s="7"/>
      <c r="G452" s="7"/>
      <c r="H452" s="8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3"/>
      <c r="B453" s="107"/>
      <c r="C453" s="3"/>
      <c r="D453" s="3"/>
      <c r="E453" s="5"/>
      <c r="F453" s="7"/>
      <c r="G453" s="7"/>
      <c r="H453" s="8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3"/>
      <c r="B454" s="107"/>
      <c r="C454" s="3"/>
      <c r="D454" s="3"/>
      <c r="E454" s="5"/>
      <c r="F454" s="7"/>
      <c r="G454" s="7"/>
      <c r="H454" s="8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3"/>
      <c r="B455" s="107"/>
      <c r="C455" s="3"/>
      <c r="D455" s="3"/>
      <c r="E455" s="5"/>
      <c r="F455" s="7"/>
      <c r="G455" s="7"/>
      <c r="H455" s="8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3"/>
      <c r="B456" s="107"/>
      <c r="C456" s="3"/>
      <c r="D456" s="3"/>
      <c r="E456" s="5"/>
      <c r="F456" s="7"/>
      <c r="G456" s="7"/>
      <c r="H456" s="8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3"/>
      <c r="B457" s="107"/>
      <c r="C457" s="3"/>
      <c r="D457" s="3"/>
      <c r="E457" s="5"/>
      <c r="F457" s="7"/>
      <c r="G457" s="7"/>
      <c r="H457" s="8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3"/>
      <c r="B458" s="107"/>
      <c r="C458" s="3"/>
      <c r="D458" s="3"/>
      <c r="E458" s="5"/>
      <c r="F458" s="7"/>
      <c r="G458" s="7"/>
      <c r="H458" s="8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3"/>
      <c r="B459" s="107"/>
      <c r="C459" s="3"/>
      <c r="D459" s="3"/>
      <c r="E459" s="5"/>
      <c r="F459" s="7"/>
      <c r="G459" s="7"/>
      <c r="H459" s="8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3"/>
      <c r="B460" s="107"/>
      <c r="C460" s="3"/>
      <c r="D460" s="3"/>
      <c r="E460" s="5"/>
      <c r="F460" s="7"/>
      <c r="G460" s="7"/>
      <c r="H460" s="8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3"/>
      <c r="B461" s="107"/>
      <c r="C461" s="3"/>
      <c r="D461" s="3"/>
      <c r="E461" s="5"/>
      <c r="F461" s="7"/>
      <c r="G461" s="7"/>
      <c r="H461" s="8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3"/>
      <c r="B462" s="107"/>
      <c r="C462" s="3"/>
      <c r="D462" s="3"/>
      <c r="E462" s="5"/>
      <c r="F462" s="7"/>
      <c r="G462" s="7"/>
      <c r="H462" s="8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3"/>
      <c r="B463" s="107"/>
      <c r="C463" s="3"/>
      <c r="D463" s="3"/>
      <c r="E463" s="5"/>
      <c r="F463" s="7"/>
      <c r="G463" s="7"/>
      <c r="H463" s="8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3"/>
      <c r="B464" s="107"/>
      <c r="C464" s="3"/>
      <c r="D464" s="3"/>
      <c r="E464" s="5"/>
      <c r="F464" s="7"/>
      <c r="G464" s="7"/>
      <c r="H464" s="8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3"/>
      <c r="B465" s="107"/>
      <c r="C465" s="3"/>
      <c r="D465" s="3"/>
      <c r="E465" s="5"/>
      <c r="F465" s="7"/>
      <c r="G465" s="7"/>
      <c r="H465" s="8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3"/>
      <c r="B466" s="107"/>
      <c r="C466" s="3"/>
      <c r="D466" s="3"/>
      <c r="E466" s="5"/>
      <c r="F466" s="7"/>
      <c r="G466" s="7"/>
      <c r="H466" s="8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3"/>
      <c r="B467" s="107"/>
      <c r="C467" s="3"/>
      <c r="D467" s="3"/>
      <c r="E467" s="5"/>
      <c r="F467" s="7"/>
      <c r="G467" s="7"/>
      <c r="H467" s="8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3"/>
      <c r="B468" s="107"/>
      <c r="C468" s="3"/>
      <c r="D468" s="3"/>
      <c r="E468" s="5"/>
      <c r="F468" s="7"/>
      <c r="G468" s="7"/>
      <c r="H468" s="8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3"/>
      <c r="B469" s="107"/>
      <c r="C469" s="3"/>
      <c r="D469" s="3"/>
      <c r="E469" s="5"/>
      <c r="F469" s="7"/>
      <c r="G469" s="7"/>
      <c r="H469" s="8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3"/>
      <c r="B470" s="107"/>
      <c r="C470" s="3"/>
      <c r="D470" s="3"/>
      <c r="E470" s="5"/>
      <c r="F470" s="7"/>
      <c r="G470" s="7"/>
      <c r="H470" s="8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3"/>
      <c r="B471" s="107"/>
      <c r="C471" s="3"/>
      <c r="D471" s="3"/>
      <c r="E471" s="5"/>
      <c r="F471" s="7"/>
      <c r="G471" s="7"/>
      <c r="H471" s="8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3"/>
      <c r="B472" s="107"/>
      <c r="C472" s="3"/>
      <c r="D472" s="3"/>
      <c r="E472" s="5"/>
      <c r="F472" s="7"/>
      <c r="G472" s="7"/>
      <c r="H472" s="8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3"/>
      <c r="B473" s="107"/>
      <c r="C473" s="3"/>
      <c r="D473" s="3"/>
      <c r="E473" s="5"/>
      <c r="F473" s="7"/>
      <c r="G473" s="7"/>
      <c r="H473" s="8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3"/>
      <c r="B474" s="107"/>
      <c r="C474" s="3"/>
      <c r="D474" s="3"/>
      <c r="E474" s="5"/>
      <c r="F474" s="7"/>
      <c r="G474" s="7"/>
      <c r="H474" s="8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3"/>
      <c r="B475" s="107"/>
      <c r="C475" s="3"/>
      <c r="D475" s="3"/>
      <c r="E475" s="5"/>
      <c r="F475" s="7"/>
      <c r="G475" s="7"/>
      <c r="H475" s="8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3"/>
      <c r="B476" s="107"/>
      <c r="C476" s="3"/>
      <c r="D476" s="3"/>
      <c r="E476" s="5"/>
      <c r="F476" s="7"/>
      <c r="G476" s="7"/>
      <c r="H476" s="8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3"/>
      <c r="B477" s="107"/>
      <c r="C477" s="3"/>
      <c r="D477" s="3"/>
      <c r="E477" s="5"/>
      <c r="F477" s="7"/>
      <c r="G477" s="7"/>
      <c r="H477" s="8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3"/>
      <c r="B478" s="107"/>
      <c r="C478" s="3"/>
      <c r="D478" s="3"/>
      <c r="E478" s="5"/>
      <c r="F478" s="7"/>
      <c r="G478" s="7"/>
      <c r="H478" s="8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3"/>
      <c r="B479" s="107"/>
      <c r="C479" s="3"/>
      <c r="D479" s="3"/>
      <c r="E479" s="5"/>
      <c r="F479" s="7"/>
      <c r="G479" s="7"/>
      <c r="H479" s="8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3"/>
      <c r="B480" s="107"/>
      <c r="C480" s="3"/>
      <c r="D480" s="3"/>
      <c r="E480" s="5"/>
      <c r="F480" s="7"/>
      <c r="G480" s="7"/>
      <c r="H480" s="8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3"/>
      <c r="B481" s="107"/>
      <c r="C481" s="3"/>
      <c r="D481" s="3"/>
      <c r="E481" s="5"/>
      <c r="F481" s="7"/>
      <c r="G481" s="7"/>
      <c r="H481" s="8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3"/>
      <c r="B482" s="107"/>
      <c r="C482" s="3"/>
      <c r="D482" s="3"/>
      <c r="E482" s="5"/>
      <c r="F482" s="7"/>
      <c r="G482" s="7"/>
      <c r="H482" s="8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3"/>
      <c r="B483" s="107"/>
      <c r="C483" s="3"/>
      <c r="D483" s="3"/>
      <c r="E483" s="5"/>
      <c r="F483" s="7"/>
      <c r="G483" s="7"/>
      <c r="H483" s="8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3"/>
      <c r="B484" s="107"/>
      <c r="C484" s="3"/>
      <c r="D484" s="3"/>
      <c r="E484" s="5"/>
      <c r="F484" s="7"/>
      <c r="G484" s="7"/>
      <c r="H484" s="8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3"/>
      <c r="B485" s="107"/>
      <c r="C485" s="3"/>
      <c r="D485" s="3"/>
      <c r="E485" s="5"/>
      <c r="F485" s="7"/>
      <c r="G485" s="7"/>
      <c r="H485" s="8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3"/>
      <c r="B486" s="107"/>
      <c r="C486" s="3"/>
      <c r="D486" s="3"/>
      <c r="E486" s="5"/>
      <c r="F486" s="7"/>
      <c r="G486" s="7"/>
      <c r="H486" s="8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3"/>
      <c r="B487" s="107"/>
      <c r="C487" s="3"/>
      <c r="D487" s="3"/>
      <c r="E487" s="5"/>
      <c r="F487" s="7"/>
      <c r="G487" s="7"/>
      <c r="H487" s="8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3"/>
      <c r="B488" s="107"/>
      <c r="C488" s="3"/>
      <c r="D488" s="3"/>
      <c r="E488" s="5"/>
      <c r="F488" s="7"/>
      <c r="G488" s="7"/>
      <c r="H488" s="8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3"/>
      <c r="B489" s="107"/>
      <c r="C489" s="3"/>
      <c r="D489" s="3"/>
      <c r="E489" s="5"/>
      <c r="F489" s="7"/>
      <c r="G489" s="7"/>
      <c r="H489" s="8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3"/>
      <c r="B490" s="107"/>
      <c r="C490" s="3"/>
      <c r="D490" s="3"/>
      <c r="E490" s="5"/>
      <c r="F490" s="7"/>
      <c r="G490" s="7"/>
      <c r="H490" s="8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3"/>
      <c r="B491" s="107"/>
      <c r="C491" s="3"/>
      <c r="D491" s="3"/>
      <c r="E491" s="5"/>
      <c r="F491" s="7"/>
      <c r="G491" s="7"/>
      <c r="H491" s="8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3"/>
      <c r="B492" s="107"/>
      <c r="C492" s="3"/>
      <c r="D492" s="3"/>
      <c r="E492" s="5"/>
      <c r="F492" s="7"/>
      <c r="G492" s="7"/>
      <c r="H492" s="8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3"/>
      <c r="B493" s="107"/>
      <c r="C493" s="3"/>
      <c r="D493" s="3"/>
      <c r="E493" s="5"/>
      <c r="F493" s="7"/>
      <c r="G493" s="7"/>
      <c r="H493" s="8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3"/>
      <c r="B494" s="107"/>
      <c r="C494" s="3"/>
      <c r="D494" s="3"/>
      <c r="E494" s="5"/>
      <c r="F494" s="7"/>
      <c r="G494" s="7"/>
      <c r="H494" s="8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3"/>
      <c r="B495" s="107"/>
      <c r="C495" s="3"/>
      <c r="D495" s="3"/>
      <c r="E495" s="5"/>
      <c r="F495" s="7"/>
      <c r="G495" s="7"/>
      <c r="H495" s="8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3"/>
      <c r="B496" s="107"/>
      <c r="C496" s="3"/>
      <c r="D496" s="3"/>
      <c r="E496" s="5"/>
      <c r="F496" s="7"/>
      <c r="G496" s="7"/>
      <c r="H496" s="8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3"/>
      <c r="B497" s="107"/>
      <c r="C497" s="3"/>
      <c r="D497" s="3"/>
      <c r="E497" s="5"/>
      <c r="F497" s="7"/>
      <c r="G497" s="7"/>
      <c r="H497" s="8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3"/>
      <c r="B498" s="107"/>
      <c r="C498" s="3"/>
      <c r="D498" s="3"/>
      <c r="E498" s="5"/>
      <c r="F498" s="7"/>
      <c r="G498" s="7"/>
      <c r="H498" s="8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3"/>
      <c r="B499" s="107"/>
      <c r="C499" s="3"/>
      <c r="D499" s="3"/>
      <c r="E499" s="5"/>
      <c r="F499" s="7"/>
      <c r="G499" s="7"/>
      <c r="H499" s="8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3"/>
      <c r="B500" s="107"/>
      <c r="C500" s="3"/>
      <c r="D500" s="3"/>
      <c r="E500" s="5"/>
      <c r="F500" s="7"/>
      <c r="G500" s="7"/>
      <c r="H500" s="8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3"/>
      <c r="B501" s="107"/>
      <c r="C501" s="3"/>
      <c r="D501" s="3"/>
      <c r="E501" s="5"/>
      <c r="F501" s="7"/>
      <c r="G501" s="7"/>
      <c r="H501" s="8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3"/>
      <c r="B502" s="107"/>
      <c r="C502" s="3"/>
      <c r="D502" s="3"/>
      <c r="E502" s="5"/>
      <c r="F502" s="7"/>
      <c r="G502" s="7"/>
      <c r="H502" s="8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3"/>
      <c r="B503" s="107"/>
      <c r="C503" s="3"/>
      <c r="D503" s="3"/>
      <c r="E503" s="5"/>
      <c r="F503" s="7"/>
      <c r="G503" s="7"/>
      <c r="H503" s="8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3"/>
      <c r="B504" s="107"/>
      <c r="C504" s="3"/>
      <c r="D504" s="3"/>
      <c r="E504" s="5"/>
      <c r="F504" s="7"/>
      <c r="G504" s="7"/>
      <c r="H504" s="8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3"/>
      <c r="B505" s="107"/>
      <c r="C505" s="3"/>
      <c r="D505" s="3"/>
      <c r="E505" s="5"/>
      <c r="F505" s="7"/>
      <c r="G505" s="7"/>
      <c r="H505" s="8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3"/>
      <c r="B506" s="107"/>
      <c r="C506" s="3"/>
      <c r="D506" s="3"/>
      <c r="E506" s="5"/>
      <c r="F506" s="7"/>
      <c r="G506" s="7"/>
      <c r="H506" s="8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3"/>
      <c r="B507" s="107"/>
      <c r="C507" s="3"/>
      <c r="D507" s="3"/>
      <c r="E507" s="5"/>
      <c r="F507" s="7"/>
      <c r="G507" s="7"/>
      <c r="H507" s="8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3"/>
      <c r="B508" s="107"/>
      <c r="C508" s="3"/>
      <c r="D508" s="3"/>
      <c r="E508" s="5"/>
      <c r="F508" s="7"/>
      <c r="G508" s="7"/>
      <c r="H508" s="8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3"/>
      <c r="B509" s="107"/>
      <c r="C509" s="3"/>
      <c r="D509" s="3"/>
      <c r="E509" s="5"/>
      <c r="F509" s="7"/>
      <c r="G509" s="7"/>
      <c r="H509" s="8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3"/>
      <c r="B510" s="107"/>
      <c r="C510" s="3"/>
      <c r="D510" s="3"/>
      <c r="E510" s="5"/>
      <c r="F510" s="7"/>
      <c r="G510" s="7"/>
      <c r="H510" s="8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3"/>
      <c r="B511" s="107"/>
      <c r="C511" s="3"/>
      <c r="D511" s="3"/>
      <c r="E511" s="5"/>
      <c r="F511" s="7"/>
      <c r="G511" s="7"/>
      <c r="H511" s="8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3"/>
      <c r="B512" s="107"/>
      <c r="C512" s="3"/>
      <c r="D512" s="3"/>
      <c r="E512" s="5"/>
      <c r="F512" s="7"/>
      <c r="G512" s="7"/>
      <c r="H512" s="8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3"/>
      <c r="B513" s="107"/>
      <c r="C513" s="3"/>
      <c r="D513" s="3"/>
      <c r="E513" s="5"/>
      <c r="F513" s="7"/>
      <c r="G513" s="7"/>
      <c r="H513" s="8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3"/>
      <c r="B514" s="107"/>
      <c r="C514" s="3"/>
      <c r="D514" s="3"/>
      <c r="E514" s="5"/>
      <c r="F514" s="7"/>
      <c r="G514" s="7"/>
      <c r="H514" s="8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3"/>
      <c r="B515" s="107"/>
      <c r="C515" s="3"/>
      <c r="D515" s="3"/>
      <c r="E515" s="5"/>
      <c r="F515" s="7"/>
      <c r="G515" s="7"/>
      <c r="H515" s="8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3"/>
      <c r="B516" s="107"/>
      <c r="C516" s="3"/>
      <c r="D516" s="3"/>
      <c r="E516" s="5"/>
      <c r="F516" s="7"/>
      <c r="G516" s="7"/>
      <c r="H516" s="8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3"/>
      <c r="B517" s="107"/>
      <c r="C517" s="3"/>
      <c r="D517" s="3"/>
      <c r="E517" s="5"/>
      <c r="F517" s="7"/>
      <c r="G517" s="7"/>
      <c r="H517" s="8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3"/>
      <c r="B518" s="107"/>
      <c r="C518" s="3"/>
      <c r="D518" s="3"/>
      <c r="E518" s="5"/>
      <c r="F518" s="7"/>
      <c r="G518" s="7"/>
      <c r="H518" s="8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3"/>
      <c r="B519" s="107"/>
      <c r="C519" s="3"/>
      <c r="D519" s="3"/>
      <c r="E519" s="5"/>
      <c r="F519" s="7"/>
      <c r="G519" s="7"/>
      <c r="H519" s="8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3"/>
      <c r="B520" s="107"/>
      <c r="C520" s="3"/>
      <c r="D520" s="3"/>
      <c r="E520" s="5"/>
      <c r="F520" s="7"/>
      <c r="G520" s="7"/>
      <c r="H520" s="8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3"/>
      <c r="B521" s="107"/>
      <c r="C521" s="3"/>
      <c r="D521" s="3"/>
      <c r="E521" s="5"/>
      <c r="F521" s="7"/>
      <c r="G521" s="7"/>
      <c r="H521" s="8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3"/>
      <c r="B522" s="107"/>
      <c r="C522" s="3"/>
      <c r="D522" s="3"/>
      <c r="E522" s="5"/>
      <c r="F522" s="7"/>
      <c r="G522" s="7"/>
      <c r="H522" s="8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3"/>
      <c r="B523" s="107"/>
      <c r="C523" s="3"/>
      <c r="D523" s="3"/>
      <c r="E523" s="5"/>
      <c r="F523" s="7"/>
      <c r="G523" s="7"/>
      <c r="H523" s="8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3"/>
      <c r="B524" s="107"/>
      <c r="C524" s="3"/>
      <c r="D524" s="3"/>
      <c r="E524" s="5"/>
      <c r="F524" s="7"/>
      <c r="G524" s="7"/>
      <c r="H524" s="8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3"/>
      <c r="B525" s="107"/>
      <c r="C525" s="3"/>
      <c r="D525" s="3"/>
      <c r="E525" s="5"/>
      <c r="F525" s="7"/>
      <c r="G525" s="7"/>
      <c r="H525" s="8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3"/>
      <c r="B526" s="107"/>
      <c r="C526" s="3"/>
      <c r="D526" s="3"/>
      <c r="E526" s="5"/>
      <c r="F526" s="7"/>
      <c r="G526" s="7"/>
      <c r="H526" s="8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3"/>
      <c r="B527" s="107"/>
      <c r="C527" s="3"/>
      <c r="D527" s="3"/>
      <c r="E527" s="5"/>
      <c r="F527" s="7"/>
      <c r="G527" s="7"/>
      <c r="H527" s="8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3"/>
      <c r="B528" s="107"/>
      <c r="C528" s="3"/>
      <c r="D528" s="3"/>
      <c r="E528" s="5"/>
      <c r="F528" s="7"/>
      <c r="G528" s="7"/>
      <c r="H528" s="8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3"/>
      <c r="B529" s="107"/>
      <c r="C529" s="3"/>
      <c r="D529" s="3"/>
      <c r="E529" s="5"/>
      <c r="F529" s="7"/>
      <c r="G529" s="7"/>
      <c r="H529" s="8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3"/>
      <c r="B530" s="107"/>
      <c r="C530" s="3"/>
      <c r="D530" s="3"/>
      <c r="E530" s="5"/>
      <c r="F530" s="7"/>
      <c r="G530" s="7"/>
      <c r="H530" s="8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3"/>
      <c r="B531" s="107"/>
      <c r="C531" s="3"/>
      <c r="D531" s="3"/>
      <c r="E531" s="5"/>
      <c r="F531" s="7"/>
      <c r="G531" s="7"/>
      <c r="H531" s="8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3"/>
      <c r="B532" s="107"/>
      <c r="C532" s="3"/>
      <c r="D532" s="3"/>
      <c r="E532" s="5"/>
      <c r="F532" s="7"/>
      <c r="G532" s="7"/>
      <c r="H532" s="8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3"/>
      <c r="B533" s="107"/>
      <c r="C533" s="3"/>
      <c r="D533" s="3"/>
      <c r="E533" s="5"/>
      <c r="F533" s="7"/>
      <c r="G533" s="7"/>
      <c r="H533" s="8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3"/>
      <c r="B534" s="107"/>
      <c r="C534" s="3"/>
      <c r="D534" s="3"/>
      <c r="E534" s="5"/>
      <c r="F534" s="7"/>
      <c r="G534" s="7"/>
      <c r="H534" s="8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3"/>
      <c r="B535" s="107"/>
      <c r="C535" s="3"/>
      <c r="D535" s="3"/>
      <c r="E535" s="5"/>
      <c r="F535" s="7"/>
      <c r="G535" s="7"/>
      <c r="H535" s="8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3"/>
      <c r="B536" s="107"/>
      <c r="C536" s="3"/>
      <c r="D536" s="3"/>
      <c r="E536" s="5"/>
      <c r="F536" s="7"/>
      <c r="G536" s="7"/>
      <c r="H536" s="8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3"/>
      <c r="B537" s="107"/>
      <c r="C537" s="3"/>
      <c r="D537" s="3"/>
      <c r="E537" s="5"/>
      <c r="F537" s="7"/>
      <c r="G537" s="7"/>
      <c r="H537" s="8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3"/>
      <c r="B538" s="107"/>
      <c r="C538" s="3"/>
      <c r="D538" s="3"/>
      <c r="E538" s="5"/>
      <c r="F538" s="7"/>
      <c r="G538" s="7"/>
      <c r="H538" s="8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3"/>
      <c r="B539" s="107"/>
      <c r="C539" s="3"/>
      <c r="D539" s="3"/>
      <c r="E539" s="5"/>
      <c r="F539" s="7"/>
      <c r="G539" s="7"/>
      <c r="H539" s="8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3"/>
      <c r="B540" s="107"/>
      <c r="C540" s="3"/>
      <c r="D540" s="3"/>
      <c r="E540" s="5"/>
      <c r="F540" s="7"/>
      <c r="G540" s="7"/>
      <c r="H540" s="8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3"/>
      <c r="B541" s="107"/>
      <c r="C541" s="3"/>
      <c r="D541" s="3"/>
      <c r="E541" s="5"/>
      <c r="F541" s="7"/>
      <c r="G541" s="7"/>
      <c r="H541" s="8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3"/>
      <c r="B542" s="107"/>
      <c r="C542" s="3"/>
      <c r="D542" s="3"/>
      <c r="E542" s="5"/>
      <c r="F542" s="7"/>
      <c r="G542" s="7"/>
      <c r="H542" s="8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3"/>
      <c r="B543" s="107"/>
      <c r="C543" s="3"/>
      <c r="D543" s="3"/>
      <c r="E543" s="5"/>
      <c r="F543" s="7"/>
      <c r="G543" s="7"/>
      <c r="H543" s="8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3"/>
      <c r="B544" s="107"/>
      <c r="C544" s="3"/>
      <c r="D544" s="3"/>
      <c r="E544" s="5"/>
      <c r="F544" s="7"/>
      <c r="G544" s="7"/>
      <c r="H544" s="8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3"/>
      <c r="B545" s="107"/>
      <c r="C545" s="3"/>
      <c r="D545" s="3"/>
      <c r="E545" s="5"/>
      <c r="F545" s="7"/>
      <c r="G545" s="7"/>
      <c r="H545" s="8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3"/>
      <c r="B546" s="107"/>
      <c r="C546" s="3"/>
      <c r="D546" s="3"/>
      <c r="E546" s="5"/>
      <c r="F546" s="7"/>
      <c r="G546" s="7"/>
      <c r="H546" s="8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3"/>
      <c r="B547" s="107"/>
      <c r="C547" s="3"/>
      <c r="D547" s="3"/>
      <c r="E547" s="5"/>
      <c r="F547" s="7"/>
      <c r="G547" s="7"/>
      <c r="H547" s="8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3"/>
      <c r="B548" s="107"/>
      <c r="C548" s="3"/>
      <c r="D548" s="3"/>
      <c r="E548" s="5"/>
      <c r="F548" s="7"/>
      <c r="G548" s="7"/>
      <c r="H548" s="8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3"/>
      <c r="B549" s="107"/>
      <c r="C549" s="3"/>
      <c r="D549" s="3"/>
      <c r="E549" s="5"/>
      <c r="F549" s="7"/>
      <c r="G549" s="7"/>
      <c r="H549" s="8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3"/>
      <c r="B550" s="107"/>
      <c r="C550" s="3"/>
      <c r="D550" s="3"/>
      <c r="E550" s="5"/>
      <c r="F550" s="7"/>
      <c r="G550" s="7"/>
      <c r="H550" s="8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3"/>
      <c r="B551" s="107"/>
      <c r="C551" s="3"/>
      <c r="D551" s="3"/>
      <c r="E551" s="5"/>
      <c r="F551" s="7"/>
      <c r="G551" s="7"/>
      <c r="H551" s="8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3"/>
      <c r="B552" s="107"/>
      <c r="C552" s="3"/>
      <c r="D552" s="3"/>
      <c r="E552" s="5"/>
      <c r="F552" s="7"/>
      <c r="G552" s="7"/>
      <c r="H552" s="8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3"/>
      <c r="B553" s="107"/>
      <c r="C553" s="3"/>
      <c r="D553" s="3"/>
      <c r="E553" s="5"/>
      <c r="F553" s="7"/>
      <c r="G553" s="7"/>
      <c r="H553" s="8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3"/>
      <c r="B554" s="107"/>
      <c r="C554" s="3"/>
      <c r="D554" s="3"/>
      <c r="E554" s="5"/>
      <c r="F554" s="7"/>
      <c r="G554" s="7"/>
      <c r="H554" s="8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3"/>
      <c r="B555" s="107"/>
      <c r="C555" s="3"/>
      <c r="D555" s="3"/>
      <c r="E555" s="5"/>
      <c r="F555" s="7"/>
      <c r="G555" s="7"/>
      <c r="H555" s="8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3"/>
      <c r="B556" s="107"/>
      <c r="C556" s="3"/>
      <c r="D556" s="3"/>
      <c r="E556" s="5"/>
      <c r="F556" s="7"/>
      <c r="G556" s="7"/>
      <c r="H556" s="8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3"/>
      <c r="B557" s="107"/>
      <c r="C557" s="3"/>
      <c r="D557" s="3"/>
      <c r="E557" s="5"/>
      <c r="F557" s="7"/>
      <c r="G557" s="7"/>
      <c r="H557" s="8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3"/>
      <c r="B558" s="107"/>
      <c r="C558" s="3"/>
      <c r="D558" s="3"/>
      <c r="E558" s="5"/>
      <c r="F558" s="7"/>
      <c r="G558" s="7"/>
      <c r="H558" s="8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3"/>
      <c r="B559" s="107"/>
      <c r="C559" s="3"/>
      <c r="D559" s="3"/>
      <c r="E559" s="5"/>
      <c r="F559" s="7"/>
      <c r="G559" s="7"/>
      <c r="H559" s="8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3"/>
      <c r="B560" s="107"/>
      <c r="C560" s="3"/>
      <c r="D560" s="3"/>
      <c r="E560" s="5"/>
      <c r="F560" s="7"/>
      <c r="G560" s="7"/>
      <c r="H560" s="8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3"/>
      <c r="B561" s="107"/>
      <c r="C561" s="3"/>
      <c r="D561" s="3"/>
      <c r="E561" s="5"/>
      <c r="F561" s="7"/>
      <c r="G561" s="7"/>
      <c r="H561" s="8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3"/>
      <c r="B562" s="107"/>
      <c r="C562" s="3"/>
      <c r="D562" s="3"/>
      <c r="E562" s="5"/>
      <c r="F562" s="7"/>
      <c r="G562" s="7"/>
      <c r="H562" s="8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3"/>
      <c r="B563" s="107"/>
      <c r="C563" s="3"/>
      <c r="D563" s="3"/>
      <c r="E563" s="5"/>
      <c r="F563" s="7"/>
      <c r="G563" s="7"/>
      <c r="H563" s="8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3"/>
      <c r="B564" s="107"/>
      <c r="C564" s="3"/>
      <c r="D564" s="3"/>
      <c r="E564" s="5"/>
      <c r="F564" s="7"/>
      <c r="G564" s="7"/>
      <c r="H564" s="8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3"/>
      <c r="B565" s="107"/>
      <c r="C565" s="3"/>
      <c r="D565" s="3"/>
      <c r="E565" s="5"/>
      <c r="F565" s="7"/>
      <c r="G565" s="7"/>
      <c r="H565" s="8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3"/>
      <c r="B566" s="107"/>
      <c r="C566" s="3"/>
      <c r="D566" s="3"/>
      <c r="E566" s="5"/>
      <c r="F566" s="7"/>
      <c r="G566" s="7"/>
      <c r="H566" s="8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3"/>
      <c r="B567" s="107"/>
      <c r="C567" s="3"/>
      <c r="D567" s="3"/>
      <c r="E567" s="5"/>
      <c r="F567" s="7"/>
      <c r="G567" s="7"/>
      <c r="H567" s="8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3"/>
      <c r="B568" s="107"/>
      <c r="C568" s="3"/>
      <c r="D568" s="3"/>
      <c r="E568" s="5"/>
      <c r="F568" s="7"/>
      <c r="G568" s="7"/>
      <c r="H568" s="8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3"/>
      <c r="B569" s="107"/>
      <c r="C569" s="3"/>
      <c r="D569" s="3"/>
      <c r="E569" s="5"/>
      <c r="F569" s="7"/>
      <c r="G569" s="7"/>
      <c r="H569" s="8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3"/>
      <c r="B570" s="107"/>
      <c r="C570" s="3"/>
      <c r="D570" s="3"/>
      <c r="E570" s="5"/>
      <c r="F570" s="7"/>
      <c r="G570" s="7"/>
      <c r="H570" s="8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3"/>
      <c r="B571" s="107"/>
      <c r="C571" s="3"/>
      <c r="D571" s="3"/>
      <c r="E571" s="5"/>
      <c r="F571" s="7"/>
      <c r="G571" s="7"/>
      <c r="H571" s="8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3"/>
      <c r="B572" s="107"/>
      <c r="C572" s="3"/>
      <c r="D572" s="3"/>
      <c r="E572" s="5"/>
      <c r="F572" s="7"/>
      <c r="G572" s="7"/>
      <c r="H572" s="8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3"/>
      <c r="B573" s="107"/>
      <c r="C573" s="3"/>
      <c r="D573" s="3"/>
      <c r="E573" s="5"/>
      <c r="F573" s="7"/>
      <c r="G573" s="7"/>
      <c r="H573" s="8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3"/>
      <c r="B574" s="107"/>
      <c r="C574" s="3"/>
      <c r="D574" s="3"/>
      <c r="E574" s="5"/>
      <c r="F574" s="7"/>
      <c r="G574" s="7"/>
      <c r="H574" s="8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3"/>
      <c r="B575" s="107"/>
      <c r="C575" s="3"/>
      <c r="D575" s="3"/>
      <c r="E575" s="5"/>
      <c r="F575" s="7"/>
      <c r="G575" s="7"/>
      <c r="H575" s="8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3"/>
      <c r="B576" s="107"/>
      <c r="C576" s="3"/>
      <c r="D576" s="3"/>
      <c r="E576" s="5"/>
      <c r="F576" s="7"/>
      <c r="G576" s="7"/>
      <c r="H576" s="8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3"/>
      <c r="B577" s="107"/>
      <c r="C577" s="3"/>
      <c r="D577" s="3"/>
      <c r="E577" s="5"/>
      <c r="F577" s="7"/>
      <c r="G577" s="7"/>
      <c r="H577" s="8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3"/>
      <c r="B578" s="107"/>
      <c r="C578" s="3"/>
      <c r="D578" s="3"/>
      <c r="E578" s="5"/>
      <c r="F578" s="7"/>
      <c r="G578" s="7"/>
      <c r="H578" s="8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3"/>
      <c r="B579" s="107"/>
      <c r="C579" s="3"/>
      <c r="D579" s="3"/>
      <c r="E579" s="5"/>
      <c r="F579" s="7"/>
      <c r="G579" s="7"/>
      <c r="H579" s="8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3"/>
      <c r="B580" s="107"/>
      <c r="C580" s="3"/>
      <c r="D580" s="3"/>
      <c r="E580" s="5"/>
      <c r="F580" s="7"/>
      <c r="G580" s="7"/>
      <c r="H580" s="8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3"/>
      <c r="B581" s="107"/>
      <c r="C581" s="3"/>
      <c r="D581" s="3"/>
      <c r="E581" s="5"/>
      <c r="F581" s="7"/>
      <c r="G581" s="7"/>
      <c r="H581" s="8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3"/>
      <c r="B582" s="107"/>
      <c r="C582" s="3"/>
      <c r="D582" s="3"/>
      <c r="E582" s="5"/>
      <c r="F582" s="7"/>
      <c r="G582" s="7"/>
      <c r="H582" s="8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3"/>
      <c r="B583" s="107"/>
      <c r="C583" s="3"/>
      <c r="D583" s="3"/>
      <c r="E583" s="5"/>
      <c r="F583" s="7"/>
      <c r="G583" s="7"/>
      <c r="H583" s="8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3"/>
      <c r="B584" s="107"/>
      <c r="C584" s="3"/>
      <c r="D584" s="3"/>
      <c r="E584" s="5"/>
      <c r="F584" s="7"/>
      <c r="G584" s="7"/>
      <c r="H584" s="8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3"/>
      <c r="B585" s="107"/>
      <c r="C585" s="3"/>
      <c r="D585" s="3"/>
      <c r="E585" s="5"/>
      <c r="F585" s="7"/>
      <c r="G585" s="7"/>
      <c r="H585" s="8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3"/>
      <c r="B586" s="107"/>
      <c r="C586" s="3"/>
      <c r="D586" s="3"/>
      <c r="E586" s="5"/>
      <c r="F586" s="7"/>
      <c r="G586" s="7"/>
      <c r="H586" s="8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3"/>
      <c r="B587" s="107"/>
      <c r="C587" s="3"/>
      <c r="D587" s="3"/>
      <c r="E587" s="5"/>
      <c r="F587" s="7"/>
      <c r="G587" s="7"/>
      <c r="H587" s="8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3"/>
      <c r="B588" s="107"/>
      <c r="C588" s="3"/>
      <c r="D588" s="3"/>
      <c r="E588" s="5"/>
      <c r="F588" s="7"/>
      <c r="G588" s="7"/>
      <c r="H588" s="8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3"/>
      <c r="B589" s="107"/>
      <c r="C589" s="3"/>
      <c r="D589" s="3"/>
      <c r="E589" s="5"/>
      <c r="F589" s="7"/>
      <c r="G589" s="7"/>
      <c r="H589" s="8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3"/>
      <c r="B590" s="107"/>
      <c r="C590" s="3"/>
      <c r="D590" s="3"/>
      <c r="E590" s="5"/>
      <c r="F590" s="7"/>
      <c r="G590" s="7"/>
      <c r="H590" s="8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3"/>
      <c r="B591" s="107"/>
      <c r="C591" s="3"/>
      <c r="D591" s="3"/>
      <c r="E591" s="5"/>
      <c r="F591" s="7"/>
      <c r="G591" s="7"/>
      <c r="H591" s="8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3"/>
      <c r="B592" s="107"/>
      <c r="C592" s="3"/>
      <c r="D592" s="3"/>
      <c r="E592" s="5"/>
      <c r="F592" s="7"/>
      <c r="G592" s="7"/>
      <c r="H592" s="8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3"/>
      <c r="B593" s="107"/>
      <c r="C593" s="3"/>
      <c r="D593" s="3"/>
      <c r="E593" s="5"/>
      <c r="F593" s="7"/>
      <c r="G593" s="7"/>
      <c r="H593" s="8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3"/>
      <c r="B594" s="107"/>
      <c r="C594" s="3"/>
      <c r="D594" s="3"/>
      <c r="E594" s="5"/>
      <c r="F594" s="7"/>
      <c r="G594" s="7"/>
      <c r="H594" s="8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3"/>
      <c r="B595" s="107"/>
      <c r="C595" s="3"/>
      <c r="D595" s="3"/>
      <c r="E595" s="5"/>
      <c r="F595" s="7"/>
      <c r="G595" s="7"/>
      <c r="H595" s="8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3"/>
      <c r="B596" s="107"/>
      <c r="C596" s="3"/>
      <c r="D596" s="3"/>
      <c r="E596" s="5"/>
      <c r="F596" s="7"/>
      <c r="G596" s="7"/>
      <c r="H596" s="8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3"/>
      <c r="B597" s="107"/>
      <c r="C597" s="3"/>
      <c r="D597" s="3"/>
      <c r="E597" s="5"/>
      <c r="F597" s="7"/>
      <c r="G597" s="7"/>
      <c r="H597" s="8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3"/>
      <c r="B598" s="107"/>
      <c r="C598" s="3"/>
      <c r="D598" s="3"/>
      <c r="E598" s="5"/>
      <c r="F598" s="7"/>
      <c r="G598" s="7"/>
      <c r="H598" s="8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3"/>
      <c r="B599" s="107"/>
      <c r="C599" s="3"/>
      <c r="D599" s="3"/>
      <c r="E599" s="5"/>
      <c r="F599" s="7"/>
      <c r="G599" s="7"/>
      <c r="H599" s="8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3"/>
      <c r="B600" s="107"/>
      <c r="C600" s="3"/>
      <c r="D600" s="3"/>
      <c r="E600" s="5"/>
      <c r="F600" s="7"/>
      <c r="G600" s="7"/>
      <c r="H600" s="8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3"/>
      <c r="B601" s="107"/>
      <c r="C601" s="3"/>
      <c r="D601" s="3"/>
      <c r="E601" s="5"/>
      <c r="F601" s="7"/>
      <c r="G601" s="7"/>
      <c r="H601" s="8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3"/>
      <c r="B602" s="107"/>
      <c r="C602" s="3"/>
      <c r="D602" s="3"/>
      <c r="E602" s="5"/>
      <c r="F602" s="7"/>
      <c r="G602" s="7"/>
      <c r="H602" s="8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3"/>
      <c r="B603" s="107"/>
      <c r="C603" s="3"/>
      <c r="D603" s="3"/>
      <c r="E603" s="5"/>
      <c r="F603" s="7"/>
      <c r="G603" s="7"/>
      <c r="H603" s="8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3"/>
      <c r="B604" s="107"/>
      <c r="C604" s="3"/>
      <c r="D604" s="3"/>
      <c r="E604" s="5"/>
      <c r="F604" s="7"/>
      <c r="G604" s="7"/>
      <c r="H604" s="8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3"/>
      <c r="B605" s="107"/>
      <c r="C605" s="3"/>
      <c r="D605" s="3"/>
      <c r="E605" s="5"/>
      <c r="F605" s="7"/>
      <c r="G605" s="7"/>
      <c r="H605" s="8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3"/>
      <c r="B606" s="107"/>
      <c r="C606" s="3"/>
      <c r="D606" s="3"/>
      <c r="E606" s="5"/>
      <c r="F606" s="7"/>
      <c r="G606" s="7"/>
      <c r="H606" s="8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3"/>
      <c r="B607" s="107"/>
      <c r="C607" s="3"/>
      <c r="D607" s="3"/>
      <c r="E607" s="5"/>
      <c r="F607" s="7"/>
      <c r="G607" s="7"/>
      <c r="H607" s="8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3"/>
      <c r="B608" s="107"/>
      <c r="C608" s="3"/>
      <c r="D608" s="3"/>
      <c r="E608" s="5"/>
      <c r="F608" s="7"/>
      <c r="G608" s="7"/>
      <c r="H608" s="8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3"/>
      <c r="B609" s="107"/>
      <c r="C609" s="3"/>
      <c r="D609" s="3"/>
      <c r="E609" s="5"/>
      <c r="F609" s="7"/>
      <c r="G609" s="7"/>
      <c r="H609" s="8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3"/>
      <c r="B610" s="107"/>
      <c r="C610" s="3"/>
      <c r="D610" s="3"/>
      <c r="E610" s="5"/>
      <c r="F610" s="7"/>
      <c r="G610" s="7"/>
      <c r="H610" s="8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3"/>
      <c r="B611" s="107"/>
      <c r="C611" s="3"/>
      <c r="D611" s="3"/>
      <c r="E611" s="5"/>
      <c r="F611" s="7"/>
      <c r="G611" s="7"/>
      <c r="H611" s="8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3"/>
      <c r="B612" s="107"/>
      <c r="C612" s="3"/>
      <c r="D612" s="3"/>
      <c r="E612" s="5"/>
      <c r="F612" s="7"/>
      <c r="G612" s="7"/>
      <c r="H612" s="8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3"/>
      <c r="B613" s="107"/>
      <c r="C613" s="3"/>
      <c r="D613" s="3"/>
      <c r="E613" s="5"/>
      <c r="F613" s="7"/>
      <c r="G613" s="7"/>
      <c r="H613" s="8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3"/>
      <c r="B614" s="107"/>
      <c r="C614" s="3"/>
      <c r="D614" s="3"/>
      <c r="E614" s="5"/>
      <c r="F614" s="7"/>
      <c r="G614" s="7"/>
      <c r="H614" s="8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3"/>
      <c r="B615" s="107"/>
      <c r="C615" s="3"/>
      <c r="D615" s="3"/>
      <c r="E615" s="5"/>
      <c r="F615" s="7"/>
      <c r="G615" s="7"/>
      <c r="H615" s="8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3"/>
      <c r="B616" s="107"/>
      <c r="C616" s="3"/>
      <c r="D616" s="3"/>
      <c r="E616" s="5"/>
      <c r="F616" s="7"/>
      <c r="G616" s="7"/>
      <c r="H616" s="8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3"/>
      <c r="B617" s="107"/>
      <c r="C617" s="3"/>
      <c r="D617" s="3"/>
      <c r="E617" s="5"/>
      <c r="F617" s="7"/>
      <c r="G617" s="7"/>
      <c r="H617" s="8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3"/>
      <c r="B618" s="107"/>
      <c r="C618" s="3"/>
      <c r="D618" s="3"/>
      <c r="E618" s="5"/>
      <c r="F618" s="7"/>
      <c r="G618" s="7"/>
      <c r="H618" s="8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3"/>
      <c r="B619" s="107"/>
      <c r="C619" s="3"/>
      <c r="D619" s="3"/>
      <c r="E619" s="5"/>
      <c r="F619" s="7"/>
      <c r="G619" s="7"/>
      <c r="H619" s="8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3"/>
      <c r="B620" s="107"/>
      <c r="C620" s="3"/>
      <c r="D620" s="3"/>
      <c r="E620" s="5"/>
      <c r="F620" s="7"/>
      <c r="G620" s="7"/>
      <c r="H620" s="8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3"/>
      <c r="B621" s="107"/>
      <c r="C621" s="3"/>
      <c r="D621" s="3"/>
      <c r="E621" s="5"/>
      <c r="F621" s="7"/>
      <c r="G621" s="7"/>
      <c r="H621" s="8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3"/>
      <c r="B622" s="107"/>
      <c r="C622" s="3"/>
      <c r="D622" s="3"/>
      <c r="E622" s="5"/>
      <c r="F622" s="7"/>
      <c r="G622" s="7"/>
      <c r="H622" s="8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3"/>
      <c r="B623" s="107"/>
      <c r="C623" s="3"/>
      <c r="D623" s="3"/>
      <c r="E623" s="5"/>
      <c r="F623" s="7"/>
      <c r="G623" s="7"/>
      <c r="H623" s="8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3"/>
      <c r="B624" s="107"/>
      <c r="C624" s="3"/>
      <c r="D624" s="3"/>
      <c r="E624" s="5"/>
      <c r="F624" s="7"/>
      <c r="G624" s="7"/>
      <c r="H624" s="8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3"/>
      <c r="B625" s="107"/>
      <c r="C625" s="3"/>
      <c r="D625" s="3"/>
      <c r="E625" s="5"/>
      <c r="F625" s="7"/>
      <c r="G625" s="7"/>
      <c r="H625" s="8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3"/>
      <c r="B626" s="107"/>
      <c r="C626" s="3"/>
      <c r="D626" s="3"/>
      <c r="E626" s="5"/>
      <c r="F626" s="7"/>
      <c r="G626" s="7"/>
      <c r="H626" s="8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3"/>
      <c r="B627" s="107"/>
      <c r="C627" s="3"/>
      <c r="D627" s="3"/>
      <c r="E627" s="5"/>
      <c r="F627" s="7"/>
      <c r="G627" s="7"/>
      <c r="H627" s="8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3"/>
      <c r="B628" s="107"/>
      <c r="C628" s="3"/>
      <c r="D628" s="3"/>
      <c r="E628" s="5"/>
      <c r="F628" s="7"/>
      <c r="G628" s="7"/>
      <c r="H628" s="8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3"/>
      <c r="B629" s="107"/>
      <c r="C629" s="3"/>
      <c r="D629" s="3"/>
      <c r="E629" s="5"/>
      <c r="F629" s="7"/>
      <c r="G629" s="7"/>
      <c r="H629" s="8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3"/>
      <c r="B630" s="107"/>
      <c r="C630" s="3"/>
      <c r="D630" s="3"/>
      <c r="E630" s="5"/>
      <c r="F630" s="7"/>
      <c r="G630" s="7"/>
      <c r="H630" s="8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3"/>
      <c r="B631" s="107"/>
      <c r="C631" s="3"/>
      <c r="D631" s="3"/>
      <c r="E631" s="5"/>
      <c r="F631" s="7"/>
      <c r="G631" s="7"/>
      <c r="H631" s="8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3"/>
      <c r="B632" s="107"/>
      <c r="C632" s="3"/>
      <c r="D632" s="3"/>
      <c r="E632" s="5"/>
      <c r="F632" s="7"/>
      <c r="G632" s="7"/>
      <c r="H632" s="8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3"/>
      <c r="B633" s="107"/>
      <c r="C633" s="3"/>
      <c r="D633" s="3"/>
      <c r="E633" s="5"/>
      <c r="F633" s="7"/>
      <c r="G633" s="7"/>
      <c r="H633" s="8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3"/>
      <c r="B634" s="107"/>
      <c r="C634" s="3"/>
      <c r="D634" s="3"/>
      <c r="E634" s="5"/>
      <c r="F634" s="7"/>
      <c r="G634" s="7"/>
      <c r="H634" s="8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3"/>
      <c r="B635" s="107"/>
      <c r="C635" s="3"/>
      <c r="D635" s="3"/>
      <c r="E635" s="5"/>
      <c r="F635" s="7"/>
      <c r="G635" s="7"/>
      <c r="H635" s="8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3"/>
      <c r="B636" s="107"/>
      <c r="C636" s="3"/>
      <c r="D636" s="3"/>
      <c r="E636" s="5"/>
      <c r="F636" s="7"/>
      <c r="G636" s="7"/>
      <c r="H636" s="8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3"/>
      <c r="B637" s="107"/>
      <c r="C637" s="3"/>
      <c r="D637" s="3"/>
      <c r="E637" s="5"/>
      <c r="F637" s="7"/>
      <c r="G637" s="7"/>
      <c r="H637" s="8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3"/>
      <c r="B638" s="107"/>
      <c r="C638" s="3"/>
      <c r="D638" s="3"/>
      <c r="E638" s="5"/>
      <c r="F638" s="7"/>
      <c r="G638" s="7"/>
      <c r="H638" s="8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3"/>
      <c r="B639" s="107"/>
      <c r="C639" s="3"/>
      <c r="D639" s="3"/>
      <c r="E639" s="5"/>
      <c r="F639" s="7"/>
      <c r="G639" s="7"/>
      <c r="H639" s="8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3"/>
      <c r="B640" s="107"/>
      <c r="C640" s="3"/>
      <c r="D640" s="3"/>
      <c r="E640" s="5"/>
      <c r="F640" s="7"/>
      <c r="G640" s="7"/>
      <c r="H640" s="8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3"/>
      <c r="B641" s="107"/>
      <c r="C641" s="3"/>
      <c r="D641" s="3"/>
      <c r="E641" s="5"/>
      <c r="F641" s="7"/>
      <c r="G641" s="7"/>
      <c r="H641" s="8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3"/>
      <c r="B642" s="107"/>
      <c r="C642" s="3"/>
      <c r="D642" s="3"/>
      <c r="E642" s="5"/>
      <c r="F642" s="7"/>
      <c r="G642" s="7"/>
      <c r="H642" s="8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3"/>
      <c r="B643" s="107"/>
      <c r="C643" s="3"/>
      <c r="D643" s="3"/>
      <c r="E643" s="5"/>
      <c r="F643" s="7"/>
      <c r="G643" s="7"/>
      <c r="H643" s="8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3"/>
      <c r="B644" s="107"/>
      <c r="C644" s="3"/>
      <c r="D644" s="3"/>
      <c r="E644" s="5"/>
      <c r="F644" s="7"/>
      <c r="G644" s="7"/>
      <c r="H644" s="8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3"/>
      <c r="B645" s="107"/>
      <c r="C645" s="3"/>
      <c r="D645" s="3"/>
      <c r="E645" s="5"/>
      <c r="F645" s="7"/>
      <c r="G645" s="7"/>
      <c r="H645" s="8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3"/>
      <c r="B646" s="107"/>
      <c r="C646" s="3"/>
      <c r="D646" s="3"/>
      <c r="E646" s="5"/>
      <c r="F646" s="7"/>
      <c r="G646" s="7"/>
      <c r="H646" s="8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3"/>
      <c r="B647" s="107"/>
      <c r="C647" s="3"/>
      <c r="D647" s="3"/>
      <c r="E647" s="5"/>
      <c r="F647" s="7"/>
      <c r="G647" s="7"/>
      <c r="H647" s="8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3"/>
      <c r="B648" s="107"/>
      <c r="C648" s="3"/>
      <c r="D648" s="3"/>
      <c r="E648" s="5"/>
      <c r="F648" s="7"/>
      <c r="G648" s="7"/>
      <c r="H648" s="8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3"/>
      <c r="B649" s="107"/>
      <c r="C649" s="3"/>
      <c r="D649" s="3"/>
      <c r="E649" s="5"/>
      <c r="F649" s="7"/>
      <c r="G649" s="7"/>
      <c r="H649" s="8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3"/>
      <c r="B650" s="107"/>
      <c r="C650" s="3"/>
      <c r="D650" s="3"/>
      <c r="E650" s="5"/>
      <c r="F650" s="7"/>
      <c r="G650" s="7"/>
      <c r="H650" s="8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3"/>
      <c r="B651" s="107"/>
      <c r="C651" s="3"/>
      <c r="D651" s="3"/>
      <c r="E651" s="5"/>
      <c r="F651" s="7"/>
      <c r="G651" s="7"/>
      <c r="H651" s="8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3"/>
      <c r="B652" s="107"/>
      <c r="C652" s="3"/>
      <c r="D652" s="3"/>
      <c r="E652" s="5"/>
      <c r="F652" s="7"/>
      <c r="G652" s="7"/>
      <c r="H652" s="8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3"/>
      <c r="B653" s="107"/>
      <c r="C653" s="3"/>
      <c r="D653" s="3"/>
      <c r="E653" s="5"/>
      <c r="F653" s="7"/>
      <c r="G653" s="7"/>
      <c r="H653" s="8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3"/>
      <c r="B654" s="107"/>
      <c r="C654" s="3"/>
      <c r="D654" s="3"/>
      <c r="E654" s="5"/>
      <c r="F654" s="7"/>
      <c r="G654" s="7"/>
      <c r="H654" s="8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3"/>
      <c r="B655" s="107"/>
      <c r="C655" s="3"/>
      <c r="D655" s="3"/>
      <c r="E655" s="5"/>
      <c r="F655" s="7"/>
      <c r="G655" s="7"/>
      <c r="H655" s="8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3"/>
      <c r="B656" s="107"/>
      <c r="C656" s="3"/>
      <c r="D656" s="3"/>
      <c r="E656" s="5"/>
      <c r="F656" s="7"/>
      <c r="G656" s="7"/>
      <c r="H656" s="8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3"/>
      <c r="B657" s="107"/>
      <c r="C657" s="3"/>
      <c r="D657" s="3"/>
      <c r="E657" s="5"/>
      <c r="F657" s="7"/>
      <c r="G657" s="7"/>
      <c r="H657" s="8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3"/>
      <c r="B658" s="107"/>
      <c r="C658" s="3"/>
      <c r="D658" s="3"/>
      <c r="E658" s="5"/>
      <c r="F658" s="7"/>
      <c r="G658" s="7"/>
      <c r="H658" s="8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3"/>
      <c r="B659" s="107"/>
      <c r="C659" s="3"/>
      <c r="D659" s="3"/>
      <c r="E659" s="5"/>
      <c r="F659" s="7"/>
      <c r="G659" s="7"/>
      <c r="H659" s="8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3"/>
      <c r="B660" s="107"/>
      <c r="C660" s="3"/>
      <c r="D660" s="3"/>
      <c r="E660" s="5"/>
      <c r="F660" s="7"/>
      <c r="G660" s="7"/>
      <c r="H660" s="8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3"/>
      <c r="B661" s="107"/>
      <c r="C661" s="3"/>
      <c r="D661" s="3"/>
      <c r="E661" s="5"/>
      <c r="F661" s="7"/>
      <c r="G661" s="7"/>
      <c r="H661" s="8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3"/>
      <c r="B662" s="107"/>
      <c r="C662" s="3"/>
      <c r="D662" s="3"/>
      <c r="E662" s="5"/>
      <c r="F662" s="7"/>
      <c r="G662" s="7"/>
      <c r="H662" s="8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3"/>
      <c r="B663" s="107"/>
      <c r="C663" s="3"/>
      <c r="D663" s="3"/>
      <c r="E663" s="5"/>
      <c r="F663" s="7"/>
      <c r="G663" s="7"/>
      <c r="H663" s="8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3"/>
      <c r="B664" s="107"/>
      <c r="C664" s="3"/>
      <c r="D664" s="3"/>
      <c r="E664" s="5"/>
      <c r="F664" s="7"/>
      <c r="G664" s="7"/>
      <c r="H664" s="8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3"/>
      <c r="B665" s="107"/>
      <c r="C665" s="3"/>
      <c r="D665" s="3"/>
      <c r="E665" s="5"/>
      <c r="F665" s="7"/>
      <c r="G665" s="7"/>
      <c r="H665" s="8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3"/>
      <c r="B666" s="107"/>
      <c r="C666" s="3"/>
      <c r="D666" s="3"/>
      <c r="E666" s="5"/>
      <c r="F666" s="7"/>
      <c r="G666" s="7"/>
      <c r="H666" s="8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3"/>
      <c r="B667" s="107"/>
      <c r="C667" s="3"/>
      <c r="D667" s="3"/>
      <c r="E667" s="5"/>
      <c r="F667" s="7"/>
      <c r="G667" s="7"/>
      <c r="H667" s="8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3"/>
      <c r="B668" s="107"/>
      <c r="C668" s="3"/>
      <c r="D668" s="3"/>
      <c r="E668" s="5"/>
      <c r="F668" s="7"/>
      <c r="G668" s="7"/>
      <c r="H668" s="8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3"/>
      <c r="B669" s="107"/>
      <c r="C669" s="3"/>
      <c r="D669" s="3"/>
      <c r="E669" s="5"/>
      <c r="F669" s="7"/>
      <c r="G669" s="7"/>
      <c r="H669" s="8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3"/>
      <c r="B670" s="107"/>
      <c r="C670" s="3"/>
      <c r="D670" s="3"/>
      <c r="E670" s="5"/>
      <c r="F670" s="7"/>
      <c r="G670" s="7"/>
      <c r="H670" s="8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3"/>
      <c r="B671" s="107"/>
      <c r="C671" s="3"/>
      <c r="D671" s="3"/>
      <c r="E671" s="5"/>
      <c r="F671" s="7"/>
      <c r="G671" s="7"/>
      <c r="H671" s="8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3"/>
      <c r="B672" s="107"/>
      <c r="C672" s="3"/>
      <c r="D672" s="3"/>
      <c r="E672" s="5"/>
      <c r="F672" s="7"/>
      <c r="G672" s="7"/>
      <c r="H672" s="8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3"/>
      <c r="B673" s="107"/>
      <c r="C673" s="3"/>
      <c r="D673" s="3"/>
      <c r="E673" s="5"/>
      <c r="F673" s="7"/>
      <c r="G673" s="7"/>
      <c r="H673" s="8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3"/>
      <c r="B674" s="107"/>
      <c r="C674" s="3"/>
      <c r="D674" s="3"/>
      <c r="E674" s="5"/>
      <c r="F674" s="7"/>
      <c r="G674" s="7"/>
      <c r="H674" s="8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3"/>
      <c r="B675" s="107"/>
      <c r="C675" s="3"/>
      <c r="D675" s="3"/>
      <c r="E675" s="5"/>
      <c r="F675" s="7"/>
      <c r="G675" s="7"/>
      <c r="H675" s="8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3"/>
      <c r="B676" s="107"/>
      <c r="C676" s="3"/>
      <c r="D676" s="3"/>
      <c r="E676" s="5"/>
      <c r="F676" s="7"/>
      <c r="G676" s="7"/>
      <c r="H676" s="8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3"/>
      <c r="B677" s="107"/>
      <c r="C677" s="3"/>
      <c r="D677" s="3"/>
      <c r="E677" s="5"/>
      <c r="F677" s="7"/>
      <c r="G677" s="7"/>
      <c r="H677" s="8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3"/>
      <c r="B678" s="107"/>
      <c r="C678" s="3"/>
      <c r="D678" s="3"/>
      <c r="E678" s="5"/>
      <c r="F678" s="7"/>
      <c r="G678" s="7"/>
      <c r="H678" s="8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3"/>
      <c r="B679" s="107"/>
      <c r="C679" s="3"/>
      <c r="D679" s="3"/>
      <c r="E679" s="5"/>
      <c r="F679" s="7"/>
      <c r="G679" s="7"/>
      <c r="H679" s="8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3"/>
      <c r="B680" s="107"/>
      <c r="C680" s="3"/>
      <c r="D680" s="3"/>
      <c r="E680" s="5"/>
      <c r="F680" s="7"/>
      <c r="G680" s="7"/>
      <c r="H680" s="8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3"/>
      <c r="B681" s="107"/>
      <c r="C681" s="3"/>
      <c r="D681" s="3"/>
      <c r="E681" s="5"/>
      <c r="F681" s="7"/>
      <c r="G681" s="7"/>
      <c r="H681" s="8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3"/>
      <c r="B682" s="107"/>
      <c r="C682" s="3"/>
      <c r="D682" s="3"/>
      <c r="E682" s="5"/>
      <c r="F682" s="7"/>
      <c r="G682" s="7"/>
      <c r="H682" s="8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3"/>
      <c r="B683" s="107"/>
      <c r="C683" s="3"/>
      <c r="D683" s="3"/>
      <c r="E683" s="5"/>
      <c r="F683" s="7"/>
      <c r="G683" s="7"/>
      <c r="H683" s="8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3"/>
      <c r="B684" s="107"/>
      <c r="C684" s="3"/>
      <c r="D684" s="3"/>
      <c r="E684" s="5"/>
      <c r="F684" s="7"/>
      <c r="G684" s="7"/>
      <c r="H684" s="8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3"/>
      <c r="B685" s="107"/>
      <c r="C685" s="3"/>
      <c r="D685" s="3"/>
      <c r="E685" s="5"/>
      <c r="F685" s="7"/>
      <c r="G685" s="7"/>
      <c r="H685" s="8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3"/>
      <c r="B686" s="107"/>
      <c r="C686" s="3"/>
      <c r="D686" s="3"/>
      <c r="E686" s="5"/>
      <c r="F686" s="7"/>
      <c r="G686" s="7"/>
      <c r="H686" s="8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3"/>
      <c r="B687" s="107"/>
      <c r="C687" s="3"/>
      <c r="D687" s="3"/>
      <c r="E687" s="5"/>
      <c r="F687" s="7"/>
      <c r="G687" s="7"/>
      <c r="H687" s="8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3"/>
      <c r="B688" s="107"/>
      <c r="C688" s="3"/>
      <c r="D688" s="3"/>
      <c r="E688" s="5"/>
      <c r="F688" s="7"/>
      <c r="G688" s="7"/>
      <c r="H688" s="8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3"/>
      <c r="B689" s="107"/>
      <c r="C689" s="3"/>
      <c r="D689" s="3"/>
      <c r="E689" s="5"/>
      <c r="F689" s="7"/>
      <c r="G689" s="7"/>
      <c r="H689" s="8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3"/>
      <c r="B690" s="107"/>
      <c r="C690" s="3"/>
      <c r="D690" s="3"/>
      <c r="E690" s="5"/>
      <c r="F690" s="7"/>
      <c r="G690" s="7"/>
      <c r="H690" s="8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3"/>
      <c r="B691" s="107"/>
      <c r="C691" s="3"/>
      <c r="D691" s="3"/>
      <c r="E691" s="5"/>
      <c r="F691" s="7"/>
      <c r="G691" s="7"/>
      <c r="H691" s="8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3"/>
      <c r="B692" s="107"/>
      <c r="C692" s="3"/>
      <c r="D692" s="3"/>
      <c r="E692" s="5"/>
      <c r="F692" s="7"/>
      <c r="G692" s="7"/>
      <c r="H692" s="8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3"/>
      <c r="B693" s="107"/>
      <c r="C693" s="3"/>
      <c r="D693" s="3"/>
      <c r="E693" s="5"/>
      <c r="F693" s="7"/>
      <c r="G693" s="7"/>
      <c r="H693" s="8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3"/>
      <c r="B694" s="107"/>
      <c r="C694" s="3"/>
      <c r="D694" s="3"/>
      <c r="E694" s="5"/>
      <c r="F694" s="7"/>
      <c r="G694" s="7"/>
      <c r="H694" s="8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3"/>
      <c r="B695" s="107"/>
      <c r="C695" s="3"/>
      <c r="D695" s="3"/>
      <c r="E695" s="5"/>
      <c r="F695" s="7"/>
      <c r="G695" s="7"/>
      <c r="H695" s="8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3"/>
      <c r="B696" s="107"/>
      <c r="C696" s="3"/>
      <c r="D696" s="3"/>
      <c r="E696" s="5"/>
      <c r="F696" s="7"/>
      <c r="G696" s="7"/>
      <c r="H696" s="8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3"/>
      <c r="B697" s="107"/>
      <c r="C697" s="3"/>
      <c r="D697" s="3"/>
      <c r="E697" s="5"/>
      <c r="F697" s="7"/>
      <c r="G697" s="7"/>
      <c r="H697" s="8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3"/>
      <c r="B698" s="107"/>
      <c r="C698" s="3"/>
      <c r="D698" s="3"/>
      <c r="E698" s="5"/>
      <c r="F698" s="7"/>
      <c r="G698" s="7"/>
      <c r="H698" s="8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3"/>
      <c r="B699" s="107"/>
      <c r="C699" s="3"/>
      <c r="D699" s="3"/>
      <c r="E699" s="5"/>
      <c r="F699" s="7"/>
      <c r="G699" s="7"/>
      <c r="H699" s="8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3"/>
      <c r="B700" s="107"/>
      <c r="C700" s="3"/>
      <c r="D700" s="3"/>
      <c r="E700" s="5"/>
      <c r="F700" s="7"/>
      <c r="G700" s="7"/>
      <c r="H700" s="8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3"/>
      <c r="B701" s="107"/>
      <c r="C701" s="3"/>
      <c r="D701" s="3"/>
      <c r="E701" s="5"/>
      <c r="F701" s="7"/>
      <c r="G701" s="7"/>
      <c r="H701" s="8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3"/>
      <c r="B702" s="107"/>
      <c r="C702" s="3"/>
      <c r="D702" s="3"/>
      <c r="E702" s="5"/>
      <c r="F702" s="7"/>
      <c r="G702" s="7"/>
      <c r="H702" s="8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3"/>
      <c r="B703" s="107"/>
      <c r="C703" s="3"/>
      <c r="D703" s="3"/>
      <c r="E703" s="5"/>
      <c r="F703" s="7"/>
      <c r="G703" s="7"/>
      <c r="H703" s="8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3"/>
      <c r="B704" s="107"/>
      <c r="C704" s="3"/>
      <c r="D704" s="3"/>
      <c r="E704" s="5"/>
      <c r="F704" s="7"/>
      <c r="G704" s="7"/>
      <c r="H704" s="8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3"/>
      <c r="B705" s="107"/>
      <c r="C705" s="3"/>
      <c r="D705" s="3"/>
      <c r="E705" s="5"/>
      <c r="F705" s="7"/>
      <c r="G705" s="7"/>
      <c r="H705" s="8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3"/>
      <c r="B706" s="107"/>
      <c r="C706" s="3"/>
      <c r="D706" s="3"/>
      <c r="E706" s="5"/>
      <c r="F706" s="7"/>
      <c r="G706" s="7"/>
      <c r="H706" s="8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3"/>
      <c r="B707" s="107"/>
      <c r="C707" s="3"/>
      <c r="D707" s="3"/>
      <c r="E707" s="5"/>
      <c r="F707" s="7"/>
      <c r="G707" s="7"/>
      <c r="H707" s="8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3"/>
      <c r="B708" s="107"/>
      <c r="C708" s="3"/>
      <c r="D708" s="3"/>
      <c r="E708" s="5"/>
      <c r="F708" s="7"/>
      <c r="G708" s="7"/>
      <c r="H708" s="8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3"/>
      <c r="B709" s="107"/>
      <c r="C709" s="3"/>
      <c r="D709" s="3"/>
      <c r="E709" s="5"/>
      <c r="F709" s="7"/>
      <c r="G709" s="7"/>
      <c r="H709" s="8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3"/>
      <c r="B710" s="107"/>
      <c r="C710" s="3"/>
      <c r="D710" s="3"/>
      <c r="E710" s="5"/>
      <c r="F710" s="7"/>
      <c r="G710" s="7"/>
      <c r="H710" s="8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3"/>
      <c r="B711" s="107"/>
      <c r="C711" s="3"/>
      <c r="D711" s="3"/>
      <c r="E711" s="5"/>
      <c r="F711" s="7"/>
      <c r="G711" s="7"/>
      <c r="H711" s="8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3"/>
      <c r="B712" s="107"/>
      <c r="C712" s="3"/>
      <c r="D712" s="3"/>
      <c r="E712" s="5"/>
      <c r="F712" s="7"/>
      <c r="G712" s="7"/>
      <c r="H712" s="8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3"/>
      <c r="B713" s="107"/>
      <c r="C713" s="3"/>
      <c r="D713" s="3"/>
      <c r="E713" s="5"/>
      <c r="F713" s="7"/>
      <c r="G713" s="7"/>
      <c r="H713" s="8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3"/>
      <c r="B714" s="107"/>
      <c r="C714" s="3"/>
      <c r="D714" s="3"/>
      <c r="E714" s="5"/>
      <c r="F714" s="7"/>
      <c r="G714" s="7"/>
      <c r="H714" s="8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3"/>
      <c r="B715" s="107"/>
      <c r="C715" s="3"/>
      <c r="D715" s="3"/>
      <c r="E715" s="5"/>
      <c r="F715" s="7"/>
      <c r="G715" s="7"/>
      <c r="H715" s="8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3"/>
      <c r="B716" s="107"/>
      <c r="C716" s="3"/>
      <c r="D716" s="3"/>
      <c r="E716" s="5"/>
      <c r="F716" s="7"/>
      <c r="G716" s="7"/>
      <c r="H716" s="8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3"/>
      <c r="B717" s="107"/>
      <c r="C717" s="3"/>
      <c r="D717" s="3"/>
      <c r="E717" s="5"/>
      <c r="F717" s="7"/>
      <c r="G717" s="7"/>
      <c r="H717" s="8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3"/>
      <c r="B718" s="107"/>
      <c r="C718" s="3"/>
      <c r="D718" s="3"/>
      <c r="E718" s="5"/>
      <c r="F718" s="7"/>
      <c r="G718" s="7"/>
      <c r="H718" s="8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3"/>
      <c r="B719" s="107"/>
      <c r="C719" s="3"/>
      <c r="D719" s="3"/>
      <c r="E719" s="5"/>
      <c r="F719" s="7"/>
      <c r="G719" s="7"/>
      <c r="H719" s="8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3"/>
      <c r="B720" s="107"/>
      <c r="C720" s="3"/>
      <c r="D720" s="3"/>
      <c r="E720" s="5"/>
      <c r="F720" s="7"/>
      <c r="G720" s="7"/>
      <c r="H720" s="8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3"/>
      <c r="B721" s="107"/>
      <c r="C721" s="3"/>
      <c r="D721" s="3"/>
      <c r="E721" s="5"/>
      <c r="F721" s="7"/>
      <c r="G721" s="7"/>
      <c r="H721" s="8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3"/>
      <c r="B722" s="107"/>
      <c r="C722" s="3"/>
      <c r="D722" s="3"/>
      <c r="E722" s="5"/>
      <c r="F722" s="7"/>
      <c r="G722" s="7"/>
      <c r="H722" s="8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3"/>
      <c r="B723" s="107"/>
      <c r="C723" s="3"/>
      <c r="D723" s="3"/>
      <c r="E723" s="5"/>
      <c r="F723" s="7"/>
      <c r="G723" s="7"/>
      <c r="H723" s="8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3"/>
      <c r="B724" s="107"/>
      <c r="C724" s="3"/>
      <c r="D724" s="3"/>
      <c r="E724" s="5"/>
      <c r="F724" s="7"/>
      <c r="G724" s="7"/>
      <c r="H724" s="8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3"/>
      <c r="B725" s="107"/>
      <c r="C725" s="3"/>
      <c r="D725" s="3"/>
      <c r="E725" s="5"/>
      <c r="F725" s="7"/>
      <c r="G725" s="7"/>
      <c r="H725" s="8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3"/>
      <c r="B726" s="107"/>
      <c r="C726" s="3"/>
      <c r="D726" s="3"/>
      <c r="E726" s="5"/>
      <c r="F726" s="7"/>
      <c r="G726" s="7"/>
      <c r="H726" s="8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3"/>
      <c r="B727" s="107"/>
      <c r="C727" s="3"/>
      <c r="D727" s="3"/>
      <c r="E727" s="5"/>
      <c r="F727" s="7"/>
      <c r="G727" s="7"/>
      <c r="H727" s="8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3"/>
      <c r="B728" s="107"/>
      <c r="C728" s="3"/>
      <c r="D728" s="3"/>
      <c r="E728" s="5"/>
      <c r="F728" s="7"/>
      <c r="G728" s="7"/>
      <c r="H728" s="8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3"/>
      <c r="B729" s="107"/>
      <c r="C729" s="3"/>
      <c r="D729" s="3"/>
      <c r="E729" s="5"/>
      <c r="F729" s="7"/>
      <c r="G729" s="7"/>
      <c r="H729" s="8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3"/>
      <c r="B730" s="107"/>
      <c r="C730" s="3"/>
      <c r="D730" s="3"/>
      <c r="E730" s="5"/>
      <c r="F730" s="7"/>
      <c r="G730" s="7"/>
      <c r="H730" s="8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3"/>
      <c r="B731" s="107"/>
      <c r="C731" s="3"/>
      <c r="D731" s="3"/>
      <c r="E731" s="5"/>
      <c r="F731" s="7"/>
      <c r="G731" s="7"/>
      <c r="H731" s="8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3"/>
      <c r="B732" s="107"/>
      <c r="C732" s="3"/>
      <c r="D732" s="3"/>
      <c r="E732" s="5"/>
      <c r="F732" s="7"/>
      <c r="G732" s="7"/>
      <c r="H732" s="8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3"/>
      <c r="B733" s="107"/>
      <c r="C733" s="3"/>
      <c r="D733" s="3"/>
      <c r="E733" s="5"/>
      <c r="F733" s="7"/>
      <c r="G733" s="7"/>
      <c r="H733" s="8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3"/>
      <c r="B734" s="107"/>
      <c r="C734" s="3"/>
      <c r="D734" s="3"/>
      <c r="E734" s="5"/>
      <c r="F734" s="7"/>
      <c r="G734" s="7"/>
      <c r="H734" s="8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3"/>
      <c r="B735" s="107"/>
      <c r="C735" s="3"/>
      <c r="D735" s="3"/>
      <c r="E735" s="5"/>
      <c r="F735" s="7"/>
      <c r="G735" s="7"/>
      <c r="H735" s="8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3"/>
      <c r="B736" s="107"/>
      <c r="C736" s="3"/>
      <c r="D736" s="3"/>
      <c r="E736" s="5"/>
      <c r="F736" s="7"/>
      <c r="G736" s="7"/>
      <c r="H736" s="8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3"/>
      <c r="B737" s="107"/>
      <c r="C737" s="3"/>
      <c r="D737" s="3"/>
      <c r="E737" s="5"/>
      <c r="F737" s="7"/>
      <c r="G737" s="7"/>
      <c r="H737" s="8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3"/>
      <c r="B738" s="107"/>
      <c r="C738" s="3"/>
      <c r="D738" s="3"/>
      <c r="E738" s="5"/>
      <c r="F738" s="7"/>
      <c r="G738" s="7"/>
      <c r="H738" s="8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3"/>
      <c r="B739" s="107"/>
      <c r="C739" s="3"/>
      <c r="D739" s="3"/>
      <c r="E739" s="5"/>
      <c r="F739" s="7"/>
      <c r="G739" s="7"/>
      <c r="H739" s="8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3"/>
      <c r="B740" s="107"/>
      <c r="C740" s="3"/>
      <c r="D740" s="3"/>
      <c r="E740" s="5"/>
      <c r="F740" s="7"/>
      <c r="G740" s="7"/>
      <c r="H740" s="8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3"/>
      <c r="B741" s="107"/>
      <c r="C741" s="3"/>
      <c r="D741" s="3"/>
      <c r="E741" s="5"/>
      <c r="F741" s="7"/>
      <c r="G741" s="7"/>
      <c r="H741" s="8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3"/>
      <c r="B742" s="107"/>
      <c r="C742" s="3"/>
      <c r="D742" s="3"/>
      <c r="E742" s="5"/>
      <c r="F742" s="7"/>
      <c r="G742" s="7"/>
      <c r="H742" s="8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3"/>
      <c r="B743" s="107"/>
      <c r="C743" s="3"/>
      <c r="D743" s="3"/>
      <c r="E743" s="5"/>
      <c r="F743" s="7"/>
      <c r="G743" s="7"/>
      <c r="H743" s="8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3"/>
      <c r="B744" s="107"/>
      <c r="C744" s="3"/>
      <c r="D744" s="3"/>
      <c r="E744" s="5"/>
      <c r="F744" s="7"/>
      <c r="G744" s="7"/>
      <c r="H744" s="8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3"/>
      <c r="B745" s="107"/>
      <c r="C745" s="3"/>
      <c r="D745" s="3"/>
      <c r="E745" s="5"/>
      <c r="F745" s="7"/>
      <c r="G745" s="7"/>
      <c r="H745" s="8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3"/>
      <c r="B746" s="107"/>
      <c r="C746" s="3"/>
      <c r="D746" s="3"/>
      <c r="E746" s="5"/>
      <c r="F746" s="7"/>
      <c r="G746" s="7"/>
      <c r="H746" s="8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3"/>
      <c r="B747" s="107"/>
      <c r="C747" s="3"/>
      <c r="D747" s="3"/>
      <c r="E747" s="5"/>
      <c r="F747" s="7"/>
      <c r="G747" s="7"/>
      <c r="H747" s="8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3"/>
      <c r="B748" s="107"/>
      <c r="C748" s="3"/>
      <c r="D748" s="3"/>
      <c r="E748" s="5"/>
      <c r="F748" s="7"/>
      <c r="G748" s="7"/>
      <c r="H748" s="8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3"/>
      <c r="B749" s="107"/>
      <c r="C749" s="3"/>
      <c r="D749" s="3"/>
      <c r="E749" s="5"/>
      <c r="F749" s="7"/>
      <c r="G749" s="7"/>
      <c r="H749" s="8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3"/>
      <c r="B750" s="107"/>
      <c r="C750" s="3"/>
      <c r="D750" s="3"/>
      <c r="E750" s="5"/>
      <c r="F750" s="7"/>
      <c r="G750" s="7"/>
      <c r="H750" s="8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3"/>
      <c r="B751" s="107"/>
      <c r="C751" s="3"/>
      <c r="D751" s="3"/>
      <c r="E751" s="5"/>
      <c r="F751" s="7"/>
      <c r="G751" s="7"/>
      <c r="H751" s="8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3"/>
      <c r="B752" s="107"/>
      <c r="C752" s="3"/>
      <c r="D752" s="3"/>
      <c r="E752" s="5"/>
      <c r="F752" s="7"/>
      <c r="G752" s="7"/>
      <c r="H752" s="8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3"/>
      <c r="B753" s="107"/>
      <c r="C753" s="3"/>
      <c r="D753" s="3"/>
      <c r="E753" s="5"/>
      <c r="F753" s="7"/>
      <c r="G753" s="7"/>
      <c r="H753" s="8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3"/>
      <c r="B754" s="107"/>
      <c r="C754" s="3"/>
      <c r="D754" s="3"/>
      <c r="E754" s="5"/>
      <c r="F754" s="7"/>
      <c r="G754" s="7"/>
      <c r="H754" s="8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3"/>
      <c r="B755" s="107"/>
      <c r="C755" s="3"/>
      <c r="D755" s="3"/>
      <c r="E755" s="5"/>
      <c r="F755" s="7"/>
      <c r="G755" s="7"/>
      <c r="H755" s="8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3"/>
      <c r="B756" s="107"/>
      <c r="C756" s="3"/>
      <c r="D756" s="3"/>
      <c r="E756" s="5"/>
      <c r="F756" s="7"/>
      <c r="G756" s="7"/>
      <c r="H756" s="8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3"/>
      <c r="B757" s="107"/>
      <c r="C757" s="3"/>
      <c r="D757" s="3"/>
      <c r="E757" s="5"/>
      <c r="F757" s="7"/>
      <c r="G757" s="7"/>
      <c r="H757" s="8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3"/>
      <c r="B758" s="107"/>
      <c r="C758" s="3"/>
      <c r="D758" s="3"/>
      <c r="E758" s="5"/>
      <c r="F758" s="7"/>
      <c r="G758" s="7"/>
      <c r="H758" s="8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3"/>
      <c r="B759" s="107"/>
      <c r="C759" s="3"/>
      <c r="D759" s="3"/>
      <c r="E759" s="5"/>
      <c r="F759" s="7"/>
      <c r="G759" s="7"/>
      <c r="H759" s="8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3"/>
      <c r="B760" s="107"/>
      <c r="C760" s="3"/>
      <c r="D760" s="3"/>
      <c r="E760" s="5"/>
      <c r="F760" s="7"/>
      <c r="G760" s="7"/>
      <c r="H760" s="8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3"/>
      <c r="B761" s="107"/>
      <c r="C761" s="3"/>
      <c r="D761" s="3"/>
      <c r="E761" s="5"/>
      <c r="F761" s="7"/>
      <c r="G761" s="7"/>
      <c r="H761" s="8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3"/>
      <c r="B762" s="107"/>
      <c r="C762" s="3"/>
      <c r="D762" s="3"/>
      <c r="E762" s="5"/>
      <c r="F762" s="7"/>
      <c r="G762" s="7"/>
      <c r="H762" s="8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3"/>
      <c r="B763" s="107"/>
      <c r="C763" s="3"/>
      <c r="D763" s="3"/>
      <c r="E763" s="5"/>
      <c r="F763" s="7"/>
      <c r="G763" s="7"/>
      <c r="H763" s="8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3"/>
      <c r="B764" s="107"/>
      <c r="C764" s="3"/>
      <c r="D764" s="3"/>
      <c r="E764" s="5"/>
      <c r="F764" s="7"/>
      <c r="G764" s="7"/>
      <c r="H764" s="8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3"/>
      <c r="B765" s="107"/>
      <c r="C765" s="3"/>
      <c r="D765" s="3"/>
      <c r="E765" s="5"/>
      <c r="F765" s="7"/>
      <c r="G765" s="7"/>
      <c r="H765" s="8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3"/>
      <c r="B766" s="107"/>
      <c r="C766" s="3"/>
      <c r="D766" s="3"/>
      <c r="E766" s="5"/>
      <c r="F766" s="7"/>
      <c r="G766" s="7"/>
      <c r="H766" s="8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3"/>
      <c r="B767" s="107"/>
      <c r="C767" s="3"/>
      <c r="D767" s="3"/>
      <c r="E767" s="5"/>
      <c r="F767" s="7"/>
      <c r="G767" s="7"/>
      <c r="H767" s="8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3"/>
      <c r="B768" s="107"/>
      <c r="C768" s="3"/>
      <c r="D768" s="3"/>
      <c r="E768" s="5"/>
      <c r="F768" s="7"/>
      <c r="G768" s="7"/>
      <c r="H768" s="8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3"/>
      <c r="B769" s="107"/>
      <c r="C769" s="3"/>
      <c r="D769" s="3"/>
      <c r="E769" s="5"/>
      <c r="F769" s="7"/>
      <c r="G769" s="7"/>
      <c r="H769" s="8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3"/>
      <c r="B770" s="107"/>
      <c r="C770" s="3"/>
      <c r="D770" s="3"/>
      <c r="E770" s="5"/>
      <c r="F770" s="7"/>
      <c r="G770" s="7"/>
      <c r="H770" s="8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3"/>
      <c r="B771" s="107"/>
      <c r="C771" s="3"/>
      <c r="D771" s="3"/>
      <c r="E771" s="5"/>
      <c r="F771" s="7"/>
      <c r="G771" s="7"/>
      <c r="H771" s="8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3"/>
      <c r="B772" s="107"/>
      <c r="C772" s="3"/>
      <c r="D772" s="3"/>
      <c r="E772" s="5"/>
      <c r="F772" s="7"/>
      <c r="G772" s="7"/>
      <c r="H772" s="8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3"/>
      <c r="B773" s="107"/>
      <c r="C773" s="3"/>
      <c r="D773" s="3"/>
      <c r="E773" s="5"/>
      <c r="F773" s="7"/>
      <c r="G773" s="7"/>
      <c r="H773" s="8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3"/>
      <c r="B774" s="107"/>
      <c r="C774" s="3"/>
      <c r="D774" s="3"/>
      <c r="E774" s="5"/>
      <c r="F774" s="7"/>
      <c r="G774" s="7"/>
      <c r="H774" s="8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3"/>
      <c r="B775" s="107"/>
      <c r="C775" s="3"/>
      <c r="D775" s="3"/>
      <c r="E775" s="5"/>
      <c r="F775" s="7"/>
      <c r="G775" s="7"/>
      <c r="H775" s="8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3"/>
      <c r="B776" s="107"/>
      <c r="C776" s="3"/>
      <c r="D776" s="3"/>
      <c r="E776" s="5"/>
      <c r="F776" s="7"/>
      <c r="G776" s="7"/>
      <c r="H776" s="8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3"/>
      <c r="B777" s="107"/>
      <c r="C777" s="3"/>
      <c r="D777" s="3"/>
      <c r="E777" s="5"/>
      <c r="F777" s="7"/>
      <c r="G777" s="7"/>
      <c r="H777" s="8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3"/>
      <c r="B778" s="107"/>
      <c r="C778" s="3"/>
      <c r="D778" s="3"/>
      <c r="E778" s="5"/>
      <c r="F778" s="7"/>
      <c r="G778" s="7"/>
      <c r="H778" s="8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3"/>
      <c r="B779" s="107"/>
      <c r="C779" s="3"/>
      <c r="D779" s="3"/>
      <c r="E779" s="5"/>
      <c r="F779" s="7"/>
      <c r="G779" s="7"/>
      <c r="H779" s="8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3"/>
      <c r="B780" s="107"/>
      <c r="C780" s="3"/>
      <c r="D780" s="3"/>
      <c r="E780" s="5"/>
      <c r="F780" s="7"/>
      <c r="G780" s="7"/>
      <c r="H780" s="8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3"/>
      <c r="B781" s="107"/>
      <c r="C781" s="3"/>
      <c r="D781" s="3"/>
      <c r="E781" s="5"/>
      <c r="F781" s="7"/>
      <c r="G781" s="7"/>
      <c r="H781" s="8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3"/>
      <c r="B782" s="107"/>
      <c r="C782" s="3"/>
      <c r="D782" s="3"/>
      <c r="E782" s="5"/>
      <c r="F782" s="7"/>
      <c r="G782" s="7"/>
      <c r="H782" s="8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3"/>
      <c r="B783" s="107"/>
      <c r="C783" s="3"/>
      <c r="D783" s="3"/>
      <c r="E783" s="5"/>
      <c r="F783" s="7"/>
      <c r="G783" s="7"/>
      <c r="H783" s="8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3"/>
      <c r="B784" s="107"/>
      <c r="C784" s="3"/>
      <c r="D784" s="3"/>
      <c r="E784" s="5"/>
      <c r="F784" s="7"/>
      <c r="G784" s="7"/>
      <c r="H784" s="8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3"/>
      <c r="B785" s="107"/>
      <c r="C785" s="3"/>
      <c r="D785" s="3"/>
      <c r="E785" s="5"/>
      <c r="F785" s="7"/>
      <c r="G785" s="7"/>
      <c r="H785" s="8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3"/>
      <c r="B786" s="107"/>
      <c r="C786" s="3"/>
      <c r="D786" s="3"/>
      <c r="E786" s="5"/>
      <c r="F786" s="7"/>
      <c r="G786" s="7"/>
      <c r="H786" s="8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3"/>
      <c r="B787" s="107"/>
      <c r="C787" s="3"/>
      <c r="D787" s="3"/>
      <c r="E787" s="5"/>
      <c r="F787" s="7"/>
      <c r="G787" s="7"/>
      <c r="H787" s="8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3"/>
      <c r="B788" s="107"/>
      <c r="C788" s="3"/>
      <c r="D788" s="3"/>
      <c r="E788" s="5"/>
      <c r="F788" s="7"/>
      <c r="G788" s="7"/>
      <c r="H788" s="8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3"/>
      <c r="B789" s="107"/>
      <c r="C789" s="3"/>
      <c r="D789" s="3"/>
      <c r="E789" s="5"/>
      <c r="F789" s="7"/>
      <c r="G789" s="7"/>
      <c r="H789" s="8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3"/>
      <c r="B790" s="107"/>
      <c r="C790" s="3"/>
      <c r="D790" s="3"/>
      <c r="E790" s="5"/>
      <c r="F790" s="7"/>
      <c r="G790" s="7"/>
      <c r="H790" s="8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3"/>
      <c r="B791" s="107"/>
      <c r="C791" s="3"/>
      <c r="D791" s="3"/>
      <c r="E791" s="5"/>
      <c r="F791" s="7"/>
      <c r="G791" s="7"/>
      <c r="H791" s="8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3"/>
      <c r="B792" s="107"/>
      <c r="C792" s="3"/>
      <c r="D792" s="3"/>
      <c r="E792" s="5"/>
      <c r="F792" s="7"/>
      <c r="G792" s="7"/>
      <c r="H792" s="8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3"/>
      <c r="B793" s="107"/>
      <c r="C793" s="3"/>
      <c r="D793" s="3"/>
      <c r="E793" s="5"/>
      <c r="F793" s="7"/>
      <c r="G793" s="7"/>
      <c r="H793" s="8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3"/>
      <c r="B794" s="107"/>
      <c r="C794" s="3"/>
      <c r="D794" s="3"/>
      <c r="E794" s="5"/>
      <c r="F794" s="7"/>
      <c r="G794" s="7"/>
      <c r="H794" s="8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3"/>
      <c r="B795" s="107"/>
      <c r="C795" s="3"/>
      <c r="D795" s="3"/>
      <c r="E795" s="5"/>
      <c r="F795" s="7"/>
      <c r="G795" s="7"/>
      <c r="H795" s="8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3"/>
      <c r="B796" s="107"/>
      <c r="C796" s="3"/>
      <c r="D796" s="3"/>
      <c r="E796" s="5"/>
      <c r="F796" s="7"/>
      <c r="G796" s="7"/>
      <c r="H796" s="8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3"/>
      <c r="B797" s="107"/>
      <c r="C797" s="3"/>
      <c r="D797" s="3"/>
      <c r="E797" s="5"/>
      <c r="F797" s="7"/>
      <c r="G797" s="7"/>
      <c r="H797" s="8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3"/>
      <c r="B798" s="107"/>
      <c r="C798" s="3"/>
      <c r="D798" s="3"/>
      <c r="E798" s="5"/>
      <c r="F798" s="7"/>
      <c r="G798" s="7"/>
      <c r="H798" s="8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3"/>
      <c r="B799" s="107"/>
      <c r="C799" s="3"/>
      <c r="D799" s="3"/>
      <c r="E799" s="5"/>
      <c r="F799" s="7"/>
      <c r="G799" s="7"/>
      <c r="H799" s="8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3"/>
      <c r="B800" s="107"/>
      <c r="C800" s="3"/>
      <c r="D800" s="3"/>
      <c r="E800" s="5"/>
      <c r="F800" s="7"/>
      <c r="G800" s="7"/>
      <c r="H800" s="8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3"/>
      <c r="B801" s="107"/>
      <c r="C801" s="3"/>
      <c r="D801" s="3"/>
      <c r="E801" s="5"/>
      <c r="F801" s="7"/>
      <c r="G801" s="7"/>
      <c r="H801" s="8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3"/>
      <c r="B802" s="107"/>
      <c r="C802" s="3"/>
      <c r="D802" s="3"/>
      <c r="E802" s="5"/>
      <c r="F802" s="7"/>
      <c r="G802" s="7"/>
      <c r="H802" s="8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3"/>
      <c r="B803" s="107"/>
      <c r="C803" s="3"/>
      <c r="D803" s="3"/>
      <c r="E803" s="5"/>
      <c r="F803" s="7"/>
      <c r="G803" s="7"/>
      <c r="H803" s="8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3"/>
      <c r="B804" s="107"/>
      <c r="C804" s="3"/>
      <c r="D804" s="3"/>
      <c r="E804" s="5"/>
      <c r="F804" s="7"/>
      <c r="G804" s="7"/>
      <c r="H804" s="8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3"/>
      <c r="B805" s="107"/>
      <c r="C805" s="3"/>
      <c r="D805" s="3"/>
      <c r="E805" s="5"/>
      <c r="F805" s="7"/>
      <c r="G805" s="7"/>
      <c r="H805" s="8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3"/>
      <c r="B806" s="107"/>
      <c r="C806" s="3"/>
      <c r="D806" s="3"/>
      <c r="E806" s="5"/>
      <c r="F806" s="7"/>
      <c r="G806" s="7"/>
      <c r="H806" s="8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3"/>
      <c r="B807" s="107"/>
      <c r="C807" s="3"/>
      <c r="D807" s="3"/>
      <c r="E807" s="5"/>
      <c r="F807" s="7"/>
      <c r="G807" s="7"/>
      <c r="H807" s="8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3"/>
      <c r="B808" s="107"/>
      <c r="C808" s="3"/>
      <c r="D808" s="3"/>
      <c r="E808" s="5"/>
      <c r="F808" s="7"/>
      <c r="G808" s="7"/>
      <c r="H808" s="8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3"/>
      <c r="B809" s="107"/>
      <c r="C809" s="3"/>
      <c r="D809" s="3"/>
      <c r="E809" s="5"/>
      <c r="F809" s="7"/>
      <c r="G809" s="7"/>
      <c r="H809" s="8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3"/>
      <c r="B810" s="107"/>
      <c r="C810" s="3"/>
      <c r="D810" s="3"/>
      <c r="E810" s="5"/>
      <c r="F810" s="7"/>
      <c r="G810" s="7"/>
      <c r="H810" s="8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3"/>
      <c r="B811" s="107"/>
      <c r="C811" s="3"/>
      <c r="D811" s="3"/>
      <c r="E811" s="5"/>
      <c r="F811" s="7"/>
      <c r="G811" s="7"/>
      <c r="H811" s="8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3"/>
      <c r="B812" s="107"/>
      <c r="C812" s="3"/>
      <c r="D812" s="3"/>
      <c r="E812" s="5"/>
      <c r="F812" s="7"/>
      <c r="G812" s="7"/>
      <c r="H812" s="8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3"/>
      <c r="B813" s="107"/>
      <c r="C813" s="3"/>
      <c r="D813" s="3"/>
      <c r="E813" s="5"/>
      <c r="F813" s="7"/>
      <c r="G813" s="7"/>
      <c r="H813" s="8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3"/>
      <c r="B814" s="107"/>
      <c r="C814" s="3"/>
      <c r="D814" s="3"/>
      <c r="E814" s="5"/>
      <c r="F814" s="7"/>
      <c r="G814" s="7"/>
      <c r="H814" s="8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3"/>
      <c r="B815" s="107"/>
      <c r="C815" s="3"/>
      <c r="D815" s="3"/>
      <c r="E815" s="5"/>
      <c r="F815" s="7"/>
      <c r="G815" s="7"/>
      <c r="H815" s="8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3"/>
      <c r="B816" s="107"/>
      <c r="C816" s="3"/>
      <c r="D816" s="3"/>
      <c r="E816" s="5"/>
      <c r="F816" s="7"/>
      <c r="G816" s="7"/>
      <c r="H816" s="8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3"/>
      <c r="B817" s="107"/>
      <c r="C817" s="3"/>
      <c r="D817" s="3"/>
      <c r="E817" s="5"/>
      <c r="F817" s="7"/>
      <c r="G817" s="7"/>
      <c r="H817" s="8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3"/>
      <c r="B818" s="107"/>
      <c r="C818" s="3"/>
      <c r="D818" s="3"/>
      <c r="E818" s="5"/>
      <c r="F818" s="7"/>
      <c r="G818" s="7"/>
      <c r="H818" s="8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3"/>
      <c r="B819" s="107"/>
      <c r="C819" s="3"/>
      <c r="D819" s="3"/>
      <c r="E819" s="5"/>
      <c r="F819" s="7"/>
      <c r="G819" s="7"/>
      <c r="H819" s="8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3"/>
      <c r="B820" s="107"/>
      <c r="C820" s="3"/>
      <c r="D820" s="3"/>
      <c r="E820" s="5"/>
      <c r="F820" s="7"/>
      <c r="G820" s="7"/>
      <c r="H820" s="8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3"/>
      <c r="B821" s="107"/>
      <c r="C821" s="3"/>
      <c r="D821" s="3"/>
      <c r="E821" s="5"/>
      <c r="F821" s="7"/>
      <c r="G821" s="7"/>
      <c r="H821" s="8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3"/>
      <c r="B822" s="107"/>
      <c r="C822" s="3"/>
      <c r="D822" s="3"/>
      <c r="E822" s="5"/>
      <c r="F822" s="7"/>
      <c r="G822" s="7"/>
      <c r="H822" s="8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3"/>
      <c r="B823" s="107"/>
      <c r="C823" s="3"/>
      <c r="D823" s="3"/>
      <c r="E823" s="5"/>
      <c r="F823" s="7"/>
      <c r="G823" s="7"/>
      <c r="H823" s="8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3"/>
      <c r="B824" s="107"/>
      <c r="C824" s="3"/>
      <c r="D824" s="3"/>
      <c r="E824" s="5"/>
      <c r="F824" s="7"/>
      <c r="G824" s="7"/>
      <c r="H824" s="8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3"/>
      <c r="B825" s="107"/>
      <c r="C825" s="3"/>
      <c r="D825" s="3"/>
      <c r="E825" s="5"/>
      <c r="F825" s="7"/>
      <c r="G825" s="7"/>
      <c r="H825" s="8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3"/>
      <c r="B826" s="107"/>
      <c r="C826" s="3"/>
      <c r="D826" s="3"/>
      <c r="E826" s="5"/>
      <c r="F826" s="7"/>
      <c r="G826" s="7"/>
      <c r="H826" s="8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3"/>
      <c r="B827" s="107"/>
      <c r="C827" s="3"/>
      <c r="D827" s="3"/>
      <c r="E827" s="5"/>
      <c r="F827" s="7"/>
      <c r="G827" s="7"/>
      <c r="H827" s="8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3"/>
      <c r="B828" s="107"/>
      <c r="C828" s="3"/>
      <c r="D828" s="3"/>
      <c r="E828" s="5"/>
      <c r="F828" s="7"/>
      <c r="G828" s="7"/>
      <c r="H828" s="8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3"/>
      <c r="B829" s="107"/>
      <c r="C829" s="3"/>
      <c r="D829" s="3"/>
      <c r="E829" s="5"/>
      <c r="F829" s="7"/>
      <c r="G829" s="7"/>
      <c r="H829" s="8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3"/>
      <c r="B830" s="107"/>
      <c r="C830" s="3"/>
      <c r="D830" s="3"/>
      <c r="E830" s="5"/>
      <c r="F830" s="7"/>
      <c r="G830" s="7"/>
      <c r="H830" s="8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3"/>
      <c r="B831" s="107"/>
      <c r="C831" s="3"/>
      <c r="D831" s="3"/>
      <c r="E831" s="5"/>
      <c r="F831" s="7"/>
      <c r="G831" s="7"/>
      <c r="H831" s="8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3"/>
      <c r="B832" s="107"/>
      <c r="C832" s="3"/>
      <c r="D832" s="3"/>
      <c r="E832" s="5"/>
      <c r="F832" s="7"/>
      <c r="G832" s="7"/>
      <c r="H832" s="8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3"/>
      <c r="B833" s="107"/>
      <c r="C833" s="3"/>
      <c r="D833" s="3"/>
      <c r="E833" s="5"/>
      <c r="F833" s="7"/>
      <c r="G833" s="7"/>
      <c r="H833" s="8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3"/>
      <c r="B834" s="107"/>
      <c r="C834" s="3"/>
      <c r="D834" s="3"/>
      <c r="E834" s="5"/>
      <c r="F834" s="7"/>
      <c r="G834" s="7"/>
      <c r="H834" s="8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3"/>
      <c r="B835" s="107"/>
      <c r="C835" s="3"/>
      <c r="D835" s="3"/>
      <c r="E835" s="5"/>
      <c r="F835" s="7"/>
      <c r="G835" s="7"/>
      <c r="H835" s="8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3"/>
      <c r="B836" s="107"/>
      <c r="C836" s="3"/>
      <c r="D836" s="3"/>
      <c r="E836" s="5"/>
      <c r="F836" s="7"/>
      <c r="G836" s="7"/>
      <c r="H836" s="8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3"/>
      <c r="B837" s="107"/>
      <c r="C837" s="3"/>
      <c r="D837" s="3"/>
      <c r="E837" s="5"/>
      <c r="F837" s="7"/>
      <c r="G837" s="7"/>
      <c r="H837" s="8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3"/>
      <c r="B838" s="107"/>
      <c r="C838" s="3"/>
      <c r="D838" s="3"/>
      <c r="E838" s="5"/>
      <c r="F838" s="7"/>
      <c r="G838" s="7"/>
      <c r="H838" s="8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3"/>
      <c r="B839" s="107"/>
      <c r="C839" s="3"/>
      <c r="D839" s="3"/>
      <c r="E839" s="5"/>
      <c r="F839" s="7"/>
      <c r="G839" s="7"/>
      <c r="H839" s="8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3"/>
      <c r="B840" s="107"/>
      <c r="C840" s="3"/>
      <c r="D840" s="3"/>
      <c r="E840" s="5"/>
      <c r="F840" s="7"/>
      <c r="G840" s="7"/>
      <c r="H840" s="8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3"/>
      <c r="B841" s="107"/>
      <c r="C841" s="3"/>
      <c r="D841" s="3"/>
      <c r="E841" s="5"/>
      <c r="F841" s="7"/>
      <c r="G841" s="7"/>
      <c r="H841" s="8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3"/>
      <c r="B842" s="107"/>
      <c r="C842" s="3"/>
      <c r="D842" s="3"/>
      <c r="E842" s="5"/>
      <c r="F842" s="7"/>
      <c r="G842" s="7"/>
      <c r="H842" s="8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3"/>
      <c r="B843" s="107"/>
      <c r="C843" s="3"/>
      <c r="D843" s="3"/>
      <c r="E843" s="5"/>
      <c r="F843" s="7"/>
      <c r="G843" s="7"/>
      <c r="H843" s="8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3"/>
      <c r="B844" s="107"/>
      <c r="C844" s="3"/>
      <c r="D844" s="3"/>
      <c r="E844" s="5"/>
      <c r="F844" s="7"/>
      <c r="G844" s="7"/>
      <c r="H844" s="8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3"/>
      <c r="B845" s="107"/>
      <c r="C845" s="3"/>
      <c r="D845" s="3"/>
      <c r="E845" s="5"/>
      <c r="F845" s="7"/>
      <c r="G845" s="7"/>
      <c r="H845" s="8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3"/>
      <c r="B846" s="107"/>
      <c r="C846" s="3"/>
      <c r="D846" s="3"/>
      <c r="E846" s="5"/>
      <c r="F846" s="7"/>
      <c r="G846" s="7"/>
      <c r="H846" s="8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3"/>
      <c r="B847" s="107"/>
      <c r="C847" s="3"/>
      <c r="D847" s="3"/>
      <c r="E847" s="5"/>
      <c r="F847" s="7"/>
      <c r="G847" s="7"/>
      <c r="H847" s="8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3"/>
      <c r="B848" s="107"/>
      <c r="C848" s="3"/>
      <c r="D848" s="3"/>
      <c r="E848" s="5"/>
      <c r="F848" s="7"/>
      <c r="G848" s="7"/>
      <c r="H848" s="8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3"/>
      <c r="B849" s="107"/>
      <c r="C849" s="3"/>
      <c r="D849" s="3"/>
      <c r="E849" s="5"/>
      <c r="F849" s="7"/>
      <c r="G849" s="7"/>
      <c r="H849" s="8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3"/>
      <c r="B850" s="107"/>
      <c r="C850" s="3"/>
      <c r="D850" s="3"/>
      <c r="E850" s="5"/>
      <c r="F850" s="7"/>
      <c r="G850" s="7"/>
      <c r="H850" s="8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3"/>
      <c r="B851" s="107"/>
      <c r="C851" s="3"/>
      <c r="D851" s="3"/>
      <c r="E851" s="5"/>
      <c r="F851" s="7"/>
      <c r="G851" s="7"/>
      <c r="H851" s="8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3"/>
      <c r="B852" s="107"/>
      <c r="C852" s="3"/>
      <c r="D852" s="3"/>
      <c r="E852" s="5"/>
      <c r="F852" s="7"/>
      <c r="G852" s="7"/>
      <c r="H852" s="8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3"/>
      <c r="B853" s="107"/>
      <c r="C853" s="3"/>
      <c r="D853" s="3"/>
      <c r="E853" s="5"/>
      <c r="F853" s="7"/>
      <c r="G853" s="7"/>
      <c r="H853" s="8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3"/>
      <c r="B854" s="107"/>
      <c r="C854" s="3"/>
      <c r="D854" s="3"/>
      <c r="E854" s="5"/>
      <c r="F854" s="7"/>
      <c r="G854" s="7"/>
      <c r="H854" s="8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3"/>
      <c r="B855" s="107"/>
      <c r="C855" s="3"/>
      <c r="D855" s="3"/>
      <c r="E855" s="5"/>
      <c r="F855" s="7"/>
      <c r="G855" s="7"/>
      <c r="H855" s="8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3"/>
      <c r="B856" s="107"/>
      <c r="C856" s="3"/>
      <c r="D856" s="3"/>
      <c r="E856" s="5"/>
      <c r="F856" s="7"/>
      <c r="G856" s="7"/>
      <c r="H856" s="8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3"/>
      <c r="B857" s="107"/>
      <c r="C857" s="3"/>
      <c r="D857" s="3"/>
      <c r="E857" s="5"/>
      <c r="F857" s="7"/>
      <c r="G857" s="7"/>
      <c r="H857" s="8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3"/>
      <c r="B858" s="107"/>
      <c r="C858" s="3"/>
      <c r="D858" s="3"/>
      <c r="E858" s="5"/>
      <c r="F858" s="7"/>
      <c r="G858" s="7"/>
      <c r="H858" s="8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3"/>
      <c r="B859" s="107"/>
      <c r="C859" s="3"/>
      <c r="D859" s="3"/>
      <c r="E859" s="5"/>
      <c r="F859" s="7"/>
      <c r="G859" s="7"/>
      <c r="H859" s="8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3"/>
      <c r="B860" s="107"/>
      <c r="C860" s="3"/>
      <c r="D860" s="3"/>
      <c r="E860" s="5"/>
      <c r="F860" s="7"/>
      <c r="G860" s="7"/>
      <c r="H860" s="8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3"/>
      <c r="B861" s="107"/>
      <c r="C861" s="3"/>
      <c r="D861" s="3"/>
      <c r="E861" s="5"/>
      <c r="F861" s="7"/>
      <c r="G861" s="7"/>
      <c r="H861" s="8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3"/>
      <c r="B862" s="107"/>
      <c r="C862" s="3"/>
      <c r="D862" s="3"/>
      <c r="E862" s="5"/>
      <c r="F862" s="7"/>
      <c r="G862" s="7"/>
      <c r="H862" s="8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3"/>
      <c r="B863" s="107"/>
      <c r="C863" s="3"/>
      <c r="D863" s="3"/>
      <c r="E863" s="5"/>
      <c r="F863" s="7"/>
      <c r="G863" s="7"/>
      <c r="H863" s="8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3"/>
      <c r="B864" s="107"/>
      <c r="C864" s="3"/>
      <c r="D864" s="3"/>
      <c r="E864" s="5"/>
      <c r="F864" s="7"/>
      <c r="G864" s="7"/>
      <c r="H864" s="8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3"/>
      <c r="B865" s="107"/>
      <c r="C865" s="3"/>
      <c r="D865" s="3"/>
      <c r="E865" s="5"/>
      <c r="F865" s="7"/>
      <c r="G865" s="7"/>
      <c r="H865" s="8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3"/>
      <c r="B866" s="107"/>
      <c r="C866" s="3"/>
      <c r="D866" s="3"/>
      <c r="E866" s="5"/>
      <c r="F866" s="7"/>
      <c r="G866" s="7"/>
      <c r="H866" s="8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3"/>
      <c r="B867" s="107"/>
      <c r="C867" s="3"/>
      <c r="D867" s="3"/>
      <c r="E867" s="5"/>
      <c r="F867" s="7"/>
      <c r="G867" s="7"/>
      <c r="H867" s="8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3"/>
      <c r="B868" s="107"/>
      <c r="C868" s="3"/>
      <c r="D868" s="3"/>
      <c r="E868" s="5"/>
      <c r="F868" s="7"/>
      <c r="G868" s="7"/>
      <c r="H868" s="8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3"/>
      <c r="B869" s="107"/>
      <c r="C869" s="3"/>
      <c r="D869" s="3"/>
      <c r="E869" s="5"/>
      <c r="F869" s="7"/>
      <c r="G869" s="7"/>
      <c r="H869" s="8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3"/>
      <c r="B870" s="107"/>
      <c r="C870" s="3"/>
      <c r="D870" s="3"/>
      <c r="E870" s="5"/>
      <c r="F870" s="7"/>
      <c r="G870" s="7"/>
      <c r="H870" s="8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3"/>
      <c r="B871" s="107"/>
      <c r="C871" s="3"/>
      <c r="D871" s="3"/>
      <c r="E871" s="5"/>
      <c r="F871" s="7"/>
      <c r="G871" s="7"/>
      <c r="H871" s="8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3"/>
      <c r="B872" s="107"/>
      <c r="C872" s="3"/>
      <c r="D872" s="3"/>
      <c r="E872" s="5"/>
      <c r="F872" s="7"/>
      <c r="G872" s="7"/>
      <c r="H872" s="8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3"/>
      <c r="B873" s="107"/>
      <c r="C873" s="3"/>
      <c r="D873" s="3"/>
      <c r="E873" s="5"/>
      <c r="F873" s="7"/>
      <c r="G873" s="7"/>
      <c r="H873" s="8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3"/>
      <c r="B874" s="107"/>
      <c r="C874" s="3"/>
      <c r="D874" s="3"/>
      <c r="E874" s="5"/>
      <c r="F874" s="7"/>
      <c r="G874" s="7"/>
      <c r="H874" s="8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3"/>
      <c r="B875" s="107"/>
      <c r="C875" s="3"/>
      <c r="D875" s="3"/>
      <c r="E875" s="5"/>
      <c r="F875" s="7"/>
      <c r="G875" s="7"/>
      <c r="H875" s="8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3"/>
      <c r="B876" s="107"/>
      <c r="C876" s="3"/>
      <c r="D876" s="3"/>
      <c r="E876" s="5"/>
      <c r="F876" s="7"/>
      <c r="G876" s="7"/>
      <c r="H876" s="8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3"/>
      <c r="B877" s="107"/>
      <c r="C877" s="3"/>
      <c r="D877" s="3"/>
      <c r="E877" s="5"/>
      <c r="F877" s="7"/>
      <c r="G877" s="7"/>
      <c r="H877" s="8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3"/>
      <c r="B878" s="107"/>
      <c r="C878" s="3"/>
      <c r="D878" s="3"/>
      <c r="E878" s="5"/>
      <c r="F878" s="7"/>
      <c r="G878" s="7"/>
      <c r="H878" s="8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3"/>
      <c r="B879" s="107"/>
      <c r="C879" s="3"/>
      <c r="D879" s="3"/>
      <c r="E879" s="5"/>
      <c r="F879" s="7"/>
      <c r="G879" s="7"/>
      <c r="H879" s="8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3"/>
      <c r="B880" s="107"/>
      <c r="C880" s="3"/>
      <c r="D880" s="3"/>
      <c r="E880" s="5"/>
      <c r="F880" s="7"/>
      <c r="G880" s="7"/>
      <c r="H880" s="8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3"/>
      <c r="B881" s="107"/>
      <c r="C881" s="3"/>
      <c r="D881" s="3"/>
      <c r="E881" s="5"/>
      <c r="F881" s="7"/>
      <c r="G881" s="7"/>
      <c r="H881" s="8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3"/>
      <c r="B882" s="107"/>
      <c r="C882" s="3"/>
      <c r="D882" s="3"/>
      <c r="E882" s="5"/>
      <c r="F882" s="7"/>
      <c r="G882" s="7"/>
      <c r="H882" s="8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3"/>
      <c r="B883" s="107"/>
      <c r="C883" s="3"/>
      <c r="D883" s="3"/>
      <c r="E883" s="5"/>
      <c r="F883" s="7"/>
      <c r="G883" s="7"/>
      <c r="H883" s="8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3"/>
      <c r="B884" s="107"/>
      <c r="C884" s="3"/>
      <c r="D884" s="3"/>
      <c r="E884" s="5"/>
      <c r="F884" s="7"/>
      <c r="G884" s="7"/>
      <c r="H884" s="8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3"/>
      <c r="B885" s="107"/>
      <c r="C885" s="3"/>
      <c r="D885" s="3"/>
      <c r="E885" s="5"/>
      <c r="F885" s="7"/>
      <c r="G885" s="7"/>
      <c r="H885" s="8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3"/>
      <c r="B886" s="107"/>
      <c r="C886" s="3"/>
      <c r="D886" s="3"/>
      <c r="E886" s="5"/>
      <c r="F886" s="7"/>
      <c r="G886" s="7"/>
      <c r="H886" s="8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3"/>
      <c r="B887" s="107"/>
      <c r="C887" s="3"/>
      <c r="D887" s="3"/>
      <c r="E887" s="5"/>
      <c r="F887" s="7"/>
      <c r="G887" s="7"/>
      <c r="H887" s="8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3"/>
      <c r="B888" s="107"/>
      <c r="C888" s="3"/>
      <c r="D888" s="3"/>
      <c r="E888" s="5"/>
      <c r="F888" s="7"/>
      <c r="G888" s="7"/>
      <c r="H888" s="8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3"/>
      <c r="B889" s="107"/>
      <c r="C889" s="3"/>
      <c r="D889" s="3"/>
      <c r="E889" s="5"/>
      <c r="F889" s="7"/>
      <c r="G889" s="7"/>
      <c r="H889" s="8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3"/>
      <c r="B890" s="107"/>
      <c r="C890" s="3"/>
      <c r="D890" s="3"/>
      <c r="E890" s="5"/>
      <c r="F890" s="7"/>
      <c r="G890" s="7"/>
      <c r="H890" s="8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3"/>
      <c r="B891" s="107"/>
      <c r="C891" s="3"/>
      <c r="D891" s="3"/>
      <c r="E891" s="5"/>
      <c r="F891" s="7"/>
      <c r="G891" s="7"/>
      <c r="H891" s="8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3"/>
      <c r="B892" s="107"/>
      <c r="C892" s="3"/>
      <c r="D892" s="3"/>
      <c r="E892" s="5"/>
      <c r="F892" s="7"/>
      <c r="G892" s="7"/>
      <c r="H892" s="8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3"/>
      <c r="B893" s="107"/>
      <c r="C893" s="3"/>
      <c r="D893" s="3"/>
      <c r="E893" s="5"/>
      <c r="F893" s="7"/>
      <c r="G893" s="7"/>
      <c r="H893" s="8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3"/>
      <c r="B894" s="107"/>
      <c r="C894" s="3"/>
      <c r="D894" s="3"/>
      <c r="E894" s="5"/>
      <c r="F894" s="7"/>
      <c r="G894" s="7"/>
      <c r="H894" s="8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3"/>
      <c r="B895" s="107"/>
      <c r="C895" s="3"/>
      <c r="D895" s="3"/>
      <c r="E895" s="5"/>
      <c r="F895" s="5"/>
      <c r="G895" s="5"/>
      <c r="H895" s="37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3"/>
      <c r="B896" s="107"/>
      <c r="C896" s="3"/>
      <c r="D896" s="3"/>
      <c r="E896" s="5"/>
      <c r="F896" s="5"/>
      <c r="G896" s="5"/>
      <c r="H896" s="37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3"/>
      <c r="B897" s="107"/>
      <c r="C897" s="3"/>
      <c r="D897" s="3"/>
      <c r="E897" s="5"/>
      <c r="F897" s="5"/>
      <c r="G897" s="5"/>
      <c r="H897" s="37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3"/>
      <c r="B898" s="107"/>
      <c r="C898" s="3"/>
      <c r="D898" s="3"/>
      <c r="E898" s="5"/>
      <c r="F898" s="5"/>
      <c r="G898" s="5"/>
      <c r="H898" s="37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3"/>
      <c r="B899" s="107"/>
      <c r="C899" s="3"/>
      <c r="D899" s="3"/>
      <c r="E899" s="5"/>
      <c r="F899" s="5"/>
      <c r="G899" s="5"/>
      <c r="H899" s="37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3"/>
      <c r="B900" s="107"/>
      <c r="C900" s="3"/>
      <c r="D900" s="3"/>
      <c r="E900" s="5"/>
      <c r="F900" s="5"/>
      <c r="G900" s="5"/>
      <c r="H900" s="37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3"/>
      <c r="B901" s="107"/>
      <c r="C901" s="3"/>
      <c r="D901" s="3"/>
      <c r="E901" s="5"/>
      <c r="F901" s="5"/>
      <c r="G901" s="5"/>
      <c r="H901" s="37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3"/>
      <c r="B902" s="107"/>
      <c r="C902" s="3"/>
      <c r="D902" s="3"/>
      <c r="E902" s="5"/>
      <c r="F902" s="5"/>
      <c r="G902" s="5"/>
      <c r="H902" s="37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3"/>
      <c r="B903" s="107"/>
      <c r="C903" s="3"/>
      <c r="D903" s="3"/>
      <c r="E903" s="5"/>
      <c r="F903" s="5"/>
      <c r="G903" s="5"/>
      <c r="H903" s="37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3"/>
      <c r="B904" s="107"/>
      <c r="C904" s="3"/>
      <c r="D904" s="3"/>
      <c r="E904" s="5"/>
      <c r="F904" s="5"/>
      <c r="G904" s="5"/>
      <c r="H904" s="37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3"/>
      <c r="B905" s="107"/>
      <c r="C905" s="3"/>
      <c r="D905" s="3"/>
      <c r="E905" s="5"/>
      <c r="F905" s="5"/>
      <c r="G905" s="5"/>
      <c r="H905" s="37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3"/>
  <sheetViews>
    <sheetView workbookViewId="0">
      <selection activeCell="K17" sqref="K17"/>
    </sheetView>
  </sheetViews>
  <sheetFormatPr defaultColWidth="17.28515625" defaultRowHeight="15" customHeight="1"/>
  <cols>
    <col min="1" max="1" width="14" customWidth="1"/>
    <col min="2" max="2" width="14.7109375" customWidth="1"/>
    <col min="3" max="3" width="12.28515625" customWidth="1"/>
    <col min="4" max="4" width="12.5703125" customWidth="1"/>
    <col min="5" max="5" width="12.42578125" customWidth="1"/>
    <col min="6" max="6" width="12.28515625" customWidth="1"/>
    <col min="7" max="8" width="13.140625" customWidth="1"/>
    <col min="9" max="9" width="12.85546875" customWidth="1"/>
    <col min="10" max="10" width="13.85546875" customWidth="1"/>
    <col min="11" max="11" width="13.42578125" customWidth="1"/>
    <col min="12" max="12" width="12.85546875" customWidth="1"/>
    <col min="13" max="13" width="13.140625" customWidth="1"/>
    <col min="14" max="15" width="12.5703125" customWidth="1"/>
  </cols>
  <sheetData>
    <row r="1" spans="1:15" ht="15" customHeight="1">
      <c r="A1" s="353" t="s">
        <v>487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" customHeight="1">
      <c r="A2" s="108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customHeight="1">
      <c r="A3" s="10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>
      <c r="A4" s="12" t="s">
        <v>2</v>
      </c>
      <c r="B4" s="1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" customHeight="1">
      <c r="A5" s="2"/>
      <c r="B5" s="2"/>
      <c r="C5" s="16">
        <v>2024</v>
      </c>
      <c r="D5" s="16">
        <v>2023</v>
      </c>
      <c r="E5" s="16">
        <v>2022</v>
      </c>
      <c r="F5" s="16">
        <v>2021</v>
      </c>
      <c r="G5" s="16">
        <v>2020</v>
      </c>
      <c r="H5" s="16">
        <v>2019</v>
      </c>
      <c r="I5" s="16">
        <v>2018</v>
      </c>
      <c r="J5" s="16">
        <v>2017</v>
      </c>
      <c r="K5" s="16">
        <v>2016</v>
      </c>
      <c r="L5" s="16">
        <v>2015</v>
      </c>
      <c r="M5" s="16">
        <v>2014</v>
      </c>
      <c r="N5" s="16">
        <v>2013</v>
      </c>
      <c r="O5" s="20">
        <v>2012</v>
      </c>
    </row>
    <row r="6" spans="1:15" ht="15" customHeight="1">
      <c r="A6" s="22">
        <v>2017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5" customHeight="1">
      <c r="A7" s="2" t="s">
        <v>3</v>
      </c>
      <c r="B7" s="25">
        <v>0.02</v>
      </c>
      <c r="C7" s="27"/>
      <c r="D7" s="27"/>
      <c r="E7" s="27"/>
      <c r="F7" s="29"/>
      <c r="G7" s="29"/>
      <c r="H7" s="29"/>
      <c r="I7" s="29"/>
      <c r="J7" s="30"/>
      <c r="K7" s="31"/>
      <c r="L7" s="32"/>
      <c r="M7" s="32"/>
      <c r="N7" s="32"/>
      <c r="O7" s="32"/>
    </row>
    <row r="8" spans="1:15" ht="15" customHeight="1">
      <c r="A8" s="2" t="s">
        <v>6</v>
      </c>
      <c r="B8" s="39">
        <f t="array" ref="B8">NPV(B7,J7,I7,H7,G7,F7,E7,D7,C7)</f>
        <v>0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</row>
    <row r="9" spans="1:15" ht="15" customHeight="1"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1:15" ht="15" customHeight="1">
      <c r="A10" s="2"/>
      <c r="B10" s="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</row>
    <row r="11" spans="1:15" ht="15" customHeight="1">
      <c r="A11" s="22">
        <v>2016</v>
      </c>
      <c r="B11" s="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</row>
    <row r="12" spans="1:15" ht="15" customHeight="1">
      <c r="A12" s="2" t="s">
        <v>3</v>
      </c>
      <c r="B12" s="25">
        <v>0.02</v>
      </c>
      <c r="C12" s="27"/>
      <c r="D12" s="27">
        <v>482500000</v>
      </c>
      <c r="E12" s="29">
        <f>552200000/5</f>
        <v>110440000</v>
      </c>
      <c r="F12" s="29">
        <f t="shared" ref="F12:I12" si="0">552200000/5</f>
        <v>110440000</v>
      </c>
      <c r="G12" s="29">
        <f t="shared" si="0"/>
        <v>110440000</v>
      </c>
      <c r="H12" s="29">
        <f t="shared" si="0"/>
        <v>110440000</v>
      </c>
      <c r="I12" s="29">
        <f t="shared" si="0"/>
        <v>110440000</v>
      </c>
      <c r="J12" s="29">
        <v>239000000</v>
      </c>
      <c r="K12" s="30"/>
      <c r="L12" s="30"/>
      <c r="M12" s="32"/>
      <c r="N12" s="32"/>
      <c r="O12" s="32"/>
    </row>
    <row r="13" spans="1:15" ht="15" customHeight="1">
      <c r="A13" s="2" t="s">
        <v>6</v>
      </c>
      <c r="B13" s="46">
        <f t="array" ref="B13">NPV(B12,K12,J12,I12,H12,G12,F12,E12,D12)</f>
        <v>1164706529.4353354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1:15" ht="15" customHeight="1"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spans="1:15" ht="15" customHeight="1">
      <c r="A15" s="2"/>
      <c r="B15" s="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</row>
    <row r="16" spans="1:15" ht="15" customHeight="1">
      <c r="A16" s="22">
        <v>2015</v>
      </c>
      <c r="B16" s="2"/>
      <c r="C16" s="32"/>
      <c r="D16" s="32"/>
      <c r="E16" s="32"/>
      <c r="F16" s="55"/>
      <c r="G16" s="55"/>
      <c r="H16" s="55"/>
      <c r="I16" s="55"/>
      <c r="J16" s="32"/>
      <c r="K16" s="32"/>
      <c r="L16" s="32"/>
      <c r="M16" s="32"/>
      <c r="N16" s="32"/>
      <c r="O16" s="32"/>
    </row>
    <row r="17" spans="1:17" ht="15" customHeight="1">
      <c r="A17" s="2" t="s">
        <v>3</v>
      </c>
      <c r="B17" s="25">
        <v>0.02</v>
      </c>
      <c r="C17" s="27"/>
      <c r="D17" s="27"/>
      <c r="E17" s="55">
        <v>321700000</v>
      </c>
      <c r="F17" s="55">
        <v>70800000</v>
      </c>
      <c r="G17" s="55">
        <v>70800000</v>
      </c>
      <c r="H17" s="55">
        <v>70800000</v>
      </c>
      <c r="I17" s="55">
        <v>70800000</v>
      </c>
      <c r="J17" s="55">
        <v>70800000</v>
      </c>
      <c r="K17" s="55">
        <v>163200000</v>
      </c>
      <c r="L17" s="30"/>
      <c r="M17" s="48"/>
      <c r="N17" s="32"/>
      <c r="O17" s="32"/>
    </row>
    <row r="18" spans="1:17" ht="15" customHeight="1">
      <c r="A18" s="2" t="s">
        <v>6</v>
      </c>
      <c r="B18" s="46">
        <f t="array" ref="B18">NPV(B17,L17,K17,J17,I17,H17,G17,F17,E17)</f>
        <v>767228751.81509387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</row>
    <row r="19" spans="1:17" ht="15" customHeight="1">
      <c r="A19" s="2"/>
      <c r="B19" s="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</row>
    <row r="21" spans="1:17" ht="15" customHeight="1">
      <c r="A21" s="22">
        <v>2014</v>
      </c>
      <c r="B21" s="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</row>
    <row r="22" spans="1:17" ht="15" customHeight="1">
      <c r="A22" s="32" t="s">
        <v>3</v>
      </c>
      <c r="B22" s="52">
        <v>0.03</v>
      </c>
      <c r="C22" s="53"/>
      <c r="D22" s="53"/>
      <c r="E22" s="53"/>
      <c r="F22" s="54"/>
      <c r="G22" s="54"/>
      <c r="H22" s="54"/>
      <c r="I22" s="54"/>
      <c r="J22" s="54"/>
      <c r="K22" s="54"/>
      <c r="L22" s="54"/>
      <c r="M22" s="55"/>
      <c r="N22" s="32"/>
      <c r="O22" s="32"/>
      <c r="P22" s="34"/>
      <c r="Q22" s="34"/>
    </row>
    <row r="23" spans="1:17" ht="15" customHeight="1">
      <c r="A23" s="2" t="s">
        <v>6</v>
      </c>
      <c r="B23" s="46">
        <f t="array" ref="B23">NPV(B22,M22,L22,K22,J22,I22,H22,G22,F22)</f>
        <v>0</v>
      </c>
      <c r="C23" s="32"/>
      <c r="D23" s="32"/>
      <c r="E23" s="32"/>
      <c r="F23" s="54"/>
      <c r="G23" s="54"/>
      <c r="H23" s="54"/>
      <c r="I23" s="54"/>
      <c r="J23" s="54"/>
      <c r="K23" s="54"/>
      <c r="L23" s="54"/>
      <c r="M23" s="55"/>
      <c r="N23" s="32"/>
      <c r="O23" s="32"/>
    </row>
    <row r="24" spans="1:17" ht="15" customHeight="1">
      <c r="A24" s="2"/>
      <c r="B24" s="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</row>
    <row r="26" spans="1:17" ht="15" customHeight="1">
      <c r="A26" s="22">
        <v>2013</v>
      </c>
      <c r="B26" s="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  <row r="27" spans="1:17" ht="15" customHeight="1">
      <c r="A27" s="2" t="s">
        <v>3</v>
      </c>
      <c r="B27" s="25">
        <v>0.03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59"/>
      <c r="O27" s="59"/>
    </row>
    <row r="28" spans="1:17" ht="15" customHeight="1">
      <c r="A28" s="2" t="s">
        <v>6</v>
      </c>
      <c r="B28" s="46">
        <f t="array" ref="B28">NPV(B27,N27,M27,L27,K27,J27,I27,H27,G27)</f>
        <v>0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</row>
    <row r="29" spans="1:17" ht="15" customHeight="1">
      <c r="A29" s="2"/>
      <c r="B29" s="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2"/>
      <c r="Q29" s="2"/>
    </row>
    <row r="31" spans="1:17" ht="15" customHeight="1">
      <c r="A31" s="22">
        <v>2012</v>
      </c>
      <c r="B31" s="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2"/>
      <c r="Q31" s="2"/>
    </row>
    <row r="32" spans="1:17" ht="15" customHeight="1">
      <c r="A32" s="2" t="s">
        <v>3</v>
      </c>
      <c r="B32" s="64">
        <v>0.03</v>
      </c>
      <c r="C32" s="32"/>
      <c r="D32" s="32"/>
      <c r="E32" s="32"/>
      <c r="F32" s="32"/>
      <c r="G32" s="32"/>
      <c r="H32" s="54"/>
      <c r="I32" s="54"/>
      <c r="J32" s="54"/>
      <c r="K32" s="54"/>
      <c r="L32" s="54"/>
      <c r="M32" s="54"/>
      <c r="N32" s="54"/>
      <c r="O32" s="55"/>
      <c r="P32" s="2"/>
      <c r="Q32" s="2"/>
    </row>
    <row r="33" spans="1:17" ht="15" customHeight="1">
      <c r="A33" s="2" t="s">
        <v>6</v>
      </c>
      <c r="B33" s="46">
        <f t="array" ref="B33">NPV(B32,O32,N32,M32,L32,K32,J32,I32,H32)</f>
        <v>0</v>
      </c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2"/>
      <c r="Q33" s="2"/>
    </row>
    <row r="34" spans="1:17" ht="15" customHeight="1">
      <c r="A34" s="2"/>
      <c r="B34" s="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2"/>
      <c r="Q34" s="2"/>
    </row>
    <row r="35" spans="1:17" ht="15" customHeight="1">
      <c r="A35" s="66" t="s">
        <v>29</v>
      </c>
      <c r="B35" s="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2"/>
      <c r="Q35" s="2"/>
    </row>
    <row r="36" spans="1:17" ht="15" customHeight="1">
      <c r="A36" s="2"/>
      <c r="B36" s="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</row>
    <row r="37" spans="1:17" ht="15" customHeight="1">
      <c r="A37" s="2"/>
      <c r="B37" s="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</row>
    <row r="38" spans="1:17" ht="15" customHeight="1">
      <c r="A38" s="2"/>
      <c r="B38" s="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</row>
    <row r="39" spans="1:17" ht="15" customHeight="1">
      <c r="A39" s="2"/>
      <c r="B39" s="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</row>
    <row r="40" spans="1:17" ht="15" customHeight="1">
      <c r="A40" s="2"/>
      <c r="B40" s="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</row>
    <row r="41" spans="1:17" ht="12.75"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</row>
    <row r="42" spans="1:17" ht="12.75"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</row>
    <row r="43" spans="1:17" ht="12.75"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</row>
    <row r="44" spans="1:17" ht="12.7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</row>
    <row r="45" spans="1:17" ht="12.75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</row>
    <row r="46" spans="1:17" ht="12.7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7" ht="12.7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</row>
    <row r="48" spans="1:17" ht="12.7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</row>
    <row r="49" spans="3:15" ht="12.75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</row>
    <row r="50" spans="3:15" ht="12.75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</row>
    <row r="51" spans="3:15" ht="12.75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</row>
    <row r="52" spans="3:15" ht="12.75"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</row>
    <row r="53" spans="3:15" ht="12.75"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</row>
    <row r="54" spans="3:15" ht="12.75"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</row>
    <row r="55" spans="3:15" ht="12.75"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</row>
    <row r="56" spans="3:15" ht="12.75"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</row>
    <row r="57" spans="3:15" ht="12.75"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</row>
    <row r="58" spans="3:15" ht="12.75"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</row>
    <row r="59" spans="3:15" ht="12.75"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</row>
    <row r="60" spans="3:15" ht="12.75"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</row>
    <row r="61" spans="3:15" ht="12.75"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</row>
    <row r="62" spans="3:15" ht="12.75"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</row>
    <row r="63" spans="3:15" ht="12.75"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</row>
    <row r="64" spans="3:15" ht="12.75"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</row>
    <row r="65" spans="3:15" ht="12.75"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</row>
    <row r="66" spans="3:15" ht="12.75"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</row>
    <row r="67" spans="3:15" ht="12.75"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</row>
    <row r="68" spans="3:15" ht="12.75"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</row>
    <row r="69" spans="3:15" ht="12.75"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</row>
    <row r="70" spans="3:15" ht="12.75"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</row>
    <row r="71" spans="3:15" ht="12.75"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</row>
    <row r="72" spans="3:15" ht="12.75"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</row>
    <row r="73" spans="3:15" ht="12.75"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995"/>
  <sheetViews>
    <sheetView workbookViewId="0">
      <selection activeCell="B7" sqref="B7"/>
    </sheetView>
  </sheetViews>
  <sheetFormatPr defaultColWidth="17.28515625" defaultRowHeight="15" customHeight="1"/>
  <cols>
    <col min="1" max="1" width="55.5703125" customWidth="1"/>
    <col min="2" max="2" width="14.42578125" customWidth="1"/>
    <col min="3" max="3" width="14.28515625" customWidth="1"/>
    <col min="4" max="4" width="10.28515625" customWidth="1"/>
  </cols>
  <sheetData>
    <row r="1" spans="1:22" ht="12.75">
      <c r="A1" s="1" t="s">
        <v>487</v>
      </c>
      <c r="B1" s="3"/>
      <c r="C1" s="3"/>
      <c r="D1" s="8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2.75">
      <c r="A2" s="108" t="s">
        <v>56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2.75">
      <c r="A3" s="9" t="s">
        <v>0</v>
      </c>
      <c r="B3" s="11"/>
      <c r="C3" s="11"/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2.75">
      <c r="A4" s="3"/>
      <c r="B4" s="15">
        <v>2016</v>
      </c>
      <c r="C4" s="15">
        <v>2015</v>
      </c>
      <c r="D4" s="24" t="s">
        <v>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2.7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2.75">
      <c r="A6" s="28" t="s">
        <v>5</v>
      </c>
      <c r="B6" s="34">
        <f>'Step 1'!B7</f>
        <v>2939400000</v>
      </c>
      <c r="C6" s="34">
        <f>'Step 1'!C7</f>
        <v>2612700000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</row>
    <row r="7" spans="1:22" ht="12.75">
      <c r="A7" s="44" t="s">
        <v>10</v>
      </c>
      <c r="B7" s="44"/>
      <c r="C7" s="44"/>
      <c r="D7" s="3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2.75" customHeight="1">
      <c r="A8" s="44" t="s">
        <v>11</v>
      </c>
      <c r="B8" s="34">
        <f>'Step 2'!B12*'Step 2'!B13</f>
        <v>23294130.588706709</v>
      </c>
      <c r="C8" s="34">
        <f>'Step 2'!B12*'Step 2'!B13</f>
        <v>23294130.588706709</v>
      </c>
      <c r="D8" s="3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2.75" customHeight="1">
      <c r="A9" s="44" t="s">
        <v>17</v>
      </c>
      <c r="B9" s="34">
        <f t="shared" ref="B9:C9" si="0">B7-B8</f>
        <v>-23294130.588706709</v>
      </c>
      <c r="C9" s="34">
        <f t="shared" si="0"/>
        <v>-23294130.588706709</v>
      </c>
      <c r="D9" s="3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4" t="s">
        <v>19</v>
      </c>
      <c r="B10" s="34">
        <f t="shared" ref="B10:C10" si="1">B6+B7-B9</f>
        <v>2962694130.5887065</v>
      </c>
      <c r="C10" s="34">
        <f t="shared" si="1"/>
        <v>2635994130.5887065</v>
      </c>
      <c r="D10" s="3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34"/>
      <c r="B11" s="34"/>
      <c r="C11" s="34"/>
      <c r="D11" s="3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>
      <c r="A12" s="44" t="s">
        <v>23</v>
      </c>
      <c r="B12" s="34">
        <f>'Step 1'!B27</f>
        <v>861800000</v>
      </c>
      <c r="C12" s="34">
        <f>'Step 1'!C27</f>
        <v>564800000</v>
      </c>
      <c r="D12" s="3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>
      <c r="A13" s="28" t="s">
        <v>26</v>
      </c>
      <c r="B13" s="34">
        <f t="shared" ref="B13:C13" si="2">B12+B7-B8</f>
        <v>838505869.41129327</v>
      </c>
      <c r="C13" s="34">
        <f t="shared" si="2"/>
        <v>541505869.41129327</v>
      </c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</row>
    <row r="14" spans="1:22" ht="12.75"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</row>
    <row r="15" spans="1:22" ht="12.75">
      <c r="A15" s="42" t="s">
        <v>30</v>
      </c>
      <c r="B15" s="68">
        <f>'Step 2'!B8</f>
        <v>0</v>
      </c>
      <c r="C15" s="68">
        <f>'Step 2'!B13</f>
        <v>1164706529.4353354</v>
      </c>
      <c r="D15" s="68"/>
      <c r="E15" s="40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</row>
    <row r="16" spans="1:22" ht="12.75">
      <c r="A16" s="5"/>
      <c r="B16" s="71"/>
      <c r="C16" s="71"/>
      <c r="D16" s="71"/>
      <c r="E16" s="5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</row>
    <row r="17" spans="1:22" ht="12.75">
      <c r="A17" s="69" t="s">
        <v>32</v>
      </c>
      <c r="B17" s="72">
        <f t="shared" ref="B17" si="3">C18</f>
        <v>19267206529.435337</v>
      </c>
      <c r="C17" s="72" t="e">
        <f>#REF!</f>
        <v>#REF!</v>
      </c>
      <c r="D17" s="73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>
      <c r="A18" s="69" t="s">
        <v>33</v>
      </c>
      <c r="B18" s="72">
        <f>'Step 1'!B30+B15</f>
        <v>23043900000</v>
      </c>
      <c r="C18" s="72">
        <f>'Step 1'!C30+C15</f>
        <v>19267206529.435337</v>
      </c>
      <c r="D18" s="73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>
      <c r="A19" s="69" t="s">
        <v>34</v>
      </c>
      <c r="B19" s="72">
        <f t="shared" ref="B19" si="4">C20</f>
        <v>17916706529.435337</v>
      </c>
      <c r="C19" s="72" t="e">
        <f>#REF!</f>
        <v>#REF!</v>
      </c>
      <c r="D19" s="73"/>
      <c r="E19" s="5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</row>
    <row r="20" spans="1:22" ht="12.75">
      <c r="A20" s="69" t="s">
        <v>35</v>
      </c>
      <c r="B20" s="72">
        <f>'Step 1'!B32+B15</f>
        <v>21071500000</v>
      </c>
      <c r="C20" s="72">
        <f>'Step 1'!C32+C15</f>
        <v>17916706529.435337</v>
      </c>
      <c r="D20" s="73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>
      <c r="A21" s="69"/>
      <c r="B21" s="71"/>
      <c r="C21" s="71"/>
      <c r="D21" s="71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>
      <c r="A22" s="78" t="s">
        <v>41</v>
      </c>
      <c r="B22" s="81">
        <f t="shared" ref="B22:C22" si="5">B10/B17</f>
        <v>0.15376874307453298</v>
      </c>
      <c r="C22" s="81" t="e">
        <f t="shared" si="5"/>
        <v>#REF!</v>
      </c>
      <c r="D22" s="82" t="e">
        <f>(B22+C22+#REF!+#REF!+#REF!)/5</f>
        <v>#REF!</v>
      </c>
      <c r="E22" s="37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</row>
    <row r="23" spans="1:22" ht="12.75">
      <c r="A23" s="78" t="s">
        <v>42</v>
      </c>
      <c r="B23" s="81">
        <f t="shared" ref="B23:C23" si="6">B10/B18</f>
        <v>0.12856739226384017</v>
      </c>
      <c r="C23" s="81">
        <f t="shared" si="6"/>
        <v>0.13681247079391531</v>
      </c>
      <c r="D23" s="85" t="e">
        <f>(B23+C23+#REF!+#REF!+#REF!+#REF!)/6</f>
        <v>#REF!</v>
      </c>
      <c r="E23" s="37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>
      <c r="A24" s="78" t="s">
        <v>43</v>
      </c>
      <c r="B24" s="81">
        <f t="shared" ref="B24:C24" si="7">B10/B19</f>
        <v>0.16535930449724673</v>
      </c>
      <c r="C24" s="81" t="e">
        <f t="shared" si="7"/>
        <v>#REF!</v>
      </c>
      <c r="D24" s="82" t="e">
        <f>(B24+C24+#REF!+#REF!+#REF!)/5</f>
        <v>#REF!</v>
      </c>
      <c r="E24" s="37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>
      <c r="A25" s="78" t="s">
        <v>44</v>
      </c>
      <c r="B25" s="81">
        <f t="shared" ref="B25:C25" si="8">B10/B20</f>
        <v>0.14060195669927184</v>
      </c>
      <c r="C25" s="81">
        <f t="shared" si="8"/>
        <v>0.14712492646223985</v>
      </c>
      <c r="D25" s="82" t="e">
        <f>(B25+C25+#REF!+#REF!+#REF!+#REF!)/6</f>
        <v>#REF!</v>
      </c>
      <c r="E25" s="37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>
      <c r="A26" s="8"/>
      <c r="B26" s="81"/>
      <c r="C26" s="81"/>
      <c r="D26" s="5"/>
      <c r="E26" s="37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>
      <c r="A27" s="78" t="s">
        <v>45</v>
      </c>
      <c r="B27" s="81">
        <f t="shared" ref="B27:C27" si="9">B13/B17</f>
        <v>4.3519846435977727E-2</v>
      </c>
      <c r="C27" s="81" t="e">
        <f t="shared" si="9"/>
        <v>#REF!</v>
      </c>
      <c r="D27" s="82" t="e">
        <f>(B27+C27+#REF!+#REF!+#REF!)/5</f>
        <v>#REF!</v>
      </c>
      <c r="E27" s="37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>
      <c r="A28" s="78" t="s">
        <v>46</v>
      </c>
      <c r="B28" s="81">
        <f t="shared" ref="B28:C28" si="10">B13/B18</f>
        <v>3.6387324602662453E-2</v>
      </c>
      <c r="C28" s="81">
        <f t="shared" si="10"/>
        <v>2.8105053453598036E-2</v>
      </c>
      <c r="D28" s="82" t="e">
        <f>(B28+C28+#REF!+#REF!+#REF!+#REF!)/6</f>
        <v>#REF!</v>
      </c>
      <c r="E28" s="37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2.75">
      <c r="A29" s="78" t="s">
        <v>47</v>
      </c>
      <c r="B29" s="81">
        <f t="shared" ref="B29:C29" si="11">B13/B19</f>
        <v>4.6800223469291802E-2</v>
      </c>
      <c r="C29" s="81" t="e">
        <f t="shared" si="11"/>
        <v>#REF!</v>
      </c>
      <c r="D29" s="82" t="e">
        <f>(B29+C29+#REF!+#REF!+#REF!)/5</f>
        <v>#REF!</v>
      </c>
      <c r="E29" s="37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2.75">
      <c r="A30" s="78" t="s">
        <v>48</v>
      </c>
      <c r="B30" s="37">
        <f t="shared" ref="B30:C30" si="12">B13/B20</f>
        <v>3.9793363994556311E-2</v>
      </c>
      <c r="C30" s="37">
        <f t="shared" si="12"/>
        <v>3.0223516164740092E-2</v>
      </c>
      <c r="D30" s="82" t="e">
        <f>(B30+C30+#REF!+#REF!+#REF!+#REF!)/6</f>
        <v>#REF!</v>
      </c>
      <c r="E30" s="37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2.7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2.75">
      <c r="A32" s="4" t="s">
        <v>49</v>
      </c>
      <c r="B32" s="40">
        <f>'Step 1'!B26+B15</f>
        <v>19281200000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2.75">
      <c r="A33" s="92" t="s">
        <v>50</v>
      </c>
      <c r="B33" s="88" t="e">
        <f>B32/#REF!</f>
        <v>#REF!</v>
      </c>
      <c r="C33" s="37"/>
      <c r="D33" s="37"/>
      <c r="E33" s="37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2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2.7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2.75">
      <c r="A36" s="42"/>
      <c r="B36" s="40"/>
      <c r="C36" s="40"/>
      <c r="D36" s="40"/>
      <c r="E36" s="40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2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2.75">
      <c r="A38" s="9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2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2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12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2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12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ht="12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12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2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12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12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2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12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2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12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12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12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2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12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12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ht="12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:22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spans="1:22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spans="1:22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spans="1:22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:22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spans="1:22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spans="1:22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spans="1:22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spans="1:22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pans="1:22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:22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spans="1:22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spans="1:22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spans="1:22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spans="1:22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spans="1:22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spans="1:22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spans="1:22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spans="1:22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spans="1:22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spans="1:22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spans="1:22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spans="1:22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spans="1:22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spans="1:22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spans="1:22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spans="1:22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spans="1:22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spans="1:22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pans="1:22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spans="1:22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spans="1:22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spans="1:22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spans="1:22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spans="1:22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spans="1:22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spans="1:22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spans="1:22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spans="1:22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spans="1:22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spans="1:22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pans="1:22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spans="1:22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spans="1:22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spans="1:22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spans="1:22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spans="1:22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pans="1:22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spans="1:22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spans="1:22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spans="1:22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spans="1:22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pans="1:22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:22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spans="1:22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spans="1:22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spans="1:22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spans="1:22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spans="1:22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pans="1:22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spans="1:22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spans="1:22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spans="1:22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spans="1:22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spans="1:22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pans="1:22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spans="1:22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spans="1:22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spans="1:22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spans="1:22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spans="1:22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spans="1:22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spans="1:22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spans="1:22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spans="1:22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pans="1:22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spans="1:22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spans="1:22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spans="1:22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spans="1:22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spans="1:22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spans="1:22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spans="1:22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spans="1:22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spans="1:22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spans="1:22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spans="1:22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spans="1:22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spans="1:22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spans="1:22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spans="1:22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spans="1:22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spans="1:22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spans="1:22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spans="1:22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spans="1:22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spans="1:22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spans="1:22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:22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pans="1:22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spans="1:22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spans="1:22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spans="1:22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spans="1:22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spans="1:22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spans="1:22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spans="1:22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spans="1:22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spans="1:22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spans="1:22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spans="1:22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pans="1:22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spans="1:22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spans="1:22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spans="1:22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spans="1:22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spans="1:22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spans="1:22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spans="1:22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spans="1:22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spans="1:22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spans="1:22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pans="1:22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:22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spans="1:22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spans="1:22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spans="1:22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spans="1:22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spans="1:22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pans="1:22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spans="1:22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spans="1:22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spans="1:22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spans="1:22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spans="1:22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pans="1:22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spans="1:22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spans="1:22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spans="1:22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spans="1:22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spans="1:22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spans="1:22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spans="1:22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spans="1:22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spans="1:22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spans="1:22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spans="1:22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spans="1:22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spans="1:22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spans="1:22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spans="1:22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spans="1:22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spans="1:22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pans="1:22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spans="1:22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spans="1:22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spans="1:22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spans="1:22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spans="1:22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spans="1:22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spans="1:22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spans="1:22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spans="1:22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spans="1:22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spans="1:22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pans="1:22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spans="1:22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spans="1:22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spans="1:22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spans="1:22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spans="1:22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spans="1:22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spans="1:22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spans="1:22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spans="1:22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spans="1:22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spans="1:22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spans="1:22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spans="1:22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spans="1:22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spans="1:22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spans="1:22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spans="1:22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spans="1:22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spans="1:22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spans="1:22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spans="1:22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spans="1:22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spans="1:22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pans="1:22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spans="1:22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spans="1:22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spans="1:22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spans="1:22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spans="1:22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spans="1:22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spans="1:22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spans="1:22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spans="1:22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spans="1:22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spans="1:22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spans="1:22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spans="1:22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spans="1:22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spans="1:22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spans="1:22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spans="1:22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spans="1:22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spans="1:22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spans="1:22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spans="1:22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spans="1:22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spans="1:22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spans="1:22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spans="1:22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spans="1:22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spans="1:22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spans="1:22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spans="1:22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spans="1:22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spans="1:22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spans="1:22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spans="1:22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spans="1:22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spans="1:22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spans="1:22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spans="1:22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spans="1:22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spans="1:22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spans="1:22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spans="1:22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spans="1:22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spans="1:22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spans="1:22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spans="1:22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spans="1:22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spans="1:22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spans="1:22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spans="1:22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spans="1:22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spans="1:22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spans="1:22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spans="1:22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spans="1:22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spans="1:22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spans="1:22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spans="1:22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spans="1:22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spans="1:22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spans="1:22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spans="1:22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spans="1:22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spans="1:22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spans="1:22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spans="1:22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spans="1:22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spans="1:22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spans="1:22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spans="1:22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spans="1:22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spans="1:22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spans="1:22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spans="1:22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spans="1:22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spans="1:22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spans="1:22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spans="1:22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spans="1:22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spans="1:22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spans="1:22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7</vt:i4>
      </vt:variant>
    </vt:vector>
  </HeadingPairs>
  <TitlesOfParts>
    <vt:vector size="25" baseType="lpstr">
      <vt:lpstr>changes in equity</vt:lpstr>
      <vt:lpstr>Segment reporting</vt:lpstr>
      <vt:lpstr>GROUP</vt:lpstr>
      <vt:lpstr>NAM</vt:lpstr>
      <vt:lpstr>WeSo</vt:lpstr>
      <vt:lpstr>NoEa</vt:lpstr>
      <vt:lpstr>AsPac</vt:lpstr>
      <vt:lpstr>AfMed</vt:lpstr>
      <vt:lpstr>Ser</vt:lpstr>
      <vt:lpstr>Restated Regions</vt:lpstr>
      <vt:lpstr>HEI Income Statement</vt:lpstr>
      <vt:lpstr>HEI Balance Sheet</vt:lpstr>
      <vt:lpstr>HEI CashFlow Statement</vt:lpstr>
      <vt:lpstr>Debt Maturity Profile</vt:lpstr>
      <vt:lpstr>HEI Price </vt:lpstr>
      <vt:lpstr>Step 1</vt:lpstr>
      <vt:lpstr>Step 2</vt:lpstr>
      <vt:lpstr>Step 3</vt:lpstr>
      <vt:lpstr>AfMed!Print_Area</vt:lpstr>
      <vt:lpstr>AsPac!Print_Area</vt:lpstr>
      <vt:lpstr>GROUP!Print_Area</vt:lpstr>
      <vt:lpstr>NAM!Print_Area</vt:lpstr>
      <vt:lpstr>NoEa!Print_Area</vt:lpstr>
      <vt:lpstr>Ser!Print_Area</vt:lpstr>
      <vt:lpstr>WeSo!Print_Area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Schuld</dc:creator>
  <cp:lastModifiedBy>Peter Schuld</cp:lastModifiedBy>
  <dcterms:created xsi:type="dcterms:W3CDTF">2017-09-03T13:13:04Z</dcterms:created>
  <dcterms:modified xsi:type="dcterms:W3CDTF">2017-09-05T18:43:52Z</dcterms:modified>
</cp:coreProperties>
</file>